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usaf\CasinoFinancialsOct2026\OPtimized\"/>
    </mc:Choice>
  </mc:AlternateContent>
  <bookViews>
    <workbookView xWindow="0" yWindow="0" windowWidth="28800" windowHeight="12210" tabRatio="790" activeTab="11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F61" i="14" l="1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D39" i="10"/>
  <c r="G34" i="10"/>
  <c r="G33" i="10"/>
  <c r="G29" i="10"/>
  <c r="G28" i="10"/>
  <c r="G26" i="10"/>
  <c r="G25" i="10"/>
  <c r="G24" i="10"/>
  <c r="G20" i="10"/>
  <c r="G19" i="10"/>
  <c r="G16" i="10"/>
  <c r="F15" i="10"/>
  <c r="G15" i="10" s="1"/>
  <c r="E15" i="10"/>
  <c r="E39" i="10" s="1"/>
  <c r="G12" i="10"/>
  <c r="G10" i="10"/>
  <c r="F61" i="7"/>
  <c r="E61" i="7"/>
  <c r="D61" i="7"/>
  <c r="G54" i="7"/>
  <c r="G50" i="7"/>
  <c r="G48" i="7"/>
  <c r="G47" i="7"/>
  <c r="G46" i="7"/>
  <c r="G44" i="7"/>
  <c r="F69" i="12"/>
  <c r="E69" i="12"/>
  <c r="D69" i="12"/>
  <c r="G64" i="12"/>
  <c r="G63" i="12"/>
  <c r="G59" i="12"/>
  <c r="G57" i="12"/>
  <c r="G56" i="12"/>
  <c r="G55" i="12"/>
  <c r="G53" i="12"/>
  <c r="F48" i="12"/>
  <c r="B13" i="13" s="1"/>
  <c r="E48" i="12"/>
  <c r="B12" i="13"/>
  <c r="D48" i="12"/>
  <c r="B11" i="13" s="1"/>
  <c r="F37" i="12"/>
  <c r="E37" i="12"/>
  <c r="D37" i="12"/>
  <c r="G29" i="12"/>
  <c r="G20" i="12"/>
  <c r="G11" i="12"/>
  <c r="F61" i="9"/>
  <c r="E61" i="9"/>
  <c r="D61" i="9"/>
  <c r="G54" i="9"/>
  <c r="G52" i="9"/>
  <c r="G51" i="9"/>
  <c r="G50" i="9"/>
  <c r="G48" i="9"/>
  <c r="G47" i="9"/>
  <c r="G46" i="9"/>
  <c r="G45" i="9"/>
  <c r="G44" i="9"/>
  <c r="F39" i="9"/>
  <c r="E39" i="9"/>
  <c r="D39" i="9"/>
  <c r="G34" i="9"/>
  <c r="G32" i="9"/>
  <c r="G31" i="9"/>
  <c r="G29" i="9"/>
  <c r="G25" i="9"/>
  <c r="G24" i="9"/>
  <c r="G23" i="9"/>
  <c r="G22" i="9"/>
  <c r="G20" i="9"/>
  <c r="G18" i="9"/>
  <c r="G17" i="9"/>
  <c r="G16" i="9"/>
  <c r="G14" i="9"/>
  <c r="G13" i="9"/>
  <c r="F62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5" i="6"/>
  <c r="G22" i="6"/>
  <c r="G21" i="6"/>
  <c r="G20" i="6"/>
  <c r="G19" i="6"/>
  <c r="G18" i="6"/>
  <c r="G16" i="6"/>
  <c r="G15" i="6"/>
  <c r="G14" i="6"/>
  <c r="G13" i="6"/>
  <c r="G11" i="6"/>
  <c r="F62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4" i="5"/>
  <c r="G23" i="5"/>
  <c r="G18" i="5"/>
  <c r="G17" i="5"/>
  <c r="G14" i="5"/>
  <c r="G12" i="5"/>
  <c r="G10" i="5"/>
  <c r="F62" i="4"/>
  <c r="E62" i="4"/>
  <c r="D62" i="4"/>
  <c r="G56" i="4"/>
  <c r="G54" i="4"/>
  <c r="G53" i="4"/>
  <c r="G50" i="4"/>
  <c r="G49" i="4"/>
  <c r="G48" i="4"/>
  <c r="G46" i="4"/>
  <c r="G45" i="4"/>
  <c r="G44" i="4"/>
  <c r="F39" i="4"/>
  <c r="G39" i="4"/>
  <c r="E39" i="4"/>
  <c r="D39" i="4"/>
  <c r="G33" i="4"/>
  <c r="G31" i="4"/>
  <c r="G30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3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0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E39" i="11"/>
  <c r="D39" i="11"/>
  <c r="G34" i="11"/>
  <c r="G30" i="11"/>
  <c r="G29" i="11"/>
  <c r="G23" i="11"/>
  <c r="G22" i="11"/>
  <c r="G19" i="11"/>
  <c r="G11" i="11"/>
  <c r="G9" i="11"/>
  <c r="F61" i="8"/>
  <c r="E61" i="8"/>
  <c r="D61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E61" i="1"/>
  <c r="D61" i="1"/>
  <c r="G54" i="1"/>
  <c r="G52" i="1"/>
  <c r="G50" i="1"/>
  <c r="G49" i="1"/>
  <c r="G48" i="1"/>
  <c r="G46" i="1"/>
  <c r="G45" i="1"/>
  <c r="G44" i="1"/>
  <c r="F39" i="1"/>
  <c r="G39" i="1"/>
  <c r="E39" i="1"/>
  <c r="D39" i="1"/>
  <c r="G31" i="1"/>
  <c r="G30" i="1"/>
  <c r="G25" i="1"/>
  <c r="G22" i="1"/>
  <c r="G20" i="1"/>
  <c r="G18" i="1"/>
  <c r="G17" i="1"/>
  <c r="G16" i="1"/>
  <c r="G13" i="1"/>
  <c r="G12" i="1"/>
  <c r="G10" i="1"/>
  <c r="G9" i="1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F63" i="14"/>
  <c r="G61" i="14"/>
  <c r="G61" i="7"/>
  <c r="F63" i="7"/>
  <c r="G61" i="9"/>
  <c r="F63" i="9"/>
  <c r="G39" i="9"/>
  <c r="G62" i="6"/>
  <c r="F64" i="6"/>
  <c r="F64" i="5"/>
  <c r="G62" i="5"/>
  <c r="F64" i="4"/>
  <c r="G62" i="4"/>
  <c r="G62" i="3"/>
  <c r="F64" i="3"/>
  <c r="F62" i="2"/>
  <c r="G60" i="2"/>
  <c r="F62" i="11"/>
  <c r="G60" i="11"/>
  <c r="G39" i="11"/>
  <c r="G61" i="8"/>
  <c r="F63" i="8"/>
  <c r="G61" i="1"/>
  <c r="F63" i="1"/>
  <c r="B18" i="13" l="1"/>
  <c r="B16" i="13"/>
  <c r="G37" i="12"/>
  <c r="F71" i="12"/>
  <c r="B7" i="13"/>
  <c r="G69" i="12"/>
  <c r="B6" i="13"/>
  <c r="B17" i="13"/>
  <c r="F39" i="10"/>
  <c r="G39" i="10" s="1"/>
  <c r="G61" i="10"/>
  <c r="B19" i="13" l="1"/>
  <c r="B8" i="13"/>
  <c r="F63" i="10"/>
  <c r="B9" i="13" l="1"/>
  <c r="B21" i="13"/>
</calcChain>
</file>

<file path=xl/sharedStrings.xml><?xml version="1.0" encoding="utf-8"?>
<sst xmlns="http://schemas.openxmlformats.org/spreadsheetml/2006/main" count="952" uniqueCount="156">
  <si>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</si>
  <si>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</si>
  <si>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</si>
  <si>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</si>
  <si>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</si>
  <si>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</si>
  <si>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</si>
  <si>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</si>
  <si>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</si>
  <si>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</si>
  <si>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</si>
  <si>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</si>
  <si>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</si>
  <si>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</si>
  <si>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</si>
  <si>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</si>
  <si>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</si>
  <si>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</si>
  <si>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</si>
  <si>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</si>
  <si>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</si>
  <si>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</si>
  <si>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</si>
  <si>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</si>
  <si>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</si>
  <si>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</si>
  <si>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</si>
  <si>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</si>
  <si>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</si>
  <si>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</si>
  <si>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</si>
  <si>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</si>
  <si>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</si>
  <si>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</si>
  <si>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</si>
  <si>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</si>
  <si>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</si>
  <si>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</si>
  <si>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</si>
  <si>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</si>
  <si>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</si>
  <si>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</si>
  <si>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</si>
  <si>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</si>
  <si>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</si>
  <si>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</si>
  <si>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</si>
  <si>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</si>
  <si>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</si>
  <si>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</si>
  <si>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</si>
  <si>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</si>
  <si>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</si>
  <si>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</si>
  <si>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</si>
  <si>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</si>
  <si>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</si>
  <si>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</si>
  <si>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</si>
  <si>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</si>
  <si>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</si>
  <si>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</si>
  <si>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</si>
  <si>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</si>
  <si>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</si>
  <si>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</si>
  <si>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</si>
  <si>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</si>
  <si>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</si>
  <si>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</si>
  <si>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</si>
  <si>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</si>
  <si>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</si>
  <si>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</si>
  <si>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</si>
  <si>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</si>
  <si>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</si>
  <si>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</si>
  <si>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</si>
  <si>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</si>
  <si>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</si>
  <si>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</si>
  <si>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</si>
  <si>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</si>
  <si>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</si>
  <si>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</si>
  <si>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</si>
  <si>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</si>
  <si>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</si>
  <si>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</si>
  <si>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</si>
  <si>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</si>
  <si>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</si>
  <si>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</si>
  <si>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</si>
  <si>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</si>
  <si>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</si>
  <si>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</si>
  <si>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</si>
  <si>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</si>
  <si>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</si>
  <si>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</si>
  <si>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</si>
  <si>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</si>
  <si>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</si>
  <si>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</si>
  <si>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</si>
  <si>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</si>
  <si>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</si>
  <si>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</si>
  <si>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</si>
  <si>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</si>
  <si>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</si>
  <si>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</si>
  <si>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</si>
  <si>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</si>
  <si>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</si>
  <si>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</si>
  <si>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</si>
  <si>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</si>
  <si>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</si>
  <si>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</si>
  <si>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</si>
  <si>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</si>
  <si>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</si>
  <si>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</si>
  <si>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</si>
  <si>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</si>
  <si>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</si>
  <si>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</si>
  <si>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</si>
  <si>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</si>
  <si>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</si>
  <si>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</si>
  <si>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</si>
  <si>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</si>
  <si>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</si>
  <si>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</si>
  <si>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</si>
  <si>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</si>
  <si>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</si>
  <si>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</si>
  <si>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</si>
  <si>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</si>
  <si>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</si>
  <si>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</si>
  <si>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</si>
  <si>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</si>
  <si>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</si>
  <si>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</si>
  <si>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</si>
  <si>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</si>
  <si>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DD Madness</t>
  </si>
  <si>
    <t xml:space="preserve">   3 Card Poker</t>
  </si>
  <si>
    <t xml:space="preserve">   Double Deck Madness</t>
  </si>
  <si>
    <t>MONTH ENDED: 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</si>
</sst>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9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133</v>
      </c>
      <c r="B9" s="136"/>
      <c r="C9" s="14"/>
      <c r="D9" s="71">
        <v>8</v>
      </c>
      <c r="E9" s="100">
        <v>1444018</v>
      </c>
      <c r="F9" s="101">
        <v>429348.5</v>
      </c>
      <c r="G9" s="102">
        <f>F9/E9</f>
        <v>0.29732904991489023</v>
      </c>
      <c r="H9" s="15"/>
    </row>
    <row r="10" spans="1:8" ht="15.75" x14ac:dyDescent="0.25">
      <c r="A10" s="135" t="s">
        <v>11</v>
      </c>
      <c r="B10" s="136"/>
      <c r="C10" s="14"/>
      <c r="D10" s="71">
        <v>5</v>
      </c>
      <c r="E10" s="100">
        <v>1401565</v>
      </c>
      <c r="F10" s="101">
        <v>338063</v>
      </c>
      <c r="G10" s="102">
        <f>F10/E10</f>
        <v>0.24120393988148961</v>
      </c>
      <c r="H10" s="15"/>
    </row>
    <row r="11" spans="1:8" ht="15.75" x14ac:dyDescent="0.25">
      <c r="A11" s="135" t="s">
        <v>68</v>
      </c>
      <c r="B11" s="136"/>
      <c r="C11" s="14"/>
      <c r="D11" s="71"/>
      <c r="E11" s="100"/>
      <c r="F11" s="101"/>
      <c r="G11" s="102"/>
      <c r="H11" s="15"/>
    </row>
    <row r="12" spans="1:8" ht="15.75" x14ac:dyDescent="0.25">
      <c r="A12" s="135" t="s">
        <v>25</v>
      </c>
      <c r="B12" s="136"/>
      <c r="C12" s="14"/>
      <c r="D12" s="71">
        <v>1</v>
      </c>
      <c r="E12" s="100">
        <v>143761</v>
      </c>
      <c r="F12" s="101">
        <v>66872</v>
      </c>
      <c r="G12" s="102">
        <f t="shared" ref="G12:G22" si="0">F12/E12</f>
        <v>0.46516092681603494</v>
      </c>
      <c r="H12" s="15"/>
    </row>
    <row r="13" spans="1:8" ht="15.75" x14ac:dyDescent="0.25">
      <c r="A13" s="135" t="s">
        <v>69</v>
      </c>
      <c r="B13" s="136"/>
      <c r="C13" s="14"/>
      <c r="D13" s="71">
        <v>2</v>
      </c>
      <c r="E13" s="100">
        <v>139749</v>
      </c>
      <c r="F13" s="101">
        <v>-3746</v>
      </c>
      <c r="G13" s="102">
        <f t="shared" si="0"/>
        <v>-2.6805200752778195E-2</v>
      </c>
      <c r="H13" s="15"/>
    </row>
    <row r="14" spans="1:8" ht="15.75" x14ac:dyDescent="0.25">
      <c r="A14" s="135" t="s">
        <v>110</v>
      </c>
      <c r="B14" s="136"/>
      <c r="C14" s="14"/>
      <c r="D14" s="71"/>
      <c r="E14" s="100"/>
      <c r="F14" s="101"/>
      <c r="G14" s="102"/>
      <c r="H14" s="15"/>
    </row>
    <row r="15" spans="1:8" ht="15.75" x14ac:dyDescent="0.25">
      <c r="A15" s="135" t="s">
        <v>103</v>
      </c>
      <c r="B15" s="136"/>
      <c r="C15" s="14"/>
      <c r="D15" s="71"/>
      <c r="E15" s="100"/>
      <c r="F15" s="101"/>
      <c r="G15" s="102"/>
      <c r="H15" s="15"/>
    </row>
    <row r="16" spans="1:8" ht="15.75" x14ac:dyDescent="0.25">
      <c r="A16" s="135" t="s">
        <v>111</v>
      </c>
      <c r="B16" s="136"/>
      <c r="C16" s="14"/>
      <c r="D16" s="71">
        <v>2</v>
      </c>
      <c r="E16" s="100">
        <v>2060104</v>
      </c>
      <c r="F16" s="101">
        <v>264566</v>
      </c>
      <c r="G16" s="102">
        <f t="shared" si="0"/>
        <v>0.1284236135651404</v>
      </c>
      <c r="H16" s="15"/>
    </row>
    <row r="17" spans="1:8" ht="15.75" x14ac:dyDescent="0.25">
      <c r="A17" s="135" t="s">
        <v>134</v>
      </c>
      <c r="B17" s="136"/>
      <c r="C17" s="14"/>
      <c r="D17" s="71">
        <v>4</v>
      </c>
      <c r="E17" s="100">
        <v>4165596</v>
      </c>
      <c r="F17" s="101">
        <v>217831.5</v>
      </c>
      <c r="G17" s="102">
        <f t="shared" si="0"/>
        <v>5.229299720856271E-2</v>
      </c>
      <c r="H17" s="15"/>
    </row>
    <row r="18" spans="1:8" ht="15.75" x14ac:dyDescent="0.25">
      <c r="A18" s="135" t="s">
        <v>14</v>
      </c>
      <c r="B18" s="136"/>
      <c r="C18" s="14"/>
      <c r="D18" s="71">
        <v>1</v>
      </c>
      <c r="E18" s="100">
        <v>285607</v>
      </c>
      <c r="F18" s="101">
        <v>40081.5</v>
      </c>
      <c r="G18" s="102">
        <f t="shared" si="0"/>
        <v>0.14033794689906059</v>
      </c>
      <c r="H18" s="15"/>
    </row>
    <row r="19" spans="1:8" ht="15.75" x14ac:dyDescent="0.25">
      <c r="A19" s="135" t="s">
        <v>15</v>
      </c>
      <c r="B19" s="136"/>
      <c r="C19" s="14"/>
      <c r="D19" s="71"/>
      <c r="E19" s="100"/>
      <c r="F19" s="101"/>
      <c r="G19" s="102"/>
      <c r="H19" s="15"/>
    </row>
    <row r="20" spans="1:8" ht="15.75" x14ac:dyDescent="0.25">
      <c r="A20" s="138" t="s">
        <v>16</v>
      </c>
      <c r="B20" s="136"/>
      <c r="C20" s="14"/>
      <c r="D20" s="71">
        <v>1</v>
      </c>
      <c r="E20" s="100">
        <v>1196452</v>
      </c>
      <c r="F20" s="101">
        <v>238559</v>
      </c>
      <c r="G20" s="102">
        <f t="shared" si="0"/>
        <v>0.19938869256769182</v>
      </c>
      <c r="H20" s="15"/>
    </row>
    <row r="21" spans="1:8" ht="15.75" x14ac:dyDescent="0.25">
      <c r="A21" s="135" t="s">
        <v>70</v>
      </c>
      <c r="B21" s="136"/>
      <c r="C21" s="14"/>
      <c r="D21" s="71"/>
      <c r="E21" s="100"/>
      <c r="F21" s="101"/>
      <c r="G21" s="102"/>
      <c r="H21" s="15"/>
    </row>
    <row r="22" spans="1:8" ht="15.75" x14ac:dyDescent="0.25">
      <c r="A22" s="135" t="s">
        <v>90</v>
      </c>
      <c r="B22" s="136"/>
      <c r="C22" s="14"/>
      <c r="D22" s="71">
        <v>1</v>
      </c>
      <c r="E22" s="100">
        <v>58843</v>
      </c>
      <c r="F22" s="101">
        <v>5126</v>
      </c>
      <c r="G22" s="102">
        <f t="shared" si="0"/>
        <v>8.7113165542205537E-2</v>
      </c>
      <c r="H22" s="15"/>
    </row>
    <row r="23" spans="1:8" ht="15.75" x14ac:dyDescent="0.25">
      <c r="A23" s="135" t="s">
        <v>136</v>
      </c>
      <c r="B23" s="136"/>
      <c r="C23" s="14"/>
      <c r="D23" s="71"/>
      <c r="E23" s="100"/>
      <c r="F23" s="101"/>
      <c r="G23" s="102"/>
      <c r="H23" s="15"/>
    </row>
    <row r="24" spans="1:8" ht="15.75" x14ac:dyDescent="0.25">
      <c r="A24" s="135" t="s">
        <v>130</v>
      </c>
      <c r="B24" s="136"/>
      <c r="C24" s="14"/>
      <c r="D24" s="71"/>
      <c r="E24" s="100"/>
      <c r="F24" s="101"/>
      <c r="G24" s="102"/>
      <c r="H24" s="15"/>
    </row>
    <row r="25" spans="1:8" ht="15.75" x14ac:dyDescent="0.25">
      <c r="A25" s="137" t="s">
        <v>20</v>
      </c>
      <c r="B25" s="136"/>
      <c r="C25" s="14"/>
      <c r="D25" s="71">
        <v>2</v>
      </c>
      <c r="E25" s="100">
        <v>529062</v>
      </c>
      <c r="F25" s="101">
        <v>91933</v>
      </c>
      <c r="G25" s="102">
        <f>F25/E25</f>
        <v>0.1737660236418416</v>
      </c>
      <c r="H25" s="15"/>
    </row>
    <row r="26" spans="1:8" ht="15.75" x14ac:dyDescent="0.25">
      <c r="A26" s="137" t="s">
        <v>21</v>
      </c>
      <c r="B26" s="136"/>
      <c r="C26" s="14"/>
      <c r="D26" s="71"/>
      <c r="E26" s="100"/>
      <c r="F26" s="101"/>
      <c r="G26" s="102"/>
      <c r="H26" s="1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02"/>
      <c r="H27" s="15"/>
    </row>
    <row r="28" spans="1:8" ht="15.75" x14ac:dyDescent="0.25">
      <c r="A28" s="138" t="s">
        <v>23</v>
      </c>
      <c r="B28" s="136"/>
      <c r="C28" s="14"/>
      <c r="D28" s="71"/>
      <c r="E28" s="101"/>
      <c r="F28" s="101"/>
      <c r="G28" s="102"/>
      <c r="H28" s="15"/>
    </row>
    <row r="29" spans="1:8" ht="15.75" x14ac:dyDescent="0.25">
      <c r="A29" s="138" t="s">
        <v>138</v>
      </c>
      <c r="B29" s="136"/>
      <c r="C29" s="14"/>
      <c r="D29" s="71"/>
      <c r="E29" s="101"/>
      <c r="F29" s="101"/>
      <c r="G29" s="102"/>
      <c r="H29" s="15"/>
    </row>
    <row r="30" spans="1:8" ht="15.75" x14ac:dyDescent="0.25">
      <c r="A30" s="138" t="s">
        <v>115</v>
      </c>
      <c r="B30" s="136"/>
      <c r="C30" s="14"/>
      <c r="D30" s="71">
        <v>2</v>
      </c>
      <c r="E30" s="101">
        <v>518000</v>
      </c>
      <c r="F30" s="101">
        <v>193479.5</v>
      </c>
      <c r="G30" s="102">
        <f>F30/E30</f>
        <v>0.37351254826254826</v>
      </c>
      <c r="H30" s="15"/>
    </row>
    <row r="31" spans="1:8" ht="15.75" x14ac:dyDescent="0.25">
      <c r="A31" s="138" t="s">
        <v>19</v>
      </c>
      <c r="B31" s="136"/>
      <c r="C31" s="14"/>
      <c r="D31" s="71">
        <v>2</v>
      </c>
      <c r="E31" s="101">
        <v>314888</v>
      </c>
      <c r="F31" s="101">
        <v>90449</v>
      </c>
      <c r="G31" s="102">
        <f>F31/E31</f>
        <v>0.28724181296206908</v>
      </c>
      <c r="H31" s="15"/>
    </row>
    <row r="32" spans="1:8" ht="15.75" x14ac:dyDescent="0.25">
      <c r="A32" s="138" t="s">
        <v>129</v>
      </c>
      <c r="B32" s="136"/>
      <c r="C32" s="14"/>
      <c r="D32" s="71"/>
      <c r="E32" s="101"/>
      <c r="F32" s="101"/>
      <c r="G32" s="102"/>
      <c r="H32" s="15"/>
    </row>
    <row r="33" spans="1:8" ht="15.75" x14ac:dyDescent="0.25">
      <c r="A33" s="138" t="s">
        <v>139</v>
      </c>
      <c r="B33" s="136"/>
      <c r="C33" s="14"/>
      <c r="D33" s="71"/>
      <c r="E33" s="101"/>
      <c r="F33" s="101"/>
      <c r="G33" s="102"/>
      <c r="H33" s="15"/>
    </row>
    <row r="34" spans="1:8" ht="15.75" x14ac:dyDescent="0.25">
      <c r="A34" s="138" t="s">
        <v>71</v>
      </c>
      <c r="B34" s="136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12257645</v>
      </c>
      <c r="F39" s="105">
        <f>SUM(F9:F38)</f>
        <v>1972563</v>
      </c>
      <c r="G39" s="106">
        <f>F39/E39</f>
        <v>0.16092512060840397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90</v>
      </c>
      <c r="E44" s="101">
        <v>15094164.4</v>
      </c>
      <c r="F44" s="101">
        <v>880233.37</v>
      </c>
      <c r="G44" s="102">
        <f>1-(+F44/E44)</f>
        <v>0.9416838622746152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10187125.1</v>
      </c>
      <c r="F45" s="101">
        <v>752013.35</v>
      </c>
      <c r="G45" s="102">
        <f t="shared" ref="G45:G52" si="1">1-(+F45/E45)</f>
        <v>0.92618002207511907</v>
      </c>
      <c r="H45" s="15"/>
    </row>
    <row r="46" spans="1:8" ht="15.75" x14ac:dyDescent="0.25">
      <c r="A46" s="27" t="s">
        <v>35</v>
      </c>
      <c r="B46" s="28"/>
      <c r="C46" s="14"/>
      <c r="D46" s="71">
        <v>38</v>
      </c>
      <c r="E46" s="101">
        <v>2295527.75</v>
      </c>
      <c r="F46" s="101">
        <v>200202.05</v>
      </c>
      <c r="G46" s="102">
        <f t="shared" si="1"/>
        <v>0.91278604669449104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104</v>
      </c>
      <c r="E48" s="101">
        <v>13227548.99</v>
      </c>
      <c r="F48" s="101">
        <v>977630.57</v>
      </c>
      <c r="G48" s="102">
        <f t="shared" si="1"/>
        <v>0.92609132873073563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890336</v>
      </c>
      <c r="F49" s="101">
        <v>29191.599999999999</v>
      </c>
      <c r="G49" s="102">
        <f t="shared" si="1"/>
        <v>0.9672128275168026</v>
      </c>
      <c r="H49" s="15"/>
    </row>
    <row r="50" spans="1:8" ht="15.75" x14ac:dyDescent="0.25">
      <c r="A50" s="27" t="s">
        <v>39</v>
      </c>
      <c r="B50" s="28"/>
      <c r="C50" s="14"/>
      <c r="D50" s="71">
        <v>12</v>
      </c>
      <c r="E50" s="101">
        <v>758645</v>
      </c>
      <c r="F50" s="101">
        <v>79697.399999999994</v>
      </c>
      <c r="G50" s="102">
        <f t="shared" si="1"/>
        <v>0.89494770281225078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131675</v>
      </c>
      <c r="F52" s="101">
        <v>39630</v>
      </c>
      <c r="G52" s="102">
        <f t="shared" si="1"/>
        <v>0.69903170685399663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91</v>
      </c>
      <c r="B54" s="28"/>
      <c r="C54" s="14"/>
      <c r="D54" s="71">
        <v>797</v>
      </c>
      <c r="E54" s="101">
        <v>86587327.840000004</v>
      </c>
      <c r="F54" s="101">
        <v>9404119.3599999994</v>
      </c>
      <c r="G54" s="102">
        <f>1-(+F54/E54)</f>
        <v>0.89139150503203701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1066</v>
      </c>
      <c r="E61" s="112">
        <f>SUM(E44:E60)</f>
        <v>129172350.08000001</v>
      </c>
      <c r="F61" s="112">
        <f>SUM(F44:F60)</f>
        <v>12362717.699999999</v>
      </c>
      <c r="G61" s="106">
        <f>1-(+F61/E61)</f>
        <v>0.90429284833524026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14335280.699999999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10</v>
      </c>
      <c r="B9" s="136"/>
      <c r="C9" s="14"/>
      <c r="D9" s="71"/>
      <c r="E9" s="101"/>
      <c r="F9" s="101"/>
      <c r="G9" s="118"/>
      <c r="H9" s="15"/>
    </row>
    <row r="10" spans="1:8" ht="15.75" x14ac:dyDescent="0.25">
      <c r="A10" s="135" t="s">
        <v>128</v>
      </c>
      <c r="B10" s="136"/>
      <c r="C10" s="14"/>
      <c r="D10" s="71"/>
      <c r="E10" s="101"/>
      <c r="F10" s="101"/>
      <c r="G10" s="118"/>
      <c r="H10" s="15"/>
    </row>
    <row r="11" spans="1:8" ht="15.75" x14ac:dyDescent="0.25">
      <c r="A11" s="135" t="s">
        <v>11</v>
      </c>
      <c r="B11" s="136"/>
      <c r="C11" s="14"/>
      <c r="D11" s="71"/>
      <c r="E11" s="101"/>
      <c r="F11" s="101"/>
      <c r="G11" s="118"/>
      <c r="H11" s="15"/>
    </row>
    <row r="12" spans="1:8" ht="15.75" x14ac:dyDescent="0.25">
      <c r="A12" s="135" t="s">
        <v>12</v>
      </c>
      <c r="B12" s="136"/>
      <c r="C12" s="14"/>
      <c r="D12" s="71"/>
      <c r="E12" s="101"/>
      <c r="F12" s="101"/>
      <c r="G12" s="118"/>
      <c r="H12" s="15"/>
    </row>
    <row r="13" spans="1:8" ht="15.75" x14ac:dyDescent="0.25">
      <c r="A13" s="135" t="s">
        <v>104</v>
      </c>
      <c r="B13" s="136"/>
      <c r="C13" s="14"/>
      <c r="D13" s="71"/>
      <c r="E13" s="101"/>
      <c r="F13" s="101"/>
      <c r="G13" s="118"/>
      <c r="H13" s="15"/>
    </row>
    <row r="14" spans="1:8" ht="15.75" x14ac:dyDescent="0.25">
      <c r="A14" s="135" t="s">
        <v>53</v>
      </c>
      <c r="B14" s="136"/>
      <c r="C14" s="14"/>
      <c r="D14" s="71"/>
      <c r="E14" s="101"/>
      <c r="F14" s="101"/>
      <c r="G14" s="118"/>
      <c r="H14" s="15"/>
    </row>
    <row r="15" spans="1:8" ht="15.75" x14ac:dyDescent="0.25">
      <c r="A15" s="135" t="s">
        <v>97</v>
      </c>
      <c r="B15" s="136"/>
      <c r="C15" s="14"/>
      <c r="D15" s="71"/>
      <c r="E15" s="101"/>
      <c r="F15" s="101"/>
      <c r="G15" s="118"/>
      <c r="H15" s="15"/>
    </row>
    <row r="16" spans="1:8" ht="15.75" x14ac:dyDescent="0.25">
      <c r="A16" s="135" t="s">
        <v>111</v>
      </c>
      <c r="B16" s="136"/>
      <c r="C16" s="14"/>
      <c r="D16" s="71"/>
      <c r="E16" s="101"/>
      <c r="F16" s="101"/>
      <c r="G16" s="118"/>
      <c r="H16" s="15"/>
    </row>
    <row r="17" spans="1:8" ht="15.75" x14ac:dyDescent="0.25">
      <c r="A17" s="135" t="s">
        <v>13</v>
      </c>
      <c r="B17" s="136"/>
      <c r="C17" s="14"/>
      <c r="D17" s="71"/>
      <c r="E17" s="101"/>
      <c r="F17" s="101"/>
      <c r="G17" s="118"/>
      <c r="H17" s="15"/>
    </row>
    <row r="18" spans="1:8" ht="15.75" x14ac:dyDescent="0.25">
      <c r="A18" s="135" t="s">
        <v>14</v>
      </c>
      <c r="B18" s="136"/>
      <c r="C18" s="14"/>
      <c r="D18" s="71">
        <v>1</v>
      </c>
      <c r="E18" s="101">
        <v>343939</v>
      </c>
      <c r="F18" s="101">
        <v>101110</v>
      </c>
      <c r="G18" s="118">
        <f>F18/E18</f>
        <v>0.2939765481669715</v>
      </c>
      <c r="H18" s="15"/>
    </row>
    <row r="19" spans="1:8" ht="15.75" x14ac:dyDescent="0.25">
      <c r="A19" s="135" t="s">
        <v>15</v>
      </c>
      <c r="B19" s="136"/>
      <c r="C19" s="14"/>
      <c r="D19" s="71"/>
      <c r="E19" s="101"/>
      <c r="F19" s="101"/>
      <c r="G19" s="118"/>
      <c r="H19" s="15"/>
    </row>
    <row r="20" spans="1:8" ht="15.75" x14ac:dyDescent="0.25">
      <c r="A20" s="135" t="s">
        <v>16</v>
      </c>
      <c r="B20" s="136"/>
      <c r="C20" s="14"/>
      <c r="D20" s="71"/>
      <c r="E20" s="101"/>
      <c r="F20" s="101"/>
      <c r="G20" s="118"/>
      <c r="H20" s="15"/>
    </row>
    <row r="21" spans="1:8" ht="15.75" x14ac:dyDescent="0.25">
      <c r="A21" s="135" t="s">
        <v>101</v>
      </c>
      <c r="B21" s="136"/>
      <c r="C21" s="14"/>
      <c r="D21" s="71"/>
      <c r="E21" s="101"/>
      <c r="F21" s="101"/>
      <c r="G21" s="118"/>
      <c r="H21" s="15"/>
    </row>
    <row r="22" spans="1:8" ht="15.75" x14ac:dyDescent="0.25">
      <c r="A22" s="135" t="s">
        <v>56</v>
      </c>
      <c r="B22" s="136"/>
      <c r="C22" s="14"/>
      <c r="D22" s="71"/>
      <c r="E22" s="101"/>
      <c r="F22" s="101"/>
      <c r="G22" s="118"/>
      <c r="H22" s="15"/>
    </row>
    <row r="23" spans="1:8" ht="15.75" x14ac:dyDescent="0.25">
      <c r="A23" s="135" t="s">
        <v>148</v>
      </c>
      <c r="B23" s="136"/>
      <c r="C23" s="14"/>
      <c r="D23" s="71"/>
      <c r="E23" s="101"/>
      <c r="F23" s="101"/>
      <c r="G23" s="118"/>
      <c r="H23" s="15"/>
    </row>
    <row r="24" spans="1:8" ht="15.75" x14ac:dyDescent="0.25">
      <c r="A24" s="135" t="s">
        <v>19</v>
      </c>
      <c r="B24" s="136"/>
      <c r="C24" s="14"/>
      <c r="D24" s="71"/>
      <c r="E24" s="101"/>
      <c r="F24" s="101"/>
      <c r="G24" s="118"/>
      <c r="H24" s="15"/>
    </row>
    <row r="25" spans="1:8" ht="15.75" x14ac:dyDescent="0.25">
      <c r="A25" s="137" t="s">
        <v>20</v>
      </c>
      <c r="B25" s="136"/>
      <c r="C25" s="14"/>
      <c r="D25" s="71"/>
      <c r="E25" s="101"/>
      <c r="F25" s="101"/>
      <c r="G25" s="118"/>
      <c r="H25" s="15"/>
    </row>
    <row r="26" spans="1:8" ht="15.75" x14ac:dyDescent="0.25">
      <c r="A26" s="137" t="s">
        <v>21</v>
      </c>
      <c r="B26" s="136"/>
      <c r="C26" s="14"/>
      <c r="D26" s="71"/>
      <c r="E26" s="101"/>
      <c r="F26" s="101"/>
      <c r="G26" s="118"/>
      <c r="H26" s="1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18"/>
      <c r="H27" s="15"/>
    </row>
    <row r="28" spans="1:8" ht="15.75" x14ac:dyDescent="0.25">
      <c r="A28" s="138" t="s">
        <v>23</v>
      </c>
      <c r="B28" s="136"/>
      <c r="C28" s="14"/>
      <c r="D28" s="71"/>
      <c r="E28" s="101"/>
      <c r="F28" s="101"/>
      <c r="G28" s="118"/>
      <c r="H28" s="15"/>
    </row>
    <row r="29" spans="1:8" ht="15.75" x14ac:dyDescent="0.25">
      <c r="A29" s="138" t="s">
        <v>24</v>
      </c>
      <c r="B29" s="136"/>
      <c r="C29" s="14"/>
      <c r="D29" s="71"/>
      <c r="E29" s="101"/>
      <c r="F29" s="101"/>
      <c r="G29" s="118"/>
      <c r="H29" s="15"/>
    </row>
    <row r="30" spans="1:8" ht="15.75" x14ac:dyDescent="0.25">
      <c r="A30" s="138" t="s">
        <v>25</v>
      </c>
      <c r="B30" s="136"/>
      <c r="C30" s="14"/>
      <c r="D30" s="71">
        <v>2</v>
      </c>
      <c r="E30" s="101">
        <v>364074</v>
      </c>
      <c r="F30" s="101">
        <v>76743</v>
      </c>
      <c r="G30" s="118">
        <f>F30/E30</f>
        <v>0.21078956475881278</v>
      </c>
      <c r="H30" s="15"/>
    </row>
    <row r="31" spans="1:8" ht="15.75" x14ac:dyDescent="0.25">
      <c r="A31" s="138" t="s">
        <v>26</v>
      </c>
      <c r="B31" s="136"/>
      <c r="C31" s="14"/>
      <c r="D31" s="71"/>
      <c r="E31" s="101"/>
      <c r="F31" s="101"/>
      <c r="G31" s="118"/>
      <c r="H31" s="15"/>
    </row>
    <row r="32" spans="1:8" ht="15.75" x14ac:dyDescent="0.25">
      <c r="A32" s="138" t="s">
        <v>107</v>
      </c>
      <c r="B32" s="136"/>
      <c r="C32" s="14"/>
      <c r="D32" s="71">
        <v>3</v>
      </c>
      <c r="E32" s="101">
        <v>615194</v>
      </c>
      <c r="F32" s="101">
        <v>110226</v>
      </c>
      <c r="G32" s="118">
        <f>F32/E32</f>
        <v>0.17917274875892808</v>
      </c>
      <c r="H32" s="15"/>
    </row>
    <row r="33" spans="1:8" ht="15.75" x14ac:dyDescent="0.25">
      <c r="A33" s="138" t="s">
        <v>136</v>
      </c>
      <c r="B33" s="136"/>
      <c r="C33" s="14"/>
      <c r="D33" s="71"/>
      <c r="E33" s="101"/>
      <c r="F33" s="101"/>
      <c r="G33" s="118"/>
      <c r="H33" s="15"/>
    </row>
    <row r="34" spans="1:8" ht="15.75" x14ac:dyDescent="0.25">
      <c r="A34" s="138" t="s">
        <v>27</v>
      </c>
      <c r="B34" s="136"/>
      <c r="C34" s="14"/>
      <c r="D34" s="71">
        <v>1</v>
      </c>
      <c r="E34" s="101">
        <v>42306</v>
      </c>
      <c r="F34" s="101">
        <v>17979.5</v>
      </c>
      <c r="G34" s="118">
        <f>F34/E34</f>
        <v>0.4249869994799792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1365513</v>
      </c>
      <c r="F39" s="112">
        <f>SUM(F9:F38)</f>
        <v>306058.5</v>
      </c>
      <c r="G39" s="122">
        <f>F39/E39</f>
        <v>0.22413444617517372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830038.51</v>
      </c>
      <c r="F44" s="101">
        <v>113356.87</v>
      </c>
      <c r="G44" s="118">
        <f>1-(+F44/E44)</f>
        <v>0.86343179426699135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2356050</v>
      </c>
      <c r="F46" s="101">
        <v>225876.71</v>
      </c>
      <c r="G46" s="118">
        <f>1-(+F46/E46)</f>
        <v>0.90412906771927593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2585122.5299999998</v>
      </c>
      <c r="F47" s="101">
        <v>144024.17000000001</v>
      </c>
      <c r="G47" s="118">
        <f>1-(+F47/E47)</f>
        <v>0.94428729457554961</v>
      </c>
      <c r="H47" s="15"/>
    </row>
    <row r="48" spans="1:8" ht="15.75" x14ac:dyDescent="0.25">
      <c r="A48" s="27" t="s">
        <v>37</v>
      </c>
      <c r="B48" s="28"/>
      <c r="C48" s="14"/>
      <c r="D48" s="71">
        <v>35</v>
      </c>
      <c r="E48" s="101">
        <v>2809377</v>
      </c>
      <c r="F48" s="101">
        <v>209485.6</v>
      </c>
      <c r="G48" s="118">
        <f>1-(+F48/E48)</f>
        <v>0.92543343239444187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1643465</v>
      </c>
      <c r="F50" s="101">
        <v>172830</v>
      </c>
      <c r="G50" s="118">
        <f>1-(+F50/E50)</f>
        <v>0.89483804035984948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463</v>
      </c>
      <c r="E53" s="101">
        <v>36553546.659999996</v>
      </c>
      <c r="F53" s="101">
        <v>3992556.3</v>
      </c>
      <c r="G53" s="118">
        <f>1-(+F53/E53)</f>
        <v>0.89077513224266702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211991.82</v>
      </c>
      <c r="F54" s="101">
        <v>5933.96</v>
      </c>
      <c r="G54" s="118">
        <f>1-(+F54/E54)</f>
        <v>0.97200854259376612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>
        <v>3868.73</v>
      </c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574</v>
      </c>
      <c r="E60" s="112">
        <f>SUM(E44:E59)</f>
        <v>46989591.519999996</v>
      </c>
      <c r="F60" s="112">
        <f>SUM(F44:F59)</f>
        <v>4867932.34</v>
      </c>
      <c r="G60" s="122">
        <f>1-(F60/E60)</f>
        <v>0.89640402943430397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5173990.84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93</v>
      </c>
      <c r="B9" s="136"/>
      <c r="C9" s="14"/>
      <c r="D9" s="71">
        <v>4</v>
      </c>
      <c r="E9" s="101">
        <v>1281503</v>
      </c>
      <c r="F9" s="101">
        <v>-4684</v>
      </c>
      <c r="G9" s="118">
        <f>F9/E9</f>
        <v>-3.6550831328525956E-3</v>
      </c>
      <c r="H9" s="15"/>
    </row>
    <row r="10" spans="1:8" ht="15.75" x14ac:dyDescent="0.25">
      <c r="A10" s="135" t="s">
        <v>11</v>
      </c>
      <c r="B10" s="136"/>
      <c r="C10" s="14"/>
      <c r="D10" s="71"/>
      <c r="E10" s="101"/>
      <c r="F10" s="101"/>
      <c r="G10" s="118"/>
      <c r="H10" s="15"/>
    </row>
    <row r="11" spans="1:8" ht="15.75" x14ac:dyDescent="0.25">
      <c r="A11" s="135" t="s">
        <v>95</v>
      </c>
      <c r="B11" s="136"/>
      <c r="C11" s="14"/>
      <c r="D11" s="71">
        <v>10</v>
      </c>
      <c r="E11" s="101">
        <v>1333965</v>
      </c>
      <c r="F11" s="101">
        <v>395765</v>
      </c>
      <c r="G11" s="118">
        <f>F11/E11</f>
        <v>0.29668319633573592</v>
      </c>
      <c r="H11" s="15"/>
    </row>
    <row r="12" spans="1:8" ht="15.75" x14ac:dyDescent="0.25">
      <c r="A12" s="135" t="s">
        <v>65</v>
      </c>
      <c r="B12" s="136"/>
      <c r="C12" s="14"/>
      <c r="D12" s="71"/>
      <c r="E12" s="101"/>
      <c r="F12" s="101"/>
      <c r="G12" s="118"/>
      <c r="H12" s="15"/>
    </row>
    <row r="13" spans="1:8" ht="15.75" x14ac:dyDescent="0.25">
      <c r="A13" s="135" t="s">
        <v>99</v>
      </c>
      <c r="B13" s="136"/>
      <c r="C13" s="14"/>
      <c r="D13" s="71">
        <v>2</v>
      </c>
      <c r="E13" s="101">
        <v>810461</v>
      </c>
      <c r="F13" s="101">
        <v>286727.53000000003</v>
      </c>
      <c r="G13" s="118">
        <f>F13/E13</f>
        <v>0.35378325422197987</v>
      </c>
      <c r="H13" s="15"/>
    </row>
    <row r="14" spans="1:8" ht="15.75" x14ac:dyDescent="0.25">
      <c r="A14" s="135" t="s">
        <v>25</v>
      </c>
      <c r="B14" s="136"/>
      <c r="C14" s="14"/>
      <c r="D14" s="71"/>
      <c r="E14" s="101"/>
      <c r="F14" s="101"/>
      <c r="G14" s="118"/>
      <c r="H14" s="15"/>
    </row>
    <row r="15" spans="1:8" ht="15.75" x14ac:dyDescent="0.25">
      <c r="A15" s="135" t="s">
        <v>101</v>
      </c>
      <c r="B15" s="136"/>
      <c r="C15" s="14"/>
      <c r="D15" s="71"/>
      <c r="E15" s="101"/>
      <c r="F15" s="101"/>
      <c r="G15" s="118"/>
      <c r="H15" s="15"/>
    </row>
    <row r="16" spans="1:8" ht="15.75" x14ac:dyDescent="0.25">
      <c r="A16" s="135" t="s">
        <v>10</v>
      </c>
      <c r="B16" s="136"/>
      <c r="C16" s="14"/>
      <c r="D16" s="71"/>
      <c r="E16" s="101"/>
      <c r="F16" s="101"/>
      <c r="G16" s="118"/>
      <c r="H16" s="15"/>
    </row>
    <row r="17" spans="1:8" ht="15.75" x14ac:dyDescent="0.25">
      <c r="A17" s="135" t="s">
        <v>14</v>
      </c>
      <c r="B17" s="136"/>
      <c r="C17" s="14"/>
      <c r="D17" s="71">
        <v>2</v>
      </c>
      <c r="E17" s="101">
        <v>168999</v>
      </c>
      <c r="F17" s="101">
        <v>13525</v>
      </c>
      <c r="G17" s="118">
        <f t="shared" ref="G17:G24" si="0">F17/E17</f>
        <v>8.0030059349463611E-2</v>
      </c>
      <c r="H17" s="15"/>
    </row>
    <row r="18" spans="1:8" ht="15.75" x14ac:dyDescent="0.25">
      <c r="A18" s="135" t="s">
        <v>15</v>
      </c>
      <c r="B18" s="136"/>
      <c r="C18" s="14"/>
      <c r="D18" s="71">
        <v>2</v>
      </c>
      <c r="E18" s="101">
        <v>1457181</v>
      </c>
      <c r="F18" s="101">
        <v>319778</v>
      </c>
      <c r="G18" s="118">
        <f t="shared" si="0"/>
        <v>0.21944974577626253</v>
      </c>
      <c r="H18" s="15"/>
    </row>
    <row r="19" spans="1:8" ht="15.75" x14ac:dyDescent="0.25">
      <c r="A19" s="135" t="s">
        <v>54</v>
      </c>
      <c r="B19" s="136"/>
      <c r="C19" s="14"/>
      <c r="D19" s="71"/>
      <c r="E19" s="101"/>
      <c r="F19" s="101"/>
      <c r="G19" s="118"/>
      <c r="H19" s="15"/>
    </row>
    <row r="20" spans="1:8" ht="15.75" x14ac:dyDescent="0.25">
      <c r="A20" s="135" t="s">
        <v>147</v>
      </c>
      <c r="B20" s="136"/>
      <c r="C20" s="14"/>
      <c r="D20" s="71">
        <v>1</v>
      </c>
      <c r="E20" s="101">
        <v>1075521</v>
      </c>
      <c r="F20" s="101">
        <v>71502</v>
      </c>
      <c r="G20" s="118">
        <f t="shared" si="0"/>
        <v>6.6481268148181213E-2</v>
      </c>
      <c r="H20" s="15"/>
    </row>
    <row r="21" spans="1:8" ht="15.75" x14ac:dyDescent="0.25">
      <c r="A21" s="135" t="s">
        <v>55</v>
      </c>
      <c r="B21" s="136"/>
      <c r="C21" s="14"/>
      <c r="D21" s="71">
        <v>6</v>
      </c>
      <c r="E21" s="101">
        <v>5015000</v>
      </c>
      <c r="F21" s="101">
        <v>752497</v>
      </c>
      <c r="G21" s="118">
        <f t="shared" si="0"/>
        <v>0.15004925224327018</v>
      </c>
      <c r="H21" s="15"/>
    </row>
    <row r="22" spans="1:8" ht="15.75" x14ac:dyDescent="0.25">
      <c r="A22" s="135" t="s">
        <v>56</v>
      </c>
      <c r="B22" s="136"/>
      <c r="C22" s="14"/>
      <c r="D22" s="71">
        <v>2</v>
      </c>
      <c r="E22" s="101">
        <v>670948</v>
      </c>
      <c r="F22" s="101">
        <v>-6939</v>
      </c>
      <c r="G22" s="118">
        <f t="shared" si="0"/>
        <v>-1.034208314206168E-2</v>
      </c>
      <c r="H22" s="15"/>
    </row>
    <row r="23" spans="1:8" ht="15.75" x14ac:dyDescent="0.25">
      <c r="A23" s="137" t="s">
        <v>20</v>
      </c>
      <c r="B23" s="136"/>
      <c r="C23" s="14"/>
      <c r="D23" s="71">
        <v>4</v>
      </c>
      <c r="E23" s="101">
        <v>790047</v>
      </c>
      <c r="F23" s="101">
        <v>125152</v>
      </c>
      <c r="G23" s="118">
        <f t="shared" si="0"/>
        <v>0.15841082872284815</v>
      </c>
      <c r="H23" s="15"/>
    </row>
    <row r="24" spans="1:8" ht="15.75" x14ac:dyDescent="0.25">
      <c r="A24" s="137" t="s">
        <v>21</v>
      </c>
      <c r="B24" s="136"/>
      <c r="C24" s="14"/>
      <c r="D24" s="71">
        <v>14</v>
      </c>
      <c r="E24" s="101">
        <v>276059</v>
      </c>
      <c r="F24" s="101">
        <v>276059</v>
      </c>
      <c r="G24" s="118">
        <f t="shared" si="0"/>
        <v>1</v>
      </c>
      <c r="H24" s="15"/>
    </row>
    <row r="25" spans="1:8" ht="15.75" x14ac:dyDescent="0.25">
      <c r="A25" s="138" t="s">
        <v>22</v>
      </c>
      <c r="B25" s="136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23</v>
      </c>
      <c r="B26" s="136"/>
      <c r="C26" s="14"/>
      <c r="D26" s="71"/>
      <c r="E26" s="101">
        <v>68133.100000000006</v>
      </c>
      <c r="F26" s="101">
        <v>16783.099999999999</v>
      </c>
      <c r="G26" s="118">
        <f>F26/E26</f>
        <v>0.24632814300244663</v>
      </c>
      <c r="H26" s="15"/>
    </row>
    <row r="27" spans="1:8" ht="15.75" x14ac:dyDescent="0.25">
      <c r="A27" s="135" t="s">
        <v>112</v>
      </c>
      <c r="B27" s="136"/>
      <c r="C27" s="14"/>
      <c r="D27" s="71"/>
      <c r="E27" s="101"/>
      <c r="F27" s="101"/>
      <c r="G27" s="118"/>
      <c r="H27" s="15"/>
    </row>
    <row r="28" spans="1:8" ht="15.75" x14ac:dyDescent="0.25">
      <c r="A28" s="138" t="s">
        <v>24</v>
      </c>
      <c r="B28" s="136"/>
      <c r="C28" s="14"/>
      <c r="D28" s="71">
        <v>1</v>
      </c>
      <c r="E28" s="101">
        <v>212272</v>
      </c>
      <c r="F28" s="101">
        <v>79428.55</v>
      </c>
      <c r="G28" s="118">
        <f>F28/E28</f>
        <v>0.374182887992764</v>
      </c>
      <c r="H28" s="15"/>
    </row>
    <row r="29" spans="1:8" ht="15.75" x14ac:dyDescent="0.25">
      <c r="A29" s="138" t="s">
        <v>108</v>
      </c>
      <c r="B29" s="136"/>
      <c r="C29" s="14"/>
      <c r="D29" s="71">
        <v>1</v>
      </c>
      <c r="E29" s="101">
        <v>86535</v>
      </c>
      <c r="F29" s="101">
        <v>37503.5</v>
      </c>
      <c r="G29" s="118">
        <f>F29/E29</f>
        <v>0.43339111342231468</v>
      </c>
      <c r="H29" s="15"/>
    </row>
    <row r="30" spans="1:8" ht="15.75" x14ac:dyDescent="0.25">
      <c r="A30" s="138" t="s">
        <v>152</v>
      </c>
      <c r="B30" s="136"/>
      <c r="C30" s="14"/>
      <c r="D30" s="71"/>
      <c r="E30" s="121"/>
      <c r="F30" s="101"/>
      <c r="G30" s="118"/>
      <c r="H30" s="15"/>
    </row>
    <row r="31" spans="1:8" ht="15.75" x14ac:dyDescent="0.25">
      <c r="A31" s="138" t="s">
        <v>132</v>
      </c>
      <c r="B31" s="136"/>
      <c r="C31" s="14"/>
      <c r="D31" s="71"/>
      <c r="E31" s="121"/>
      <c r="F31" s="101"/>
      <c r="G31" s="118"/>
      <c r="H31" s="15"/>
    </row>
    <row r="32" spans="1:8" ht="15.75" x14ac:dyDescent="0.25">
      <c r="A32" s="138" t="s">
        <v>57</v>
      </c>
      <c r="B32" s="136"/>
      <c r="C32" s="14"/>
      <c r="D32" s="71">
        <v>8</v>
      </c>
      <c r="E32" s="121">
        <v>1231184</v>
      </c>
      <c r="F32" s="121">
        <v>180937.5</v>
      </c>
      <c r="G32" s="118">
        <f>F32/E32</f>
        <v>0.14696219249113049</v>
      </c>
      <c r="H32" s="15"/>
    </row>
    <row r="33" spans="1:8" ht="15.75" x14ac:dyDescent="0.25">
      <c r="A33" s="135" t="s">
        <v>129</v>
      </c>
      <c r="B33" s="136"/>
      <c r="C33" s="14"/>
      <c r="D33" s="71">
        <v>1</v>
      </c>
      <c r="E33" s="101">
        <v>230786</v>
      </c>
      <c r="F33" s="101">
        <v>77687</v>
      </c>
      <c r="G33" s="118">
        <f>F33/E33</f>
        <v>0.33661920567105458</v>
      </c>
      <c r="H33" s="15"/>
    </row>
    <row r="34" spans="1:8" ht="15.75" x14ac:dyDescent="0.25">
      <c r="A34" s="135" t="s">
        <v>90</v>
      </c>
      <c r="B34" s="136"/>
      <c r="C34" s="14"/>
      <c r="D34" s="71">
        <v>1</v>
      </c>
      <c r="E34" s="101">
        <v>417054</v>
      </c>
      <c r="F34" s="101">
        <v>76143</v>
      </c>
      <c r="G34" s="118">
        <f>F34/E34</f>
        <v>0.18257347969327714</v>
      </c>
      <c r="H34" s="15"/>
    </row>
    <row r="35" spans="1:8" x14ac:dyDescent="0.2">
      <c r="A35" s="16" t="s">
        <v>28</v>
      </c>
      <c r="B35" s="13"/>
      <c r="C35" s="14"/>
      <c r="D35" s="72"/>
      <c r="E35" s="120">
        <v>1574425</v>
      </c>
      <c r="F35" s="101">
        <v>244200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16700073.1</v>
      </c>
      <c r="F39" s="112">
        <f>SUM(F9:F38)</f>
        <v>2942065.18</v>
      </c>
      <c r="G39" s="122">
        <f>F39/E39</f>
        <v>0.17617079652184278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191</v>
      </c>
      <c r="E44" s="101">
        <v>33497090.140000001</v>
      </c>
      <c r="F44" s="101">
        <v>2147203.7999999998</v>
      </c>
      <c r="G44" s="118">
        <f t="shared" ref="G44:G50" si="1">1-(+F44/E44)</f>
        <v>0.93589879625287353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5085463.5999999996</v>
      </c>
      <c r="F45" s="101">
        <v>500088.95</v>
      </c>
      <c r="G45" s="118">
        <f t="shared" si="1"/>
        <v>0.90166305585197781</v>
      </c>
      <c r="H45" s="15"/>
    </row>
    <row r="46" spans="1:8" ht="15.75" x14ac:dyDescent="0.25">
      <c r="A46" s="27" t="s">
        <v>35</v>
      </c>
      <c r="B46" s="28"/>
      <c r="C46" s="14"/>
      <c r="D46" s="71">
        <v>188</v>
      </c>
      <c r="E46" s="101">
        <v>15434059.4</v>
      </c>
      <c r="F46" s="101">
        <v>913915.66</v>
      </c>
      <c r="G46" s="118">
        <f t="shared" si="1"/>
        <v>0.94078578834548221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116576</v>
      </c>
      <c r="F47" s="101">
        <v>4679.5</v>
      </c>
      <c r="G47" s="118">
        <f t="shared" si="1"/>
        <v>0.95985880455668404</v>
      </c>
      <c r="H47" s="15"/>
    </row>
    <row r="48" spans="1:8" ht="15.75" x14ac:dyDescent="0.25">
      <c r="A48" s="27" t="s">
        <v>37</v>
      </c>
      <c r="B48" s="28"/>
      <c r="C48" s="14"/>
      <c r="D48" s="71">
        <v>117</v>
      </c>
      <c r="E48" s="101">
        <v>14888083.99</v>
      </c>
      <c r="F48" s="101">
        <v>784141.76</v>
      </c>
      <c r="G48" s="118">
        <f t="shared" si="1"/>
        <v>0.94733091507767619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67595</v>
      </c>
      <c r="F49" s="101">
        <v>8442</v>
      </c>
      <c r="G49" s="118">
        <f t="shared" si="1"/>
        <v>0.87510910570308453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1169975</v>
      </c>
      <c r="F50" s="101">
        <v>128465</v>
      </c>
      <c r="G50" s="118">
        <f t="shared" si="1"/>
        <v>0.89019850851513915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242850</v>
      </c>
      <c r="F52" s="101">
        <v>8050</v>
      </c>
      <c r="G52" s="118">
        <f>1-(+F52/E52)</f>
        <v>0.96685196623430103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60600</v>
      </c>
      <c r="F53" s="101">
        <v>10100</v>
      </c>
      <c r="G53" s="118">
        <f>1-(+F53/E53)</f>
        <v>0.83333333333333337</v>
      </c>
      <c r="H53" s="15"/>
    </row>
    <row r="54" spans="1:8" ht="15.75" x14ac:dyDescent="0.25">
      <c r="A54" s="27" t="s">
        <v>60</v>
      </c>
      <c r="B54" s="30"/>
      <c r="C54" s="14"/>
      <c r="D54" s="71">
        <v>1199</v>
      </c>
      <c r="E54" s="101">
        <v>133954094.52</v>
      </c>
      <c r="F54" s="101">
        <v>14708930.75</v>
      </c>
      <c r="G54" s="118">
        <f>1-(+F54/E54)</f>
        <v>0.890194243015066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425588.47999999998</v>
      </c>
      <c r="F55" s="101">
        <v>26181.14</v>
      </c>
      <c r="G55" s="118">
        <f>1-(+F55/E55)</f>
        <v>0.93848249839845288</v>
      </c>
      <c r="H55" s="15"/>
    </row>
    <row r="56" spans="1:8" ht="15.75" x14ac:dyDescent="0.25">
      <c r="A56" s="27" t="s">
        <v>151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1744</v>
      </c>
      <c r="E62" s="112">
        <f>SUM(E44:E61)</f>
        <v>204941976.12999997</v>
      </c>
      <c r="F62" s="112">
        <f>SUM(F44:F61)</f>
        <v>19240198.560000002</v>
      </c>
      <c r="G62" s="122">
        <f>1-(+F62/E62)</f>
        <v>0.90611880043649307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22182263.740000002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123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93</v>
      </c>
      <c r="B9" s="136"/>
      <c r="C9" s="14"/>
      <c r="D9" s="71"/>
      <c r="E9" s="100"/>
      <c r="F9" s="101"/>
      <c r="G9" s="118"/>
      <c r="H9" s="15"/>
    </row>
    <row r="10" spans="1:8" ht="15.75" x14ac:dyDescent="0.25">
      <c r="A10" s="135" t="s">
        <v>11</v>
      </c>
      <c r="B10" s="136"/>
      <c r="C10" s="14"/>
      <c r="D10" s="71">
        <v>7</v>
      </c>
      <c r="E10" s="100">
        <v>2044978</v>
      </c>
      <c r="F10" s="101">
        <v>472662</v>
      </c>
      <c r="G10" s="126">
        <f t="shared" ref="G10:G22" si="0">F10/E10</f>
        <v>0.23113304886409536</v>
      </c>
      <c r="H10" s="15"/>
    </row>
    <row r="11" spans="1:8" ht="15.75" x14ac:dyDescent="0.25">
      <c r="A11" s="135" t="s">
        <v>95</v>
      </c>
      <c r="B11" s="136"/>
      <c r="C11" s="14"/>
      <c r="D11" s="71">
        <v>8</v>
      </c>
      <c r="E11" s="100">
        <v>892796</v>
      </c>
      <c r="F11" s="101">
        <v>166757</v>
      </c>
      <c r="G11" s="126">
        <f t="shared" si="0"/>
        <v>0.18678063073759291</v>
      </c>
      <c r="H11" s="15"/>
    </row>
    <row r="12" spans="1:8" ht="15.75" x14ac:dyDescent="0.25">
      <c r="A12" s="135" t="s">
        <v>65</v>
      </c>
      <c r="B12" s="136"/>
      <c r="C12" s="14"/>
      <c r="D12" s="71"/>
      <c r="E12" s="100"/>
      <c r="F12" s="101"/>
      <c r="G12" s="126"/>
      <c r="H12" s="15"/>
    </row>
    <row r="13" spans="1:8" ht="15.75" x14ac:dyDescent="0.25">
      <c r="A13" s="135" t="s">
        <v>99</v>
      </c>
      <c r="B13" s="136"/>
      <c r="C13" s="14"/>
      <c r="D13" s="71"/>
      <c r="E13" s="100"/>
      <c r="F13" s="101"/>
      <c r="G13" s="126"/>
      <c r="H13" s="15"/>
    </row>
    <row r="14" spans="1:8" ht="15.75" x14ac:dyDescent="0.25">
      <c r="A14" s="135" t="s">
        <v>25</v>
      </c>
      <c r="B14" s="136"/>
      <c r="C14" s="14"/>
      <c r="D14" s="71">
        <v>1</v>
      </c>
      <c r="E14" s="100">
        <v>323226</v>
      </c>
      <c r="F14" s="101">
        <v>140882</v>
      </c>
      <c r="G14" s="126">
        <f t="shared" si="0"/>
        <v>0.43586221405456244</v>
      </c>
      <c r="H14" s="15"/>
    </row>
    <row r="15" spans="1:8" ht="15.75" x14ac:dyDescent="0.25">
      <c r="A15" s="135" t="s">
        <v>101</v>
      </c>
      <c r="B15" s="136"/>
      <c r="C15" s="14"/>
      <c r="D15" s="71">
        <v>1</v>
      </c>
      <c r="E15" s="100">
        <v>147106</v>
      </c>
      <c r="F15" s="101">
        <v>46104</v>
      </c>
      <c r="G15" s="126">
        <f t="shared" si="0"/>
        <v>0.31340665914374671</v>
      </c>
      <c r="H15" s="15"/>
    </row>
    <row r="16" spans="1:8" ht="15.75" x14ac:dyDescent="0.25">
      <c r="A16" s="135" t="s">
        <v>10</v>
      </c>
      <c r="B16" s="136"/>
      <c r="C16" s="14"/>
      <c r="D16" s="71">
        <v>2</v>
      </c>
      <c r="E16" s="100">
        <v>214860</v>
      </c>
      <c r="F16" s="101">
        <v>105728.5</v>
      </c>
      <c r="G16" s="126">
        <f t="shared" si="0"/>
        <v>0.4920808898817835</v>
      </c>
      <c r="H16" s="15"/>
    </row>
    <row r="17" spans="1:8" ht="15.75" x14ac:dyDescent="0.25">
      <c r="A17" s="135" t="s">
        <v>14</v>
      </c>
      <c r="B17" s="136"/>
      <c r="C17" s="14"/>
      <c r="D17" s="71">
        <v>1</v>
      </c>
      <c r="E17" s="100">
        <v>372108</v>
      </c>
      <c r="F17" s="101">
        <v>30279</v>
      </c>
      <c r="G17" s="118">
        <f t="shared" si="0"/>
        <v>8.1371537295623853E-2</v>
      </c>
      <c r="H17" s="15"/>
    </row>
    <row r="18" spans="1:8" ht="15.75" x14ac:dyDescent="0.25">
      <c r="A18" s="135" t="s">
        <v>15</v>
      </c>
      <c r="B18" s="136"/>
      <c r="C18" s="14"/>
      <c r="D18" s="71">
        <v>2</v>
      </c>
      <c r="E18" s="100">
        <v>1294123</v>
      </c>
      <c r="F18" s="101">
        <v>149738</v>
      </c>
      <c r="G18" s="126">
        <f t="shared" si="0"/>
        <v>0.11570615776089289</v>
      </c>
      <c r="H18" s="15"/>
    </row>
    <row r="19" spans="1:8" ht="15.75" x14ac:dyDescent="0.25">
      <c r="A19" s="135" t="s">
        <v>54</v>
      </c>
      <c r="B19" s="136"/>
      <c r="C19" s="14"/>
      <c r="D19" s="71">
        <v>2</v>
      </c>
      <c r="E19" s="100">
        <v>491230</v>
      </c>
      <c r="F19" s="101">
        <v>99531</v>
      </c>
      <c r="G19" s="118">
        <f t="shared" si="0"/>
        <v>0.20261588258046129</v>
      </c>
      <c r="H19" s="15"/>
    </row>
    <row r="20" spans="1:8" ht="15.75" x14ac:dyDescent="0.25">
      <c r="A20" s="135" t="s">
        <v>147</v>
      </c>
      <c r="B20" s="136"/>
      <c r="C20" s="14"/>
      <c r="D20" s="71"/>
      <c r="E20" s="100"/>
      <c r="F20" s="101"/>
      <c r="G20" s="118"/>
      <c r="H20" s="15"/>
    </row>
    <row r="21" spans="1:8" ht="15.75" x14ac:dyDescent="0.25">
      <c r="A21" s="135" t="s">
        <v>55</v>
      </c>
      <c r="B21" s="136"/>
      <c r="C21" s="14"/>
      <c r="D21" s="71">
        <v>8</v>
      </c>
      <c r="E21" s="100">
        <v>5323917</v>
      </c>
      <c r="F21" s="101">
        <v>735455</v>
      </c>
      <c r="G21" s="118">
        <f t="shared" si="0"/>
        <v>0.13814171032343292</v>
      </c>
      <c r="H21" s="15"/>
    </row>
    <row r="22" spans="1:8" ht="15.75" x14ac:dyDescent="0.25">
      <c r="A22" s="135" t="s">
        <v>56</v>
      </c>
      <c r="B22" s="136"/>
      <c r="C22" s="14"/>
      <c r="D22" s="71">
        <v>2</v>
      </c>
      <c r="E22" s="100">
        <v>25597</v>
      </c>
      <c r="F22" s="101">
        <v>-1060.5</v>
      </c>
      <c r="G22" s="118">
        <f t="shared" si="0"/>
        <v>-4.143063640270344E-2</v>
      </c>
      <c r="H22" s="15"/>
    </row>
    <row r="23" spans="1:8" ht="15.75" x14ac:dyDescent="0.25">
      <c r="A23" s="137" t="s">
        <v>20</v>
      </c>
      <c r="B23" s="136"/>
      <c r="C23" s="14"/>
      <c r="D23" s="71">
        <v>4</v>
      </c>
      <c r="E23" s="100">
        <v>622524</v>
      </c>
      <c r="F23" s="101">
        <v>194344</v>
      </c>
      <c r="G23" s="118">
        <f>F23/E23</f>
        <v>0.31218716065565344</v>
      </c>
      <c r="H23" s="15"/>
    </row>
    <row r="24" spans="1:8" ht="15.75" x14ac:dyDescent="0.25">
      <c r="A24" s="137" t="s">
        <v>21</v>
      </c>
      <c r="B24" s="136"/>
      <c r="C24" s="14"/>
      <c r="D24" s="71">
        <v>13</v>
      </c>
      <c r="E24" s="100">
        <v>182987</v>
      </c>
      <c r="F24" s="101">
        <v>182987</v>
      </c>
      <c r="G24" s="118">
        <f>F24/E24</f>
        <v>1</v>
      </c>
      <c r="H24" s="15"/>
    </row>
    <row r="25" spans="1:8" ht="15.75" x14ac:dyDescent="0.25">
      <c r="A25" s="138" t="s">
        <v>22</v>
      </c>
      <c r="B25" s="136"/>
      <c r="C25" s="14"/>
      <c r="D25" s="71"/>
      <c r="E25" s="100"/>
      <c r="F25" s="101"/>
      <c r="G25" s="118"/>
      <c r="H25" s="15"/>
    </row>
    <row r="26" spans="1:8" ht="15.75" x14ac:dyDescent="0.25">
      <c r="A26" s="138" t="s">
        <v>23</v>
      </c>
      <c r="B26" s="136"/>
      <c r="C26" s="14"/>
      <c r="D26" s="71"/>
      <c r="E26" s="100">
        <v>35330</v>
      </c>
      <c r="F26" s="101">
        <v>16179</v>
      </c>
      <c r="G26" s="118">
        <f>F26/E26</f>
        <v>0.45793942824794792</v>
      </c>
      <c r="H26" s="15"/>
    </row>
    <row r="27" spans="1:8" ht="15.75" x14ac:dyDescent="0.25">
      <c r="A27" s="135" t="s">
        <v>112</v>
      </c>
      <c r="B27" s="136"/>
      <c r="C27" s="14"/>
      <c r="D27" s="71"/>
      <c r="E27" s="100"/>
      <c r="F27" s="101"/>
      <c r="G27" s="126"/>
      <c r="H27" s="15"/>
    </row>
    <row r="28" spans="1:8" ht="15.75" x14ac:dyDescent="0.25">
      <c r="A28" s="138" t="s">
        <v>24</v>
      </c>
      <c r="B28" s="136"/>
      <c r="C28" s="14"/>
      <c r="D28" s="71">
        <v>1</v>
      </c>
      <c r="E28" s="100">
        <v>103897</v>
      </c>
      <c r="F28" s="101">
        <v>51688</v>
      </c>
      <c r="G28" s="118">
        <f>F28/E28</f>
        <v>0.49749270912538379</v>
      </c>
      <c r="H28" s="15"/>
    </row>
    <row r="29" spans="1:8" ht="15.75" x14ac:dyDescent="0.25">
      <c r="A29" s="138" t="s">
        <v>108</v>
      </c>
      <c r="B29" s="136"/>
      <c r="C29" s="14"/>
      <c r="D29" s="71"/>
      <c r="E29" s="100"/>
      <c r="F29" s="100"/>
      <c r="G29" s="127"/>
      <c r="H29" s="15"/>
    </row>
    <row r="30" spans="1:8" ht="15.75" x14ac:dyDescent="0.25">
      <c r="A30" s="138" t="s">
        <v>152</v>
      </c>
      <c r="B30" s="136"/>
      <c r="C30" s="14"/>
      <c r="D30" s="71">
        <v>2</v>
      </c>
      <c r="E30" s="128">
        <v>441748</v>
      </c>
      <c r="F30" s="101">
        <v>158203</v>
      </c>
      <c r="G30" s="126">
        <f>F30/E30</f>
        <v>0.35812952180881408</v>
      </c>
      <c r="H30" s="15"/>
    </row>
    <row r="31" spans="1:8" ht="15.75" x14ac:dyDescent="0.25">
      <c r="A31" s="138" t="s">
        <v>132</v>
      </c>
      <c r="B31" s="136"/>
      <c r="C31" s="14"/>
      <c r="D31" s="71">
        <v>1</v>
      </c>
      <c r="E31" s="128">
        <v>189561</v>
      </c>
      <c r="F31" s="101">
        <v>54519</v>
      </c>
      <c r="G31" s="126">
        <f>F31/E31</f>
        <v>0.28760662794562175</v>
      </c>
      <c r="H31" s="15"/>
    </row>
    <row r="32" spans="1:8" ht="15.75" x14ac:dyDescent="0.25">
      <c r="A32" s="138" t="s">
        <v>57</v>
      </c>
      <c r="B32" s="136"/>
      <c r="C32" s="14"/>
      <c r="D32" s="71"/>
      <c r="E32" s="128"/>
      <c r="F32" s="121"/>
      <c r="G32" s="126"/>
      <c r="H32" s="15"/>
    </row>
    <row r="33" spans="1:8" ht="15.75" x14ac:dyDescent="0.25">
      <c r="A33" s="135" t="s">
        <v>129</v>
      </c>
      <c r="B33" s="136"/>
      <c r="C33" s="14"/>
      <c r="D33" s="71">
        <v>2</v>
      </c>
      <c r="E33" s="100">
        <v>289578</v>
      </c>
      <c r="F33" s="101">
        <v>107395</v>
      </c>
      <c r="G33" s="126">
        <f>F33/E33</f>
        <v>0.37086726201576087</v>
      </c>
      <c r="H33" s="15"/>
    </row>
    <row r="34" spans="1:8" ht="15.75" x14ac:dyDescent="0.25">
      <c r="A34" s="135" t="s">
        <v>90</v>
      </c>
      <c r="B34" s="136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>
        <v>19200</v>
      </c>
      <c r="F35" s="121">
        <v>3837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57</v>
      </c>
      <c r="E39" s="112">
        <f>SUM(E9:E38)</f>
        <v>13014766</v>
      </c>
      <c r="F39" s="112">
        <f>SUM(F9:F38)</f>
        <v>2715228</v>
      </c>
      <c r="G39" s="122">
        <f>F39/E39</f>
        <v>0.20862672444514177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43</v>
      </c>
      <c r="E44" s="101">
        <v>3662621.8</v>
      </c>
      <c r="F44" s="101">
        <v>166857.79</v>
      </c>
      <c r="G44" s="118">
        <f>1-(+F44/E44)</f>
        <v>0.954443074084253</v>
      </c>
      <c r="H44" s="15"/>
    </row>
    <row r="45" spans="1:8" ht="15.75" x14ac:dyDescent="0.25">
      <c r="A45" s="27" t="s">
        <v>34</v>
      </c>
      <c r="B45" s="28"/>
      <c r="C45" s="14"/>
      <c r="D45" s="71">
        <v>19</v>
      </c>
      <c r="E45" s="101">
        <v>6151615.1399999997</v>
      </c>
      <c r="F45" s="101">
        <v>684847.29</v>
      </c>
      <c r="G45" s="118">
        <f t="shared" ref="G45:G56" si="1">1-(+F45/E45)</f>
        <v>0.88867195453322845</v>
      </c>
      <c r="H45" s="15"/>
    </row>
    <row r="46" spans="1:8" ht="15.75" x14ac:dyDescent="0.25">
      <c r="A46" s="27" t="s">
        <v>35</v>
      </c>
      <c r="B46" s="28"/>
      <c r="C46" s="14"/>
      <c r="D46" s="71">
        <v>93</v>
      </c>
      <c r="E46" s="101">
        <v>6653195.5</v>
      </c>
      <c r="F46" s="101">
        <v>499676.04</v>
      </c>
      <c r="G46" s="118">
        <f t="shared" si="1"/>
        <v>0.92489683491188557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8157538</v>
      </c>
      <c r="F48" s="101">
        <v>539666.22</v>
      </c>
      <c r="G48" s="118">
        <f t="shared" si="1"/>
        <v>0.93384447366349999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2125274</v>
      </c>
      <c r="F49" s="101">
        <v>-70627</v>
      </c>
      <c r="G49" s="118">
        <f t="shared" si="1"/>
        <v>1.0332319503273459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1101800</v>
      </c>
      <c r="F50" s="101">
        <v>110069</v>
      </c>
      <c r="G50" s="118">
        <f t="shared" si="1"/>
        <v>0.90010074423670361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71300</v>
      </c>
      <c r="F53" s="101">
        <v>13500</v>
      </c>
      <c r="G53" s="118">
        <f t="shared" si="1"/>
        <v>0.81065918653576441</v>
      </c>
      <c r="H53" s="15"/>
    </row>
    <row r="54" spans="1:8" ht="15.75" x14ac:dyDescent="0.25">
      <c r="A54" s="27" t="s">
        <v>60</v>
      </c>
      <c r="B54" s="30"/>
      <c r="C54" s="14"/>
      <c r="D54" s="71">
        <v>436</v>
      </c>
      <c r="E54" s="101">
        <v>37733721.369999997</v>
      </c>
      <c r="F54" s="101">
        <v>3869052.87</v>
      </c>
      <c r="G54" s="118">
        <f t="shared" si="1"/>
        <v>0.89746431760435719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151</v>
      </c>
      <c r="B56" s="30"/>
      <c r="C56" s="14"/>
      <c r="D56" s="71">
        <v>375</v>
      </c>
      <c r="E56" s="101">
        <v>59381973.32</v>
      </c>
      <c r="F56" s="101">
        <v>6418360.5099999998</v>
      </c>
      <c r="G56" s="118">
        <f t="shared" si="1"/>
        <v>0.89191399087712231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1038</v>
      </c>
      <c r="E62" s="112">
        <f>SUM(E44:E61)</f>
        <v>125039039.13</v>
      </c>
      <c r="F62" s="112">
        <f>SUM(F44:F61)</f>
        <v>12231402.719999999</v>
      </c>
      <c r="G62" s="122">
        <f>1-(F62/E62)</f>
        <v>0.90217932891116259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14946630.719999999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111</v>
      </c>
      <c r="B9" s="136"/>
      <c r="C9" s="14"/>
      <c r="D9" s="71"/>
      <c r="E9" s="101"/>
      <c r="F9" s="101"/>
      <c r="G9" s="118"/>
      <c r="H9" s="15"/>
    </row>
    <row r="10" spans="1:8" ht="15.75" x14ac:dyDescent="0.25">
      <c r="A10" s="135" t="s">
        <v>11</v>
      </c>
      <c r="B10" s="136"/>
      <c r="C10" s="14"/>
      <c r="D10" s="71">
        <v>5</v>
      </c>
      <c r="E10" s="101">
        <v>478706</v>
      </c>
      <c r="F10" s="101">
        <v>105140</v>
      </c>
      <c r="G10" s="118">
        <f>F10/E10</f>
        <v>0.21963376268523896</v>
      </c>
      <c r="H10" s="15"/>
    </row>
    <row r="11" spans="1:8" ht="15.75" x14ac:dyDescent="0.25">
      <c r="A11" s="135" t="s">
        <v>93</v>
      </c>
      <c r="B11" s="136"/>
      <c r="C11" s="14"/>
      <c r="D11" s="71"/>
      <c r="E11" s="101"/>
      <c r="F11" s="101"/>
      <c r="G11" s="118"/>
      <c r="H11" s="15"/>
    </row>
    <row r="12" spans="1:8" ht="15.75" x14ac:dyDescent="0.25">
      <c r="A12" s="135" t="s">
        <v>62</v>
      </c>
      <c r="B12" s="136"/>
      <c r="C12" s="14"/>
      <c r="D12" s="71">
        <v>1</v>
      </c>
      <c r="E12" s="101">
        <v>193573</v>
      </c>
      <c r="F12" s="101">
        <v>49966.5</v>
      </c>
      <c r="G12" s="118">
        <f>F12/E12</f>
        <v>0.25812742479581346</v>
      </c>
      <c r="H12" s="15"/>
    </row>
    <row r="13" spans="1:8" ht="15.75" x14ac:dyDescent="0.25">
      <c r="A13" s="135" t="s">
        <v>153</v>
      </c>
      <c r="B13" s="136"/>
      <c r="C13" s="14"/>
      <c r="D13" s="71"/>
      <c r="E13" s="101"/>
      <c r="F13" s="101"/>
      <c r="G13" s="118"/>
      <c r="H13" s="15"/>
    </row>
    <row r="14" spans="1:8" ht="15.75" x14ac:dyDescent="0.25">
      <c r="A14" s="135" t="s">
        <v>116</v>
      </c>
      <c r="B14" s="136"/>
      <c r="C14" s="14"/>
      <c r="D14" s="71">
        <v>4</v>
      </c>
      <c r="E14" s="101">
        <v>1131544</v>
      </c>
      <c r="F14" s="101">
        <v>101124.5</v>
      </c>
      <c r="G14" s="118">
        <f>F14/E14</f>
        <v>8.9368597244119538E-2</v>
      </c>
      <c r="H14" s="15"/>
    </row>
    <row r="15" spans="1:8" ht="15.75" x14ac:dyDescent="0.25">
      <c r="A15" s="135" t="s">
        <v>25</v>
      </c>
      <c r="B15" s="136"/>
      <c r="C15" s="14"/>
      <c r="D15" s="71"/>
      <c r="E15" s="101"/>
      <c r="F15" s="101"/>
      <c r="G15" s="118"/>
      <c r="H15" s="15"/>
    </row>
    <row r="16" spans="1:8" ht="15.75" x14ac:dyDescent="0.25">
      <c r="A16" s="135" t="s">
        <v>102</v>
      </c>
      <c r="B16" s="136"/>
      <c r="C16" s="14"/>
      <c r="D16" s="71"/>
      <c r="E16" s="101"/>
      <c r="F16" s="101"/>
      <c r="G16" s="118"/>
      <c r="H16" s="15"/>
    </row>
    <row r="17" spans="1:8" ht="15.75" x14ac:dyDescent="0.25">
      <c r="A17" s="135" t="s">
        <v>117</v>
      </c>
      <c r="B17" s="136"/>
      <c r="C17" s="14"/>
      <c r="D17" s="71">
        <v>1</v>
      </c>
      <c r="E17" s="101">
        <v>48277</v>
      </c>
      <c r="F17" s="101">
        <v>23812</v>
      </c>
      <c r="G17" s="118">
        <f>F17/E17</f>
        <v>0.49323694512915051</v>
      </c>
      <c r="H17" s="15"/>
    </row>
    <row r="18" spans="1:8" ht="15.75" x14ac:dyDescent="0.25">
      <c r="A18" s="135" t="s">
        <v>14</v>
      </c>
      <c r="B18" s="136"/>
      <c r="C18" s="14"/>
      <c r="D18" s="71">
        <v>1</v>
      </c>
      <c r="E18" s="101">
        <v>495413</v>
      </c>
      <c r="F18" s="101">
        <v>125966.5</v>
      </c>
      <c r="G18" s="118">
        <f>F18/E18</f>
        <v>0.25426563291637483</v>
      </c>
      <c r="H18" s="15"/>
    </row>
    <row r="19" spans="1:8" ht="15.75" x14ac:dyDescent="0.25">
      <c r="A19" s="135" t="s">
        <v>15</v>
      </c>
      <c r="B19" s="136"/>
      <c r="C19" s="14"/>
      <c r="D19" s="71"/>
      <c r="E19" s="101"/>
      <c r="F19" s="101"/>
      <c r="G19" s="118"/>
      <c r="H19" s="15"/>
    </row>
    <row r="20" spans="1:8" ht="15.75" x14ac:dyDescent="0.25">
      <c r="A20" s="135" t="s">
        <v>101</v>
      </c>
      <c r="B20" s="136"/>
      <c r="C20" s="14"/>
      <c r="D20" s="71"/>
      <c r="E20" s="101"/>
      <c r="F20" s="101"/>
      <c r="G20" s="118"/>
      <c r="H20" s="15"/>
    </row>
    <row r="21" spans="1:8" ht="15.75" x14ac:dyDescent="0.25">
      <c r="A21" s="135" t="s">
        <v>129</v>
      </c>
      <c r="B21" s="136"/>
      <c r="C21" s="14"/>
      <c r="D21" s="71"/>
      <c r="E21" s="101"/>
      <c r="F21" s="101"/>
      <c r="G21" s="118"/>
      <c r="H21" s="15"/>
    </row>
    <row r="22" spans="1:8" ht="15.75" x14ac:dyDescent="0.25">
      <c r="A22" s="135" t="s">
        <v>140</v>
      </c>
      <c r="B22" s="136"/>
      <c r="C22" s="14"/>
      <c r="D22" s="71"/>
      <c r="E22" s="101"/>
      <c r="F22" s="101"/>
      <c r="G22" s="118"/>
      <c r="H22" s="15"/>
    </row>
    <row r="23" spans="1:8" ht="15.75" x14ac:dyDescent="0.25">
      <c r="A23" s="135" t="s">
        <v>106</v>
      </c>
      <c r="B23" s="136"/>
      <c r="C23" s="14"/>
      <c r="D23" s="71">
        <v>8</v>
      </c>
      <c r="E23" s="101">
        <v>1161867</v>
      </c>
      <c r="F23" s="101">
        <v>260891.5</v>
      </c>
      <c r="G23" s="118">
        <f>F23/E23</f>
        <v>0.22454506410802613</v>
      </c>
      <c r="H23" s="15"/>
    </row>
    <row r="24" spans="1:8" ht="15.75" x14ac:dyDescent="0.25">
      <c r="A24" s="135" t="s">
        <v>135</v>
      </c>
      <c r="B24" s="136"/>
      <c r="C24" s="14"/>
      <c r="D24" s="71">
        <v>1</v>
      </c>
      <c r="E24" s="101">
        <v>78982</v>
      </c>
      <c r="F24" s="101">
        <v>17282</v>
      </c>
      <c r="G24" s="118">
        <f>F24/E24</f>
        <v>0.2188093489655871</v>
      </c>
      <c r="H24" s="15"/>
    </row>
    <row r="25" spans="1:8" ht="15.75" x14ac:dyDescent="0.25">
      <c r="A25" s="137" t="s">
        <v>20</v>
      </c>
      <c r="B25" s="136"/>
      <c r="C25" s="14"/>
      <c r="D25" s="71">
        <v>2</v>
      </c>
      <c r="E25" s="101">
        <v>236928</v>
      </c>
      <c r="F25" s="101">
        <v>47529</v>
      </c>
      <c r="G25" s="118">
        <f>F25/E25</f>
        <v>0.20060524716369529</v>
      </c>
      <c r="H25" s="15"/>
    </row>
    <row r="26" spans="1:8" ht="15.75" x14ac:dyDescent="0.25">
      <c r="A26" s="137" t="s">
        <v>21</v>
      </c>
      <c r="B26" s="136"/>
      <c r="C26" s="14"/>
      <c r="D26" s="71"/>
      <c r="E26" s="101"/>
      <c r="F26" s="101"/>
      <c r="G26" s="118"/>
      <c r="H26" s="15"/>
    </row>
    <row r="27" spans="1:8" ht="15.75" x14ac:dyDescent="0.25">
      <c r="A27" s="138" t="s">
        <v>23</v>
      </c>
      <c r="B27" s="136"/>
      <c r="C27" s="14"/>
      <c r="D27" s="71"/>
      <c r="E27" s="101"/>
      <c r="F27" s="101"/>
      <c r="G27" s="118"/>
      <c r="H27" s="15"/>
    </row>
    <row r="28" spans="1:8" ht="15.75" x14ac:dyDescent="0.25">
      <c r="A28" s="138" t="s">
        <v>142</v>
      </c>
      <c r="B28" s="136"/>
      <c r="C28" s="14"/>
      <c r="D28" s="71"/>
      <c r="E28" s="101"/>
      <c r="F28" s="101"/>
      <c r="G28" s="118"/>
      <c r="H28" s="15"/>
    </row>
    <row r="29" spans="1:8" ht="15.75" x14ac:dyDescent="0.25">
      <c r="A29" s="138" t="s">
        <v>130</v>
      </c>
      <c r="B29" s="136"/>
      <c r="C29" s="14"/>
      <c r="D29" s="71"/>
      <c r="E29" s="101"/>
      <c r="F29" s="101"/>
      <c r="G29" s="118"/>
      <c r="H29" s="15"/>
    </row>
    <row r="30" spans="1:8" ht="15.75" x14ac:dyDescent="0.25">
      <c r="A30" s="138" t="s">
        <v>154</v>
      </c>
      <c r="B30" s="136"/>
      <c r="C30" s="14"/>
      <c r="D30" s="71"/>
      <c r="E30" s="101"/>
      <c r="F30" s="101"/>
      <c r="G30" s="118"/>
      <c r="H30" s="15"/>
    </row>
    <row r="31" spans="1:8" ht="15.75" x14ac:dyDescent="0.25">
      <c r="A31" s="138" t="s">
        <v>141</v>
      </c>
      <c r="B31" s="136"/>
      <c r="C31" s="14"/>
      <c r="D31" s="71"/>
      <c r="E31" s="101"/>
      <c r="F31" s="101"/>
      <c r="G31" s="118"/>
      <c r="H31" s="15"/>
    </row>
    <row r="32" spans="1:8" ht="15.75" x14ac:dyDescent="0.25">
      <c r="A32" s="138" t="s">
        <v>53</v>
      </c>
      <c r="B32" s="136"/>
      <c r="C32" s="14"/>
      <c r="D32" s="71"/>
      <c r="E32" s="101"/>
      <c r="F32" s="101"/>
      <c r="G32" s="118"/>
      <c r="H32" s="15"/>
    </row>
    <row r="33" spans="1:8" ht="15.75" x14ac:dyDescent="0.25">
      <c r="A33" s="138" t="s">
        <v>148</v>
      </c>
      <c r="B33" s="136"/>
      <c r="C33" s="14"/>
      <c r="D33" s="71"/>
      <c r="E33" s="101"/>
      <c r="F33" s="101"/>
      <c r="G33" s="118"/>
      <c r="H33" s="15"/>
    </row>
    <row r="34" spans="1:8" ht="15.75" x14ac:dyDescent="0.25">
      <c r="A34" s="138" t="s">
        <v>94</v>
      </c>
      <c r="B34" s="136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3825290</v>
      </c>
      <c r="F39" s="112">
        <f>SUM(F9:F38)</f>
        <v>731712</v>
      </c>
      <c r="G39" s="122">
        <f>F39/E39</f>
        <v>0.19128275241877085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3</v>
      </c>
      <c r="E44" s="101">
        <v>348986</v>
      </c>
      <c r="F44" s="101">
        <v>17811.849999999999</v>
      </c>
      <c r="G44" s="118">
        <f>1-(+F44/E44)</f>
        <v>0.94896113311135688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20</v>
      </c>
      <c r="E46" s="101">
        <v>1453888</v>
      </c>
      <c r="F46" s="101">
        <v>163431.64000000001</v>
      </c>
      <c r="G46" s="118">
        <f>1-(+F46/E46)</f>
        <v>0.88758993815204468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1427452.5</v>
      </c>
      <c r="F47" s="101">
        <v>73829.759999999995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17</v>
      </c>
      <c r="E48" s="101">
        <v>1695440.27</v>
      </c>
      <c r="F48" s="101">
        <v>99153.67</v>
      </c>
      <c r="G48" s="118">
        <f>1-(+F48/E48)</f>
        <v>0.94151745021368405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2</v>
      </c>
      <c r="E50" s="101">
        <v>111250</v>
      </c>
      <c r="F50" s="101">
        <v>11845</v>
      </c>
      <c r="G50" s="118">
        <f>1-(+F50/E50)</f>
        <v>0.89352808988764043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376</v>
      </c>
      <c r="E54" s="101">
        <v>23538481.07</v>
      </c>
      <c r="F54" s="101">
        <v>2790758.15</v>
      </c>
      <c r="G54" s="118">
        <f>1-(+F54/E54)</f>
        <v>0.88143847762730765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114</v>
      </c>
      <c r="B56" s="30"/>
      <c r="C56" s="14"/>
      <c r="D56" s="71">
        <v>453</v>
      </c>
      <c r="E56" s="101">
        <v>65461043.920000002</v>
      </c>
      <c r="F56" s="101">
        <v>6805257.8799999999</v>
      </c>
      <c r="G56" s="118">
        <f>1-(+F56/E56)</f>
        <v>0.89604110364758749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878</v>
      </c>
      <c r="E62" s="112">
        <f>SUM(E44:E61)</f>
        <v>94036541.760000005</v>
      </c>
      <c r="F62" s="112">
        <f>SUM(F44:F61)</f>
        <v>9962087.9499999993</v>
      </c>
      <c r="G62" s="122">
        <f>1-(+F62/E62)</f>
        <v>0.89406152370612235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10693799.949999999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118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111</v>
      </c>
      <c r="B9" s="136"/>
      <c r="C9" s="14"/>
      <c r="D9" s="71"/>
      <c r="E9" s="100"/>
      <c r="F9" s="101"/>
      <c r="G9" s="118"/>
      <c r="H9" s="15"/>
    </row>
    <row r="10" spans="1:8" ht="15.75" x14ac:dyDescent="0.25">
      <c r="A10" s="135" t="s">
        <v>11</v>
      </c>
      <c r="B10" s="136"/>
      <c r="C10" s="14"/>
      <c r="D10" s="71"/>
      <c r="E10" s="100"/>
      <c r="F10" s="101"/>
      <c r="G10" s="118"/>
      <c r="H10" s="15"/>
    </row>
    <row r="11" spans="1:8" ht="15.75" x14ac:dyDescent="0.25">
      <c r="A11" s="135" t="s">
        <v>93</v>
      </c>
      <c r="B11" s="136"/>
      <c r="C11" s="14"/>
      <c r="D11" s="71">
        <v>2</v>
      </c>
      <c r="E11" s="100">
        <v>281630</v>
      </c>
      <c r="F11" s="101">
        <v>41929.5</v>
      </c>
      <c r="G11" s="118">
        <f t="shared" ref="G11:G22" si="0">F11/E11</f>
        <v>0.14888151120264176</v>
      </c>
      <c r="H11" s="15"/>
    </row>
    <row r="12" spans="1:8" ht="15.75" x14ac:dyDescent="0.25">
      <c r="A12" s="135" t="s">
        <v>62</v>
      </c>
      <c r="B12" s="136"/>
      <c r="C12" s="14"/>
      <c r="D12" s="71"/>
      <c r="E12" s="100"/>
      <c r="F12" s="101"/>
      <c r="G12" s="118"/>
      <c r="H12" s="15"/>
    </row>
    <row r="13" spans="1:8" ht="15.75" x14ac:dyDescent="0.25">
      <c r="A13" s="135" t="s">
        <v>153</v>
      </c>
      <c r="B13" s="136"/>
      <c r="C13" s="14"/>
      <c r="D13" s="71">
        <v>1</v>
      </c>
      <c r="E13" s="100">
        <v>4265</v>
      </c>
      <c r="F13" s="101">
        <v>-470</v>
      </c>
      <c r="G13" s="118">
        <f t="shared" si="0"/>
        <v>-0.11019929660023446</v>
      </c>
      <c r="H13" s="15"/>
    </row>
    <row r="14" spans="1:8" ht="15.75" x14ac:dyDescent="0.25">
      <c r="A14" s="135" t="s">
        <v>116</v>
      </c>
      <c r="B14" s="136"/>
      <c r="C14" s="14"/>
      <c r="D14" s="71">
        <v>5</v>
      </c>
      <c r="E14" s="100">
        <v>10419514</v>
      </c>
      <c r="F14" s="101">
        <v>901643</v>
      </c>
      <c r="G14" s="118">
        <f t="shared" si="0"/>
        <v>8.6534074429959015E-2</v>
      </c>
      <c r="H14" s="15"/>
    </row>
    <row r="15" spans="1:8" ht="15.75" x14ac:dyDescent="0.25">
      <c r="A15" s="135" t="s">
        <v>25</v>
      </c>
      <c r="B15" s="136"/>
      <c r="C15" s="14"/>
      <c r="D15" s="71">
        <v>1</v>
      </c>
      <c r="E15" s="100">
        <v>21720</v>
      </c>
      <c r="F15" s="101">
        <v>9840</v>
      </c>
      <c r="G15" s="118">
        <f t="shared" si="0"/>
        <v>0.45303867403314918</v>
      </c>
      <c r="H15" s="15"/>
    </row>
    <row r="16" spans="1:8" ht="15.75" x14ac:dyDescent="0.25">
      <c r="A16" s="135" t="s">
        <v>102</v>
      </c>
      <c r="B16" s="136"/>
      <c r="C16" s="14"/>
      <c r="D16" s="71">
        <v>1</v>
      </c>
      <c r="E16" s="100">
        <v>155867</v>
      </c>
      <c r="F16" s="101">
        <v>41715</v>
      </c>
      <c r="G16" s="118">
        <f t="shared" si="0"/>
        <v>0.26763201960645933</v>
      </c>
      <c r="H16" s="15"/>
    </row>
    <row r="17" spans="1:8" ht="15.75" x14ac:dyDescent="0.25">
      <c r="A17" s="135" t="s">
        <v>117</v>
      </c>
      <c r="B17" s="136"/>
      <c r="C17" s="14"/>
      <c r="D17" s="71"/>
      <c r="E17" s="100"/>
      <c r="F17" s="101"/>
      <c r="G17" s="118"/>
      <c r="H17" s="15"/>
    </row>
    <row r="18" spans="1:8" ht="15.75" x14ac:dyDescent="0.25">
      <c r="A18" s="135" t="s">
        <v>14</v>
      </c>
      <c r="B18" s="136"/>
      <c r="C18" s="14"/>
      <c r="D18" s="71">
        <v>2</v>
      </c>
      <c r="E18" s="100">
        <v>130827</v>
      </c>
      <c r="F18" s="101">
        <v>67041.5</v>
      </c>
      <c r="G18" s="118">
        <f t="shared" si="0"/>
        <v>0.5124439144824845</v>
      </c>
      <c r="H18" s="15"/>
    </row>
    <row r="19" spans="1:8" ht="15.75" x14ac:dyDescent="0.25">
      <c r="A19" s="135" t="s">
        <v>15</v>
      </c>
      <c r="B19" s="136"/>
      <c r="C19" s="14"/>
      <c r="D19" s="71">
        <v>2</v>
      </c>
      <c r="E19" s="100">
        <v>1343806</v>
      </c>
      <c r="F19" s="101">
        <v>273573</v>
      </c>
      <c r="G19" s="118">
        <f t="shared" si="0"/>
        <v>0.203580725193964</v>
      </c>
      <c r="H19" s="15"/>
    </row>
    <row r="20" spans="1:8" ht="15.75" x14ac:dyDescent="0.25">
      <c r="A20" s="135" t="s">
        <v>101</v>
      </c>
      <c r="B20" s="136"/>
      <c r="C20" s="14"/>
      <c r="D20" s="71">
        <v>1</v>
      </c>
      <c r="E20" s="100">
        <v>34050</v>
      </c>
      <c r="F20" s="101">
        <v>22252</v>
      </c>
      <c r="G20" s="118">
        <f t="shared" si="0"/>
        <v>0.65350954478707779</v>
      </c>
      <c r="H20" s="15"/>
    </row>
    <row r="21" spans="1:8" ht="15.75" x14ac:dyDescent="0.25">
      <c r="A21" s="135" t="s">
        <v>129</v>
      </c>
      <c r="B21" s="136"/>
      <c r="C21" s="14"/>
      <c r="D21" s="71">
        <v>1</v>
      </c>
      <c r="E21" s="100">
        <v>66067</v>
      </c>
      <c r="F21" s="101">
        <v>14074</v>
      </c>
      <c r="G21" s="118">
        <f t="shared" si="0"/>
        <v>0.21302617040277294</v>
      </c>
      <c r="H21" s="15"/>
    </row>
    <row r="22" spans="1:8" ht="15.75" x14ac:dyDescent="0.25">
      <c r="A22" s="135" t="s">
        <v>140</v>
      </c>
      <c r="B22" s="136"/>
      <c r="C22" s="14"/>
      <c r="D22" s="71">
        <v>13</v>
      </c>
      <c r="E22" s="100">
        <v>1683035</v>
      </c>
      <c r="F22" s="101">
        <v>385067</v>
      </c>
      <c r="G22" s="118">
        <f t="shared" si="0"/>
        <v>0.2287932217690066</v>
      </c>
      <c r="H22" s="15"/>
    </row>
    <row r="23" spans="1:8" ht="15.75" x14ac:dyDescent="0.25">
      <c r="A23" s="135" t="s">
        <v>106</v>
      </c>
      <c r="B23" s="136"/>
      <c r="C23" s="14"/>
      <c r="D23" s="71"/>
      <c r="E23" s="100"/>
      <c r="F23" s="101"/>
      <c r="G23" s="118"/>
      <c r="H23" s="15"/>
    </row>
    <row r="24" spans="1:8" ht="15.75" x14ac:dyDescent="0.25">
      <c r="A24" s="135" t="s">
        <v>135</v>
      </c>
      <c r="B24" s="136"/>
      <c r="C24" s="14"/>
      <c r="D24" s="71"/>
      <c r="E24" s="100"/>
      <c r="F24" s="101"/>
      <c r="G24" s="118"/>
      <c r="H24" s="15"/>
    </row>
    <row r="25" spans="1:8" ht="15.75" x14ac:dyDescent="0.25">
      <c r="A25" s="137" t="s">
        <v>20</v>
      </c>
      <c r="B25" s="136"/>
      <c r="C25" s="14"/>
      <c r="D25" s="71">
        <v>4</v>
      </c>
      <c r="E25" s="100">
        <v>785977</v>
      </c>
      <c r="F25" s="101">
        <v>188701</v>
      </c>
      <c r="G25" s="118">
        <f>F25/E25</f>
        <v>0.24008463351981038</v>
      </c>
      <c r="H25" s="15"/>
    </row>
    <row r="26" spans="1:8" ht="15.75" x14ac:dyDescent="0.25">
      <c r="A26" s="137" t="s">
        <v>21</v>
      </c>
      <c r="B26" s="136"/>
      <c r="C26" s="14"/>
      <c r="D26" s="71"/>
      <c r="E26" s="100"/>
      <c r="F26" s="101"/>
      <c r="G26" s="118"/>
      <c r="H26" s="15"/>
    </row>
    <row r="27" spans="1:8" ht="15.75" x14ac:dyDescent="0.25">
      <c r="A27" s="138" t="s">
        <v>23</v>
      </c>
      <c r="B27" s="136"/>
      <c r="C27" s="14"/>
      <c r="D27" s="71"/>
      <c r="E27" s="100"/>
      <c r="F27" s="101"/>
      <c r="G27" s="118"/>
      <c r="H27" s="15"/>
    </row>
    <row r="28" spans="1:8" ht="15.75" x14ac:dyDescent="0.25">
      <c r="A28" s="138" t="s">
        <v>142</v>
      </c>
      <c r="B28" s="136"/>
      <c r="C28" s="14"/>
      <c r="D28" s="71"/>
      <c r="E28" s="100"/>
      <c r="F28" s="101"/>
      <c r="G28" s="118"/>
      <c r="H28" s="15"/>
    </row>
    <row r="29" spans="1:8" ht="15.75" x14ac:dyDescent="0.25">
      <c r="A29" s="138" t="s">
        <v>130</v>
      </c>
      <c r="B29" s="136"/>
      <c r="C29" s="14"/>
      <c r="D29" s="71">
        <v>1</v>
      </c>
      <c r="E29" s="100">
        <v>55908</v>
      </c>
      <c r="F29" s="101">
        <v>16449</v>
      </c>
      <c r="G29" s="118">
        <f t="shared" ref="G29:G34" si="1">F29/E29</f>
        <v>0.29421549688774418</v>
      </c>
      <c r="H29" s="15"/>
    </row>
    <row r="30" spans="1:8" ht="15.75" x14ac:dyDescent="0.25">
      <c r="A30" s="138" t="s">
        <v>154</v>
      </c>
      <c r="B30" s="136"/>
      <c r="C30" s="14"/>
      <c r="D30" s="71">
        <v>1</v>
      </c>
      <c r="E30" s="100">
        <v>140624</v>
      </c>
      <c r="F30" s="101">
        <v>33411</v>
      </c>
      <c r="G30" s="118"/>
      <c r="H30" s="15"/>
    </row>
    <row r="31" spans="1:8" ht="15.75" x14ac:dyDescent="0.25">
      <c r="A31" s="138" t="s">
        <v>141</v>
      </c>
      <c r="B31" s="136"/>
      <c r="C31" s="14"/>
      <c r="D31" s="71">
        <v>2</v>
      </c>
      <c r="E31" s="100">
        <v>646635</v>
      </c>
      <c r="F31" s="101">
        <v>196534.5</v>
      </c>
      <c r="G31" s="118">
        <f t="shared" si="1"/>
        <v>0.30393421327333042</v>
      </c>
      <c r="H31" s="15"/>
    </row>
    <row r="32" spans="1:8" ht="15.75" x14ac:dyDescent="0.25">
      <c r="A32" s="138" t="s">
        <v>53</v>
      </c>
      <c r="B32" s="136"/>
      <c r="C32" s="14"/>
      <c r="D32" s="71">
        <v>1</v>
      </c>
      <c r="E32" s="100">
        <v>187620</v>
      </c>
      <c r="F32" s="101">
        <v>80167</v>
      </c>
      <c r="G32" s="118">
        <f t="shared" si="1"/>
        <v>0.42728387165547382</v>
      </c>
      <c r="H32" s="15"/>
    </row>
    <row r="33" spans="1:8" ht="15.75" x14ac:dyDescent="0.25">
      <c r="A33" s="138" t="s">
        <v>148</v>
      </c>
      <c r="B33" s="136"/>
      <c r="C33" s="14"/>
      <c r="D33" s="71">
        <v>3</v>
      </c>
      <c r="E33" s="100">
        <v>326606</v>
      </c>
      <c r="F33" s="101">
        <v>114591</v>
      </c>
      <c r="G33" s="118">
        <f t="shared" si="1"/>
        <v>0.35085393409796511</v>
      </c>
      <c r="H33" s="15"/>
    </row>
    <row r="34" spans="1:8" ht="15.75" x14ac:dyDescent="0.25">
      <c r="A34" s="138" t="s">
        <v>94</v>
      </c>
      <c r="B34" s="136"/>
      <c r="C34" s="14"/>
      <c r="D34" s="71">
        <v>2</v>
      </c>
      <c r="E34" s="100">
        <v>1157899</v>
      </c>
      <c r="F34" s="101">
        <v>124233</v>
      </c>
      <c r="G34" s="118">
        <f t="shared" si="1"/>
        <v>0.10729174133495235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43</v>
      </c>
      <c r="E39" s="112">
        <f>SUM(E9:E38)</f>
        <v>17442050</v>
      </c>
      <c r="F39" s="112">
        <f>SUM(F9:F38)</f>
        <v>2510751.5</v>
      </c>
      <c r="G39" s="122">
        <f>F39/E39</f>
        <v>0.14394818842968574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109</v>
      </c>
      <c r="E44" s="101">
        <v>15372791.6</v>
      </c>
      <c r="F44" s="101">
        <v>909268.55</v>
      </c>
      <c r="G44" s="118">
        <f>1-(+F44/E44)</f>
        <v>0.94085208635756179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5381006.5099999998</v>
      </c>
      <c r="F45" s="101">
        <v>576833.71</v>
      </c>
      <c r="G45" s="118">
        <f t="shared" ref="G45:G53" si="2">1-(+F45/E45)</f>
        <v>0.89280189330229964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4410018.25</v>
      </c>
      <c r="F46" s="101">
        <v>299316.56</v>
      </c>
      <c r="G46" s="118">
        <f t="shared" si="2"/>
        <v>0.93212804504833968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114</v>
      </c>
      <c r="E48" s="101">
        <v>21121699.16</v>
      </c>
      <c r="F48" s="101">
        <v>1260726.51</v>
      </c>
      <c r="G48" s="118">
        <f t="shared" si="2"/>
        <v>0.94031131205639229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1738375</v>
      </c>
      <c r="F50" s="101">
        <v>71247.100000000006</v>
      </c>
      <c r="G50" s="118">
        <f t="shared" si="2"/>
        <v>0.95901511469044365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85800</v>
      </c>
      <c r="F51" s="101">
        <v>13070</v>
      </c>
      <c r="G51" s="118">
        <f t="shared" si="2"/>
        <v>0.84766899766899773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138650</v>
      </c>
      <c r="F52" s="101">
        <v>6595</v>
      </c>
      <c r="G52" s="118">
        <f t="shared" si="2"/>
        <v>0.95243418680129821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113300</v>
      </c>
      <c r="F53" s="101">
        <v>7480</v>
      </c>
      <c r="G53" s="118">
        <f t="shared" si="2"/>
        <v>0.93398058252427185</v>
      </c>
      <c r="H53" s="15"/>
    </row>
    <row r="54" spans="1:8" ht="15.75" x14ac:dyDescent="0.25">
      <c r="A54" s="27" t="s">
        <v>60</v>
      </c>
      <c r="B54" s="30"/>
      <c r="C54" s="14"/>
      <c r="D54" s="71">
        <v>1186</v>
      </c>
      <c r="E54" s="101">
        <v>115339552.33</v>
      </c>
      <c r="F54" s="101">
        <v>12187844.98</v>
      </c>
      <c r="G54" s="118">
        <f>1-(+F54/E54)</f>
        <v>0.89433074141705404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286886.84999999998</v>
      </c>
      <c r="F55" s="101">
        <v>31206.82</v>
      </c>
      <c r="G55" s="118">
        <f>1-(+F55/E55)</f>
        <v>0.89122254993562788</v>
      </c>
      <c r="H55" s="15"/>
    </row>
    <row r="56" spans="1:8" ht="15.75" x14ac:dyDescent="0.25">
      <c r="A56" s="70" t="s">
        <v>114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1554</v>
      </c>
      <c r="E62" s="112">
        <f>SUM(E44:E61)</f>
        <v>163988079.69999999</v>
      </c>
      <c r="F62" s="112">
        <f>SUM(F44:F61)</f>
        <v>15363589.23</v>
      </c>
      <c r="G62" s="122">
        <f>1-(F62/E62)</f>
        <v>0.90631276823226314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17874340.73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66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5" t="s">
        <v>10</v>
      </c>
      <c r="B9" s="136"/>
      <c r="C9" s="14"/>
      <c r="D9" s="71"/>
      <c r="E9" s="101"/>
      <c r="F9" s="101"/>
      <c r="G9" s="118"/>
      <c r="H9" s="15"/>
    </row>
    <row r="10" spans="1:8" ht="15.75" customHeight="1" x14ac:dyDescent="0.35">
      <c r="A10" s="135" t="s">
        <v>11</v>
      </c>
      <c r="B10" s="136"/>
      <c r="C10" s="14"/>
      <c r="D10" s="71"/>
      <c r="E10" s="101"/>
      <c r="F10" s="101"/>
      <c r="G10" s="118"/>
      <c r="H10" s="15"/>
    </row>
    <row r="11" spans="1:8" ht="15.75" customHeight="1" x14ac:dyDescent="0.35">
      <c r="A11" s="135" t="s">
        <v>109</v>
      </c>
      <c r="B11" s="136"/>
      <c r="C11" s="14"/>
      <c r="D11" s="71"/>
      <c r="E11" s="101"/>
      <c r="F11" s="101"/>
      <c r="G11" s="118"/>
      <c r="H11" s="15"/>
    </row>
    <row r="12" spans="1:8" ht="15.75" customHeight="1" x14ac:dyDescent="0.35">
      <c r="A12" s="135" t="s">
        <v>152</v>
      </c>
      <c r="B12" s="136"/>
      <c r="C12" s="14"/>
      <c r="D12" s="71"/>
      <c r="E12" s="101"/>
      <c r="F12" s="101"/>
      <c r="G12" s="118"/>
      <c r="H12" s="15"/>
    </row>
    <row r="13" spans="1:8" ht="15.75" customHeight="1" x14ac:dyDescent="0.35">
      <c r="A13" s="135" t="s">
        <v>69</v>
      </c>
      <c r="B13" s="136"/>
      <c r="C13" s="14"/>
      <c r="D13" s="71"/>
      <c r="E13" s="101"/>
      <c r="F13" s="101"/>
      <c r="G13" s="118"/>
      <c r="H13" s="15"/>
    </row>
    <row r="14" spans="1:8" ht="15.75" customHeight="1" x14ac:dyDescent="0.35">
      <c r="A14" s="135" t="s">
        <v>98</v>
      </c>
      <c r="B14" s="136"/>
      <c r="C14" s="14"/>
      <c r="D14" s="71"/>
      <c r="E14" s="101"/>
      <c r="F14" s="101"/>
      <c r="G14" s="118"/>
      <c r="H14" s="15"/>
    </row>
    <row r="15" spans="1:8" ht="15.75" customHeight="1" x14ac:dyDescent="0.35">
      <c r="A15" s="135" t="s">
        <v>100</v>
      </c>
      <c r="B15" s="136"/>
      <c r="C15" s="14"/>
      <c r="D15" s="71"/>
      <c r="E15" s="101"/>
      <c r="F15" s="101"/>
      <c r="G15" s="118"/>
      <c r="H15" s="15"/>
    </row>
    <row r="16" spans="1:8" ht="15.75" customHeight="1" x14ac:dyDescent="0.35">
      <c r="A16" s="135" t="s">
        <v>95</v>
      </c>
      <c r="B16" s="136"/>
      <c r="C16" s="14"/>
      <c r="D16" s="71"/>
      <c r="E16" s="101"/>
      <c r="F16" s="101"/>
      <c r="G16" s="118"/>
      <c r="H16" s="15"/>
    </row>
    <row r="17" spans="1:8" ht="15.75" customHeight="1" x14ac:dyDescent="0.35">
      <c r="A17" s="135" t="s">
        <v>73</v>
      </c>
      <c r="B17" s="136"/>
      <c r="C17" s="14"/>
      <c r="D17" s="71"/>
      <c r="E17" s="101"/>
      <c r="F17" s="101"/>
      <c r="G17" s="118"/>
      <c r="H17" s="15"/>
    </row>
    <row r="18" spans="1:8" ht="15.75" customHeight="1" x14ac:dyDescent="0.35">
      <c r="A18" s="138" t="s">
        <v>104</v>
      </c>
      <c r="B18" s="136"/>
      <c r="C18" s="14"/>
      <c r="D18" s="71"/>
      <c r="E18" s="101"/>
      <c r="F18" s="101"/>
      <c r="G18" s="118"/>
      <c r="H18" s="15"/>
    </row>
    <row r="19" spans="1:8" ht="15.75" customHeight="1" x14ac:dyDescent="0.35">
      <c r="A19" s="138" t="s">
        <v>14</v>
      </c>
      <c r="B19" s="136"/>
      <c r="C19" s="14"/>
      <c r="D19" s="71"/>
      <c r="E19" s="101"/>
      <c r="F19" s="101"/>
      <c r="G19" s="118"/>
      <c r="H19" s="15"/>
    </row>
    <row r="20" spans="1:8" ht="15.75" customHeight="1" x14ac:dyDescent="0.35">
      <c r="A20" s="135" t="s">
        <v>15</v>
      </c>
      <c r="B20" s="136"/>
      <c r="C20" s="14"/>
      <c r="D20" s="71"/>
      <c r="E20" s="101"/>
      <c r="F20" s="101"/>
      <c r="G20" s="118"/>
      <c r="H20" s="15"/>
    </row>
    <row r="21" spans="1:8" ht="15.75" customHeight="1" x14ac:dyDescent="0.35">
      <c r="A21" s="135" t="s">
        <v>58</v>
      </c>
      <c r="B21" s="136"/>
      <c r="C21" s="14"/>
      <c r="D21" s="71"/>
      <c r="E21" s="101"/>
      <c r="F21" s="101"/>
      <c r="G21" s="118"/>
      <c r="H21" s="15"/>
    </row>
    <row r="22" spans="1:8" ht="15.75" customHeight="1" x14ac:dyDescent="0.35">
      <c r="A22" s="135" t="s">
        <v>90</v>
      </c>
      <c r="B22" s="136"/>
      <c r="C22" s="14"/>
      <c r="D22" s="71"/>
      <c r="E22" s="101"/>
      <c r="F22" s="101"/>
      <c r="G22" s="118"/>
      <c r="H22" s="15"/>
    </row>
    <row r="23" spans="1:8" ht="15.75" customHeight="1" x14ac:dyDescent="0.35">
      <c r="A23" s="135" t="s">
        <v>105</v>
      </c>
      <c r="B23" s="136"/>
      <c r="C23" s="14"/>
      <c r="D23" s="71"/>
      <c r="E23" s="101"/>
      <c r="F23" s="101"/>
      <c r="G23" s="118"/>
      <c r="H23" s="15"/>
    </row>
    <row r="24" spans="1:8" ht="15.75" customHeight="1" x14ac:dyDescent="0.35">
      <c r="A24" s="135" t="s">
        <v>18</v>
      </c>
      <c r="B24" s="136"/>
      <c r="C24" s="14"/>
      <c r="D24" s="71"/>
      <c r="E24" s="101"/>
      <c r="F24" s="101"/>
      <c r="G24" s="118"/>
      <c r="H24" s="15"/>
    </row>
    <row r="25" spans="1:8" ht="15.75" customHeight="1" x14ac:dyDescent="0.35">
      <c r="A25" s="137" t="s">
        <v>20</v>
      </c>
      <c r="B25" s="136"/>
      <c r="C25" s="14"/>
      <c r="D25" s="71"/>
      <c r="E25" s="101"/>
      <c r="F25" s="101"/>
      <c r="G25" s="118"/>
      <c r="H25" s="15"/>
    </row>
    <row r="26" spans="1:8" ht="15.75" customHeight="1" x14ac:dyDescent="0.35">
      <c r="A26" s="137" t="s">
        <v>21</v>
      </c>
      <c r="B26" s="136"/>
      <c r="C26" s="14"/>
      <c r="D26" s="71"/>
      <c r="E26" s="101"/>
      <c r="F26" s="101"/>
      <c r="G26" s="118"/>
      <c r="H26" s="15"/>
    </row>
    <row r="27" spans="1:8" ht="15.75" customHeight="1" x14ac:dyDescent="0.35">
      <c r="A27" s="138" t="s">
        <v>22</v>
      </c>
      <c r="B27" s="136"/>
      <c r="C27" s="14"/>
      <c r="D27" s="71"/>
      <c r="E27" s="101"/>
      <c r="F27" s="101"/>
      <c r="G27" s="118"/>
      <c r="H27" s="15"/>
    </row>
    <row r="28" spans="1:8" ht="15.75" customHeight="1" x14ac:dyDescent="0.35">
      <c r="A28" s="138" t="s">
        <v>23</v>
      </c>
      <c r="B28" s="136"/>
      <c r="C28" s="14"/>
      <c r="D28" s="71"/>
      <c r="E28" s="101"/>
      <c r="F28" s="101"/>
      <c r="G28" s="118"/>
      <c r="H28" s="15"/>
    </row>
    <row r="29" spans="1:8" ht="15.75" customHeight="1" x14ac:dyDescent="0.35">
      <c r="A29" s="138" t="s">
        <v>24</v>
      </c>
      <c r="B29" s="136"/>
      <c r="C29" s="14"/>
      <c r="D29" s="71"/>
      <c r="E29" s="101"/>
      <c r="F29" s="101"/>
      <c r="G29" s="118"/>
      <c r="H29" s="15"/>
    </row>
    <row r="30" spans="1:8" ht="15.75" customHeight="1" x14ac:dyDescent="0.35">
      <c r="A30" s="138" t="s">
        <v>65</v>
      </c>
      <c r="B30" s="136"/>
      <c r="C30" s="14"/>
      <c r="D30" s="71"/>
      <c r="E30" s="101"/>
      <c r="F30" s="101"/>
      <c r="G30" s="118"/>
      <c r="H30" s="15"/>
    </row>
    <row r="31" spans="1:8" ht="15.75" customHeight="1" x14ac:dyDescent="0.35">
      <c r="A31" s="138" t="s">
        <v>142</v>
      </c>
      <c r="B31" s="136"/>
      <c r="C31" s="14"/>
      <c r="D31" s="71"/>
      <c r="E31" s="101"/>
      <c r="F31" s="101"/>
      <c r="G31" s="118"/>
      <c r="H31" s="15"/>
    </row>
    <row r="32" spans="1:8" ht="15.75" customHeight="1" x14ac:dyDescent="0.35">
      <c r="A32" s="138" t="s">
        <v>101</v>
      </c>
      <c r="B32" s="136"/>
      <c r="C32" s="14"/>
      <c r="D32" s="71"/>
      <c r="E32" s="101"/>
      <c r="F32" s="101"/>
      <c r="G32" s="118"/>
      <c r="H32" s="15"/>
    </row>
    <row r="33" spans="1:8" ht="15.75" customHeight="1" x14ac:dyDescent="0.35">
      <c r="A33" s="138" t="s">
        <v>27</v>
      </c>
      <c r="B33" s="136"/>
      <c r="C33" s="14"/>
      <c r="D33" s="71"/>
      <c r="E33" s="101"/>
      <c r="F33" s="101"/>
      <c r="G33" s="118"/>
      <c r="H33" s="15"/>
    </row>
    <row r="34" spans="1:8" ht="15.75" customHeight="1" x14ac:dyDescent="0.35">
      <c r="A34" s="138" t="s">
        <v>71</v>
      </c>
      <c r="B34" s="136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337200.3</v>
      </c>
      <c r="F44" s="101">
        <v>21102.5</v>
      </c>
      <c r="G44" s="118">
        <f>1-(+F44/E44)</f>
        <v>0.93741850170358687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73007.75</v>
      </c>
      <c r="F46" s="101">
        <v>-1501.5</v>
      </c>
      <c r="G46" s="118">
        <f>1-(+F46/E46)</f>
        <v>1.0205663097410891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6</v>
      </c>
      <c r="E47" s="101">
        <v>551762.5</v>
      </c>
      <c r="F47" s="101">
        <v>62297</v>
      </c>
      <c r="G47" s="118">
        <f>1-(+F47/E47)</f>
        <v>0.8870945379579076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1011754.57</v>
      </c>
      <c r="F48" s="101">
        <v>81669.31</v>
      </c>
      <c r="G48" s="118">
        <f>1-(+F48/E48)</f>
        <v>0.91927952447993388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254690</v>
      </c>
      <c r="F50" s="101">
        <v>38365</v>
      </c>
      <c r="G50" s="118">
        <f>1-(+F50/E50)</f>
        <v>0.84936589579488797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359</v>
      </c>
      <c r="E54" s="101">
        <v>27826477.039999999</v>
      </c>
      <c r="F54" s="101">
        <v>3015879.92</v>
      </c>
      <c r="G54" s="118">
        <f>1-(+F54/E54)</f>
        <v>0.8916183347369222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387</v>
      </c>
      <c r="E61" s="112">
        <f>SUM(E44:E60)</f>
        <v>30054892.16</v>
      </c>
      <c r="F61" s="112">
        <f>SUM(F44:F60)</f>
        <v>3217812.23</v>
      </c>
      <c r="G61" s="122">
        <f>1-(F61/E61)</f>
        <v>0.89293549240271175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3217812.23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133</v>
      </c>
      <c r="B9" s="136"/>
      <c r="C9" s="14"/>
      <c r="D9" s="71"/>
      <c r="E9" s="101"/>
      <c r="F9" s="101"/>
      <c r="G9" s="102"/>
      <c r="H9" s="15"/>
    </row>
    <row r="10" spans="1:8" ht="15.75" x14ac:dyDescent="0.25">
      <c r="A10" s="135" t="s">
        <v>11</v>
      </c>
      <c r="B10" s="136"/>
      <c r="C10" s="14"/>
      <c r="D10" s="71">
        <v>4</v>
      </c>
      <c r="E10" s="101">
        <v>1525685</v>
      </c>
      <c r="F10" s="101">
        <v>-29281</v>
      </c>
      <c r="G10" s="102">
        <f>F10/E10</f>
        <v>-1.9192035053107293E-2</v>
      </c>
      <c r="H10" s="15"/>
    </row>
    <row r="11" spans="1:8" ht="15.75" x14ac:dyDescent="0.25">
      <c r="A11" s="135" t="s">
        <v>68</v>
      </c>
      <c r="B11" s="136"/>
      <c r="C11" s="14"/>
      <c r="D11" s="71">
        <v>1</v>
      </c>
      <c r="E11" s="101">
        <v>69487</v>
      </c>
      <c r="F11" s="101">
        <v>21592</v>
      </c>
      <c r="G11" s="102">
        <f>F11/E11</f>
        <v>0.31073438197072833</v>
      </c>
      <c r="H11" s="15"/>
    </row>
    <row r="12" spans="1:8" ht="15.75" x14ac:dyDescent="0.25">
      <c r="A12" s="135" t="s">
        <v>25</v>
      </c>
      <c r="B12" s="136"/>
      <c r="C12" s="14"/>
      <c r="D12" s="71"/>
      <c r="E12" s="101"/>
      <c r="F12" s="101"/>
      <c r="G12" s="102"/>
      <c r="H12" s="15"/>
    </row>
    <row r="13" spans="1:8" ht="15.75" x14ac:dyDescent="0.25">
      <c r="A13" s="135" t="s">
        <v>69</v>
      </c>
      <c r="B13" s="136"/>
      <c r="C13" s="14"/>
      <c r="D13" s="71">
        <v>17</v>
      </c>
      <c r="E13" s="101">
        <v>3861029</v>
      </c>
      <c r="F13" s="101">
        <v>1395620</v>
      </c>
      <c r="G13" s="102">
        <f>F13/E13</f>
        <v>0.36146322651293217</v>
      </c>
      <c r="H13" s="15"/>
    </row>
    <row r="14" spans="1:8" ht="15.75" x14ac:dyDescent="0.25">
      <c r="A14" s="135" t="s">
        <v>110</v>
      </c>
      <c r="B14" s="136"/>
      <c r="C14" s="14"/>
      <c r="D14" s="71"/>
      <c r="E14" s="101"/>
      <c r="F14" s="101"/>
      <c r="G14" s="102"/>
      <c r="H14" s="15"/>
    </row>
    <row r="15" spans="1:8" ht="15.75" x14ac:dyDescent="0.25">
      <c r="A15" s="135" t="s">
        <v>103</v>
      </c>
      <c r="B15" s="136"/>
      <c r="C15" s="14"/>
      <c r="D15" s="71"/>
      <c r="E15" s="101"/>
      <c r="F15" s="101"/>
      <c r="G15" s="102"/>
      <c r="H15" s="15"/>
    </row>
    <row r="16" spans="1:8" ht="15.75" x14ac:dyDescent="0.25">
      <c r="A16" s="135" t="s">
        <v>111</v>
      </c>
      <c r="B16" s="136"/>
      <c r="C16" s="14"/>
      <c r="D16" s="71"/>
      <c r="E16" s="101"/>
      <c r="F16" s="101"/>
      <c r="G16" s="102"/>
      <c r="H16" s="15"/>
    </row>
    <row r="17" spans="1:8" ht="15.75" x14ac:dyDescent="0.25">
      <c r="A17" s="135" t="s">
        <v>134</v>
      </c>
      <c r="B17" s="136"/>
      <c r="C17" s="14"/>
      <c r="D17" s="71"/>
      <c r="E17" s="101"/>
      <c r="F17" s="101"/>
      <c r="G17" s="102"/>
      <c r="H17" s="15"/>
    </row>
    <row r="18" spans="1:8" ht="15.75" x14ac:dyDescent="0.25">
      <c r="A18" s="135" t="s">
        <v>14</v>
      </c>
      <c r="B18" s="136"/>
      <c r="C18" s="14"/>
      <c r="D18" s="71">
        <v>1</v>
      </c>
      <c r="E18" s="101">
        <v>1427283</v>
      </c>
      <c r="F18" s="101">
        <v>192522</v>
      </c>
      <c r="G18" s="102">
        <f>F18/E18</f>
        <v>0.13488705463457493</v>
      </c>
      <c r="H18" s="15"/>
    </row>
    <row r="19" spans="1:8" ht="15.75" x14ac:dyDescent="0.25">
      <c r="A19" s="135" t="s">
        <v>15</v>
      </c>
      <c r="B19" s="136"/>
      <c r="C19" s="14"/>
      <c r="D19" s="71">
        <v>3</v>
      </c>
      <c r="E19" s="101">
        <v>3476055</v>
      </c>
      <c r="F19" s="101">
        <v>138925</v>
      </c>
      <c r="G19" s="102">
        <f>F19/E19</f>
        <v>3.9966283617491667E-2</v>
      </c>
      <c r="H19" s="15"/>
    </row>
    <row r="20" spans="1:8" ht="15.75" x14ac:dyDescent="0.25">
      <c r="A20" s="138" t="s">
        <v>16</v>
      </c>
      <c r="B20" s="136"/>
      <c r="C20" s="14"/>
      <c r="D20" s="71"/>
      <c r="E20" s="101"/>
      <c r="F20" s="101"/>
      <c r="G20" s="102"/>
      <c r="H20" s="15"/>
    </row>
    <row r="21" spans="1:8" ht="15.75" x14ac:dyDescent="0.25">
      <c r="A21" s="135" t="s">
        <v>70</v>
      </c>
      <c r="B21" s="136"/>
      <c r="C21" s="14"/>
      <c r="D21" s="71">
        <v>3</v>
      </c>
      <c r="E21" s="101">
        <v>7678591</v>
      </c>
      <c r="F21" s="101">
        <v>556422</v>
      </c>
      <c r="G21" s="102">
        <f>F21/E21</f>
        <v>7.2464075765983627E-2</v>
      </c>
      <c r="H21" s="15"/>
    </row>
    <row r="22" spans="1:8" ht="15.75" x14ac:dyDescent="0.25">
      <c r="A22" s="135" t="s">
        <v>90</v>
      </c>
      <c r="B22" s="136"/>
      <c r="C22" s="14"/>
      <c r="D22" s="71"/>
      <c r="E22" s="101"/>
      <c r="F22" s="101"/>
      <c r="G22" s="102"/>
      <c r="H22" s="15"/>
    </row>
    <row r="23" spans="1:8" ht="15.75" x14ac:dyDescent="0.25">
      <c r="A23" s="135" t="s">
        <v>136</v>
      </c>
      <c r="B23" s="136"/>
      <c r="C23" s="14"/>
      <c r="D23" s="71">
        <v>1</v>
      </c>
      <c r="E23" s="101">
        <v>396956</v>
      </c>
      <c r="F23" s="101">
        <v>158404</v>
      </c>
      <c r="G23" s="102">
        <f>F23/E23</f>
        <v>0.39904674573504367</v>
      </c>
      <c r="H23" s="15"/>
    </row>
    <row r="24" spans="1:8" ht="15.75" x14ac:dyDescent="0.25">
      <c r="A24" s="135" t="s">
        <v>130</v>
      </c>
      <c r="B24" s="136"/>
      <c r="C24" s="14"/>
      <c r="D24" s="71">
        <v>2</v>
      </c>
      <c r="E24" s="101">
        <v>442560</v>
      </c>
      <c r="F24" s="101">
        <v>73499</v>
      </c>
      <c r="G24" s="102">
        <f>F24/E24</f>
        <v>0.16607691612436731</v>
      </c>
      <c r="H24" s="15"/>
    </row>
    <row r="25" spans="1:8" ht="15.75" x14ac:dyDescent="0.25">
      <c r="A25" s="137" t="s">
        <v>20</v>
      </c>
      <c r="B25" s="136"/>
      <c r="C25" s="14"/>
      <c r="D25" s="71">
        <v>4</v>
      </c>
      <c r="E25" s="101">
        <v>1707025</v>
      </c>
      <c r="F25" s="101">
        <v>473756</v>
      </c>
      <c r="G25" s="102">
        <f>F25/E25</f>
        <v>0.27753313513276023</v>
      </c>
      <c r="H25" s="15"/>
    </row>
    <row r="26" spans="1:8" ht="15.75" x14ac:dyDescent="0.25">
      <c r="A26" s="137" t="s">
        <v>21</v>
      </c>
      <c r="B26" s="136"/>
      <c r="C26" s="14"/>
      <c r="D26" s="71">
        <v>16</v>
      </c>
      <c r="E26" s="101">
        <v>116741</v>
      </c>
      <c r="F26" s="101">
        <v>116741</v>
      </c>
      <c r="G26" s="102">
        <f>F26/E26</f>
        <v>1</v>
      </c>
      <c r="H26" s="1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02"/>
      <c r="H27" s="15"/>
    </row>
    <row r="28" spans="1:8" ht="15.75" x14ac:dyDescent="0.25">
      <c r="A28" s="138" t="s">
        <v>23</v>
      </c>
      <c r="B28" s="136"/>
      <c r="C28" s="14"/>
      <c r="D28" s="71"/>
      <c r="E28" s="101">
        <v>58872</v>
      </c>
      <c r="F28" s="101">
        <v>20272</v>
      </c>
      <c r="G28" s="102">
        <f>F28/E28</f>
        <v>0.34434026362277481</v>
      </c>
      <c r="H28" s="15"/>
    </row>
    <row r="29" spans="1:8" ht="15.75" x14ac:dyDescent="0.25">
      <c r="A29" s="138" t="s">
        <v>138</v>
      </c>
      <c r="B29" s="136"/>
      <c r="C29" s="14"/>
      <c r="D29" s="71">
        <v>1</v>
      </c>
      <c r="E29" s="101">
        <v>1953705</v>
      </c>
      <c r="F29" s="101">
        <v>195851</v>
      </c>
      <c r="G29" s="102">
        <f>F29/E29</f>
        <v>0.10024594296477718</v>
      </c>
      <c r="H29" s="15"/>
    </row>
    <row r="30" spans="1:8" ht="15.75" x14ac:dyDescent="0.25">
      <c r="A30" s="138" t="s">
        <v>115</v>
      </c>
      <c r="B30" s="136"/>
      <c r="C30" s="14"/>
      <c r="D30" s="71"/>
      <c r="E30" s="101"/>
      <c r="F30" s="101"/>
      <c r="G30" s="102"/>
      <c r="H30" s="15"/>
    </row>
    <row r="31" spans="1:8" ht="15.75" x14ac:dyDescent="0.25">
      <c r="A31" s="138" t="s">
        <v>19</v>
      </c>
      <c r="B31" s="136"/>
      <c r="C31" s="14"/>
      <c r="D31" s="71"/>
      <c r="E31" s="101"/>
      <c r="F31" s="101"/>
      <c r="G31" s="102"/>
      <c r="H31" s="15"/>
    </row>
    <row r="32" spans="1:8" ht="15.75" x14ac:dyDescent="0.25">
      <c r="A32" s="138" t="s">
        <v>129</v>
      </c>
      <c r="B32" s="136"/>
      <c r="C32" s="14"/>
      <c r="D32" s="71">
        <v>2</v>
      </c>
      <c r="E32" s="101">
        <v>408920</v>
      </c>
      <c r="F32" s="101">
        <v>-226884</v>
      </c>
      <c r="G32" s="102">
        <f>F32/E32</f>
        <v>-0.55483713195735107</v>
      </c>
      <c r="H32" s="15"/>
    </row>
    <row r="33" spans="1:8" ht="15.75" x14ac:dyDescent="0.25">
      <c r="A33" s="138" t="s">
        <v>139</v>
      </c>
      <c r="B33" s="136"/>
      <c r="C33" s="14"/>
      <c r="D33" s="71">
        <v>2</v>
      </c>
      <c r="E33" s="101">
        <v>953249</v>
      </c>
      <c r="F33" s="101">
        <v>271537</v>
      </c>
      <c r="G33" s="102">
        <f>F33/E33</f>
        <v>0.28485421962152596</v>
      </c>
      <c r="H33" s="15"/>
    </row>
    <row r="34" spans="1:8" ht="15.75" x14ac:dyDescent="0.25">
      <c r="A34" s="138" t="s">
        <v>71</v>
      </c>
      <c r="B34" s="136"/>
      <c r="C34" s="14"/>
      <c r="D34" s="71">
        <v>3</v>
      </c>
      <c r="E34" s="101">
        <v>3335467</v>
      </c>
      <c r="F34" s="101">
        <v>392154</v>
      </c>
      <c r="G34" s="102">
        <f>F34/E34</f>
        <v>0.11757094283948845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60</v>
      </c>
      <c r="E39" s="105">
        <f>SUM(E9:E38)</f>
        <v>27411625</v>
      </c>
      <c r="F39" s="105">
        <f>SUM(F9:F38)</f>
        <v>3751130</v>
      </c>
      <c r="G39" s="106">
        <f>F39/E39</f>
        <v>0.13684449572033763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107</v>
      </c>
      <c r="E44" s="101">
        <v>23139012.640000001</v>
      </c>
      <c r="F44" s="101">
        <v>1421102.95</v>
      </c>
      <c r="G44" s="102">
        <f>1-(+F44/E44)</f>
        <v>0.93858411453808688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9270306.9600000009</v>
      </c>
      <c r="F45" s="101">
        <v>900640.74</v>
      </c>
      <c r="G45" s="102">
        <f>1-(+F45/E45)</f>
        <v>0.90284671868082356</v>
      </c>
      <c r="H45" s="15"/>
    </row>
    <row r="46" spans="1:8" ht="15.75" x14ac:dyDescent="0.25">
      <c r="A46" s="27" t="s">
        <v>35</v>
      </c>
      <c r="B46" s="28"/>
      <c r="C46" s="14"/>
      <c r="D46" s="71">
        <v>235</v>
      </c>
      <c r="E46" s="101">
        <v>19247456.25</v>
      </c>
      <c r="F46" s="101">
        <v>958570.25</v>
      </c>
      <c r="G46" s="102">
        <f>1-(+F46/E46)</f>
        <v>0.95019756182066917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1407877.5</v>
      </c>
      <c r="F47" s="101">
        <v>134808</v>
      </c>
      <c r="G47" s="102">
        <f>1-(+F47/E47)</f>
        <v>0.90424735106569998</v>
      </c>
      <c r="H47" s="15"/>
    </row>
    <row r="48" spans="1:8" ht="15.75" x14ac:dyDescent="0.25">
      <c r="A48" s="27" t="s">
        <v>37</v>
      </c>
      <c r="B48" s="28"/>
      <c r="C48" s="14"/>
      <c r="D48" s="71">
        <v>98</v>
      </c>
      <c r="E48" s="101">
        <v>17864062</v>
      </c>
      <c r="F48" s="101">
        <v>1433214.19</v>
      </c>
      <c r="G48" s="102">
        <f>1-(+F48/E48)</f>
        <v>0.91977109181551209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49</v>
      </c>
      <c r="E50" s="101">
        <v>17508354.27</v>
      </c>
      <c r="F50" s="101">
        <v>858970.04</v>
      </c>
      <c r="G50" s="102">
        <f>1-(+F50/E50)</f>
        <v>0.95093941859105413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466720</v>
      </c>
      <c r="F51" s="101">
        <v>31100</v>
      </c>
      <c r="G51" s="102">
        <f>1-(+F51/E51)</f>
        <v>0.93336475831333565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171600</v>
      </c>
      <c r="F52" s="101">
        <v>36475</v>
      </c>
      <c r="G52" s="102">
        <f>1-(+F52/E52)</f>
        <v>0.78744172494172493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60300</v>
      </c>
      <c r="F53" s="101">
        <v>-16200</v>
      </c>
      <c r="G53" s="102">
        <f>1-(+F53/E53)</f>
        <v>1.2686567164179103</v>
      </c>
      <c r="H53" s="15"/>
    </row>
    <row r="54" spans="1:8" ht="15.75" x14ac:dyDescent="0.25">
      <c r="A54" s="27" t="s">
        <v>91</v>
      </c>
      <c r="B54" s="28"/>
      <c r="C54" s="14"/>
      <c r="D54" s="71">
        <v>1229</v>
      </c>
      <c r="E54" s="101">
        <v>159149969.47</v>
      </c>
      <c r="F54" s="101">
        <v>17085349.649999999</v>
      </c>
      <c r="G54" s="102">
        <f>1-(+F54/E54)</f>
        <v>0.89264622728551257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1756</v>
      </c>
      <c r="E61" s="112">
        <f>SUM(E44:E60)</f>
        <v>248285659.08999997</v>
      </c>
      <c r="F61" s="112">
        <f>SUM(F44:F60)</f>
        <v>22844030.82</v>
      </c>
      <c r="G61" s="106">
        <f>1-(+F61/E61)</f>
        <v>0.90799295092706356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26595160.82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72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10</v>
      </c>
      <c r="B9" s="136"/>
      <c r="C9" s="14"/>
      <c r="D9" s="71"/>
      <c r="E9" s="100"/>
      <c r="F9" s="101"/>
      <c r="G9" s="102"/>
      <c r="H9" s="15"/>
    </row>
    <row r="10" spans="1:8" ht="15.75" x14ac:dyDescent="0.25">
      <c r="A10" s="135" t="s">
        <v>11</v>
      </c>
      <c r="B10" s="136"/>
      <c r="C10" s="14"/>
      <c r="D10" s="71"/>
      <c r="E10" s="100"/>
      <c r="F10" s="101"/>
      <c r="G10" s="102"/>
      <c r="H10" s="15"/>
    </row>
    <row r="11" spans="1:8" ht="15.75" x14ac:dyDescent="0.25">
      <c r="A11" s="135" t="s">
        <v>109</v>
      </c>
      <c r="B11" s="136"/>
      <c r="C11" s="14"/>
      <c r="D11" s="71"/>
      <c r="E11" s="100"/>
      <c r="F11" s="101"/>
      <c r="G11" s="102"/>
      <c r="H11" s="15"/>
    </row>
    <row r="12" spans="1:8" ht="15.75" x14ac:dyDescent="0.25">
      <c r="A12" s="135" t="s">
        <v>25</v>
      </c>
      <c r="B12" s="136"/>
      <c r="C12" s="14"/>
      <c r="D12" s="71"/>
      <c r="E12" s="100"/>
      <c r="F12" s="101"/>
      <c r="G12" s="102"/>
      <c r="H12" s="15"/>
    </row>
    <row r="13" spans="1:8" ht="15.75" x14ac:dyDescent="0.25">
      <c r="A13" s="135" t="s">
        <v>69</v>
      </c>
      <c r="B13" s="136"/>
      <c r="C13" s="14"/>
      <c r="D13" s="71">
        <v>12</v>
      </c>
      <c r="E13" s="100">
        <v>1002112</v>
      </c>
      <c r="F13" s="101">
        <v>255861.5</v>
      </c>
      <c r="G13" s="102">
        <f>F13/E13</f>
        <v>0.25532225938817216</v>
      </c>
      <c r="H13" s="15"/>
    </row>
    <row r="14" spans="1:8" ht="15.75" x14ac:dyDescent="0.25">
      <c r="A14" s="135" t="s">
        <v>98</v>
      </c>
      <c r="B14" s="136"/>
      <c r="C14" s="14"/>
      <c r="D14" s="71">
        <v>3</v>
      </c>
      <c r="E14" s="100">
        <v>574888</v>
      </c>
      <c r="F14" s="101">
        <v>186304</v>
      </c>
      <c r="G14" s="102">
        <f>F14/E14</f>
        <v>0.32407007973727059</v>
      </c>
      <c r="H14" s="15"/>
    </row>
    <row r="15" spans="1:8" ht="15.75" x14ac:dyDescent="0.25">
      <c r="A15" s="135" t="s">
        <v>100</v>
      </c>
      <c r="B15" s="136"/>
      <c r="C15" s="14"/>
      <c r="D15" s="71"/>
      <c r="E15" s="100"/>
      <c r="F15" s="101"/>
      <c r="G15" s="102"/>
      <c r="H15" s="15"/>
    </row>
    <row r="16" spans="1:8" ht="15.75" x14ac:dyDescent="0.25">
      <c r="A16" s="135" t="s">
        <v>95</v>
      </c>
      <c r="B16" s="136"/>
      <c r="C16" s="14"/>
      <c r="D16" s="71">
        <v>6</v>
      </c>
      <c r="E16" s="100">
        <v>1001523</v>
      </c>
      <c r="F16" s="101">
        <v>272613</v>
      </c>
      <c r="G16" s="102">
        <f>F16/E16</f>
        <v>0.27219844177317942</v>
      </c>
      <c r="H16" s="15"/>
    </row>
    <row r="17" spans="1:8" ht="15.75" x14ac:dyDescent="0.25">
      <c r="A17" s="135" t="s">
        <v>73</v>
      </c>
      <c r="B17" s="136"/>
      <c r="C17" s="14"/>
      <c r="D17" s="71">
        <v>2</v>
      </c>
      <c r="E17" s="100">
        <v>119421</v>
      </c>
      <c r="F17" s="101">
        <v>24470</v>
      </c>
      <c r="G17" s="102">
        <f>F17/E17</f>
        <v>0.20490533490759583</v>
      </c>
      <c r="H17" s="15"/>
    </row>
    <row r="18" spans="1:8" ht="15.75" x14ac:dyDescent="0.25">
      <c r="A18" s="138" t="s">
        <v>104</v>
      </c>
      <c r="B18" s="136"/>
      <c r="C18" s="14"/>
      <c r="D18" s="71">
        <v>1</v>
      </c>
      <c r="E18" s="100">
        <v>287010</v>
      </c>
      <c r="F18" s="101">
        <v>69751</v>
      </c>
      <c r="G18" s="102">
        <f>F18/E18</f>
        <v>0.24302637538761715</v>
      </c>
      <c r="H18" s="15"/>
    </row>
    <row r="19" spans="1:8" ht="15.75" x14ac:dyDescent="0.25">
      <c r="A19" s="138" t="s">
        <v>14</v>
      </c>
      <c r="B19" s="136"/>
      <c r="C19" s="14"/>
      <c r="D19" s="71"/>
      <c r="E19" s="100"/>
      <c r="F19" s="101"/>
      <c r="G19" s="102"/>
      <c r="H19" s="15"/>
    </row>
    <row r="20" spans="1:8" ht="15.75" x14ac:dyDescent="0.25">
      <c r="A20" s="135" t="s">
        <v>15</v>
      </c>
      <c r="B20" s="136"/>
      <c r="C20" s="14"/>
      <c r="D20" s="71">
        <v>2</v>
      </c>
      <c r="E20" s="100">
        <v>1023082</v>
      </c>
      <c r="F20" s="101">
        <v>368124</v>
      </c>
      <c r="G20" s="102">
        <f>F20/E20</f>
        <v>0.35981866556150927</v>
      </c>
      <c r="H20" s="15"/>
    </row>
    <row r="21" spans="1:8" ht="15.75" x14ac:dyDescent="0.25">
      <c r="A21" s="135" t="s">
        <v>132</v>
      </c>
      <c r="B21" s="136"/>
      <c r="C21" s="14"/>
      <c r="D21" s="71"/>
      <c r="E21" s="100"/>
      <c r="F21" s="101"/>
      <c r="G21" s="102"/>
      <c r="H21" s="15"/>
    </row>
    <row r="22" spans="1:8" ht="15.75" x14ac:dyDescent="0.25">
      <c r="A22" s="135" t="s">
        <v>129</v>
      </c>
      <c r="B22" s="136"/>
      <c r="C22" s="14"/>
      <c r="D22" s="71">
        <v>1</v>
      </c>
      <c r="E22" s="100">
        <v>217202</v>
      </c>
      <c r="F22" s="101">
        <v>55772</v>
      </c>
      <c r="G22" s="102">
        <f t="shared" ref="G22:G29" si="0">F22/E22</f>
        <v>0.25677479949540061</v>
      </c>
      <c r="H22" s="15"/>
    </row>
    <row r="23" spans="1:8" ht="15.75" x14ac:dyDescent="0.25">
      <c r="A23" s="135" t="s">
        <v>105</v>
      </c>
      <c r="B23" s="136"/>
      <c r="C23" s="14"/>
      <c r="D23" s="71">
        <v>3</v>
      </c>
      <c r="E23" s="100">
        <v>753716</v>
      </c>
      <c r="F23" s="101">
        <v>159215.84</v>
      </c>
      <c r="G23" s="102">
        <f t="shared" si="0"/>
        <v>0.2112411571467237</v>
      </c>
      <c r="H23" s="15"/>
    </row>
    <row r="24" spans="1:8" ht="15.75" x14ac:dyDescent="0.25">
      <c r="A24" s="135" t="s">
        <v>18</v>
      </c>
      <c r="B24" s="136"/>
      <c r="C24" s="14"/>
      <c r="D24" s="71">
        <v>2</v>
      </c>
      <c r="E24" s="100">
        <v>2258645</v>
      </c>
      <c r="F24" s="101">
        <v>514330</v>
      </c>
      <c r="G24" s="102">
        <f t="shared" si="0"/>
        <v>0.22771617496330765</v>
      </c>
      <c r="H24" s="15"/>
    </row>
    <row r="25" spans="1:8" ht="15.75" x14ac:dyDescent="0.25">
      <c r="A25" s="137" t="s">
        <v>20</v>
      </c>
      <c r="B25" s="136"/>
      <c r="C25" s="14"/>
      <c r="D25" s="71">
        <v>4</v>
      </c>
      <c r="E25" s="100">
        <v>679166</v>
      </c>
      <c r="F25" s="101">
        <v>198795</v>
      </c>
      <c r="G25" s="102">
        <f t="shared" si="0"/>
        <v>0.29270458179590852</v>
      </c>
      <c r="H25" s="15"/>
    </row>
    <row r="26" spans="1:8" ht="15.75" x14ac:dyDescent="0.25">
      <c r="A26" s="137" t="s">
        <v>21</v>
      </c>
      <c r="B26" s="136"/>
      <c r="C26" s="14"/>
      <c r="D26" s="71"/>
      <c r="E26" s="100"/>
      <c r="F26" s="101"/>
      <c r="G26" s="102"/>
      <c r="H26" s="15"/>
    </row>
    <row r="27" spans="1:8" ht="15.75" x14ac:dyDescent="0.25">
      <c r="A27" s="138" t="s">
        <v>22</v>
      </c>
      <c r="B27" s="136"/>
      <c r="C27" s="14"/>
      <c r="D27" s="71"/>
      <c r="E27" s="100"/>
      <c r="F27" s="101"/>
      <c r="G27" s="102"/>
      <c r="H27" s="15"/>
    </row>
    <row r="28" spans="1:8" ht="15.75" x14ac:dyDescent="0.25">
      <c r="A28" s="138" t="s">
        <v>23</v>
      </c>
      <c r="B28" s="136"/>
      <c r="C28" s="14"/>
      <c r="D28" s="71"/>
      <c r="E28" s="100"/>
      <c r="F28" s="101"/>
      <c r="G28" s="102"/>
      <c r="H28" s="15"/>
    </row>
    <row r="29" spans="1:8" ht="15.75" x14ac:dyDescent="0.25">
      <c r="A29" s="138" t="s">
        <v>24</v>
      </c>
      <c r="B29" s="136"/>
      <c r="C29" s="14"/>
      <c r="D29" s="71">
        <v>1</v>
      </c>
      <c r="E29" s="100">
        <v>55743</v>
      </c>
      <c r="F29" s="101">
        <v>20243</v>
      </c>
      <c r="G29" s="102">
        <f t="shared" si="0"/>
        <v>0.36314873616418203</v>
      </c>
      <c r="H29" s="15"/>
    </row>
    <row r="30" spans="1:8" ht="15.75" x14ac:dyDescent="0.25">
      <c r="A30" s="138" t="s">
        <v>149</v>
      </c>
      <c r="B30" s="136"/>
      <c r="C30" s="14"/>
      <c r="D30" s="71"/>
      <c r="E30" s="100"/>
      <c r="F30" s="101"/>
      <c r="G30" s="102"/>
      <c r="H30" s="15"/>
    </row>
    <row r="31" spans="1:8" ht="15.75" x14ac:dyDescent="0.25">
      <c r="A31" s="138" t="s">
        <v>142</v>
      </c>
      <c r="B31" s="136"/>
      <c r="C31" s="14"/>
      <c r="D31" s="71">
        <v>2</v>
      </c>
      <c r="E31" s="100">
        <v>1976186</v>
      </c>
      <c r="F31" s="101">
        <v>242692</v>
      </c>
      <c r="G31" s="102">
        <f>F31/E31</f>
        <v>0.12280827816814814</v>
      </c>
      <c r="H31" s="15"/>
    </row>
    <row r="32" spans="1:8" ht="15.75" x14ac:dyDescent="0.25">
      <c r="A32" s="138" t="s">
        <v>101</v>
      </c>
      <c r="B32" s="136"/>
      <c r="C32" s="14"/>
      <c r="D32" s="71">
        <v>1</v>
      </c>
      <c r="E32" s="100">
        <v>75110</v>
      </c>
      <c r="F32" s="101">
        <v>31067</v>
      </c>
      <c r="G32" s="102">
        <f>F32/E32</f>
        <v>0.41362002396485154</v>
      </c>
      <c r="H32" s="15"/>
    </row>
    <row r="33" spans="1:8" ht="15.75" x14ac:dyDescent="0.25">
      <c r="A33" s="138" t="s">
        <v>27</v>
      </c>
      <c r="B33" s="136"/>
      <c r="C33" s="14"/>
      <c r="D33" s="71"/>
      <c r="E33" s="100"/>
      <c r="F33" s="101"/>
      <c r="G33" s="102"/>
      <c r="H33" s="15"/>
    </row>
    <row r="34" spans="1:8" ht="15.75" x14ac:dyDescent="0.25">
      <c r="A34" s="138" t="s">
        <v>71</v>
      </c>
      <c r="B34" s="136"/>
      <c r="C34" s="14"/>
      <c r="D34" s="71">
        <v>4</v>
      </c>
      <c r="E34" s="100">
        <v>3080251</v>
      </c>
      <c r="F34" s="101">
        <v>428144</v>
      </c>
      <c r="G34" s="102">
        <f>F34/E34</f>
        <v>0.13899646489847742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13104055</v>
      </c>
      <c r="F39" s="112">
        <f>SUM(F9:F38)</f>
        <v>2827382.34</v>
      </c>
      <c r="G39" s="117">
        <f>F39/E39</f>
        <v>0.21576392498352609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147</v>
      </c>
      <c r="E44" s="101">
        <v>22766855.870000001</v>
      </c>
      <c r="F44" s="101">
        <v>1543803.85</v>
      </c>
      <c r="G44" s="102">
        <f>1-(+F44/E44)</f>
        <v>0.93219073117451068</v>
      </c>
      <c r="H44" s="15"/>
    </row>
    <row r="45" spans="1:8" ht="15.75" x14ac:dyDescent="0.25">
      <c r="A45" s="27" t="s">
        <v>34</v>
      </c>
      <c r="B45" s="28"/>
      <c r="C45" s="14"/>
      <c r="D45" s="71">
        <v>30</v>
      </c>
      <c r="E45" s="101">
        <v>11331079.98</v>
      </c>
      <c r="F45" s="101">
        <v>973135.62</v>
      </c>
      <c r="G45" s="102">
        <f t="shared" ref="G45:G54" si="1">1-(+F45/E45)</f>
        <v>0.91411801684238048</v>
      </c>
      <c r="H45" s="15"/>
    </row>
    <row r="46" spans="1:8" ht="15.75" x14ac:dyDescent="0.25">
      <c r="A46" s="27" t="s">
        <v>35</v>
      </c>
      <c r="B46" s="28"/>
      <c r="C46" s="14"/>
      <c r="D46" s="71">
        <v>115</v>
      </c>
      <c r="E46" s="101">
        <v>7635793.0999999996</v>
      </c>
      <c r="F46" s="101">
        <v>526638.22</v>
      </c>
      <c r="G46" s="102">
        <f t="shared" si="1"/>
        <v>0.93103031825207516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128104</v>
      </c>
      <c r="F47" s="101">
        <v>4858.5</v>
      </c>
      <c r="G47" s="102">
        <f t="shared" si="1"/>
        <v>0.962073783800662</v>
      </c>
      <c r="H47" s="15"/>
    </row>
    <row r="48" spans="1:8" ht="15.75" x14ac:dyDescent="0.25">
      <c r="A48" s="27" t="s">
        <v>37</v>
      </c>
      <c r="B48" s="28"/>
      <c r="C48" s="14"/>
      <c r="D48" s="71">
        <v>80</v>
      </c>
      <c r="E48" s="101">
        <v>13652065.140000001</v>
      </c>
      <c r="F48" s="101">
        <v>895987.85</v>
      </c>
      <c r="G48" s="102">
        <f t="shared" si="1"/>
        <v>0.93436979381421259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1284360</v>
      </c>
      <c r="F50" s="101">
        <v>111840</v>
      </c>
      <c r="G50" s="102">
        <f t="shared" si="1"/>
        <v>0.91292161076333733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357335</v>
      </c>
      <c r="F51" s="101">
        <v>25505</v>
      </c>
      <c r="G51" s="102">
        <f t="shared" si="1"/>
        <v>0.92862440007276081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214725</v>
      </c>
      <c r="F52" s="101">
        <v>4430</v>
      </c>
      <c r="G52" s="102">
        <f t="shared" si="1"/>
        <v>0.97936896029805565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91</v>
      </c>
      <c r="B54" s="28"/>
      <c r="C54" s="14"/>
      <c r="D54" s="71">
        <v>1300</v>
      </c>
      <c r="E54" s="101">
        <v>153878863.33000001</v>
      </c>
      <c r="F54" s="101">
        <v>16619388.960000001</v>
      </c>
      <c r="G54" s="102">
        <f t="shared" si="1"/>
        <v>0.89199693446942752</v>
      </c>
      <c r="H54" s="2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1687</v>
      </c>
      <c r="E61" s="112">
        <f>SUM(E44:E60)</f>
        <v>211249181.42000002</v>
      </c>
      <c r="F61" s="112">
        <f>SUM(F44:F60)</f>
        <v>20705588</v>
      </c>
      <c r="G61" s="106">
        <f>1-(+F61/E61)</f>
        <v>0.90198500244678481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23532970.34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37" zoomScale="87" workbookViewId="0">
      <selection activeCell="B60" sqref="B60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137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10</v>
      </c>
      <c r="B9" s="136"/>
      <c r="C9" s="14"/>
      <c r="D9" s="71"/>
      <c r="E9" s="101"/>
      <c r="F9" s="101"/>
      <c r="G9" s="102"/>
      <c r="H9" s="15"/>
    </row>
    <row r="10" spans="1:8" ht="15.75" x14ac:dyDescent="0.25">
      <c r="A10" s="135" t="s">
        <v>11</v>
      </c>
      <c r="B10" s="136"/>
      <c r="C10" s="14"/>
      <c r="D10" s="71">
        <v>3</v>
      </c>
      <c r="E10" s="101">
        <v>1067149</v>
      </c>
      <c r="F10" s="101">
        <v>6458</v>
      </c>
      <c r="G10" s="102">
        <f>F10/E10</f>
        <v>6.0516385247046103E-3</v>
      </c>
      <c r="H10" s="15"/>
    </row>
    <row r="11" spans="1:8" ht="15.75" x14ac:dyDescent="0.25">
      <c r="A11" s="135" t="s">
        <v>109</v>
      </c>
      <c r="B11" s="136"/>
      <c r="C11" s="14"/>
      <c r="D11" s="71"/>
      <c r="E11" s="101"/>
      <c r="F11" s="101"/>
      <c r="G11" s="102"/>
      <c r="H11" s="15"/>
    </row>
    <row r="12" spans="1:8" ht="15.75" x14ac:dyDescent="0.25">
      <c r="A12" s="135" t="s">
        <v>152</v>
      </c>
      <c r="B12" s="136"/>
      <c r="C12" s="14"/>
      <c r="D12" s="71">
        <v>2</v>
      </c>
      <c r="E12" s="101">
        <v>555679</v>
      </c>
      <c r="F12" s="101">
        <v>78734.5</v>
      </c>
      <c r="G12" s="102">
        <f>F12/E12</f>
        <v>0.14169061634504812</v>
      </c>
      <c r="H12" s="15"/>
    </row>
    <row r="13" spans="1:8" ht="15.75" x14ac:dyDescent="0.25">
      <c r="A13" s="135" t="s">
        <v>69</v>
      </c>
      <c r="B13" s="136"/>
      <c r="C13" s="14"/>
      <c r="D13" s="71"/>
      <c r="E13" s="101"/>
      <c r="F13" s="101"/>
      <c r="G13" s="102"/>
      <c r="H13" s="15"/>
    </row>
    <row r="14" spans="1:8" ht="15.75" x14ac:dyDescent="0.25">
      <c r="A14" s="135" t="s">
        <v>98</v>
      </c>
      <c r="B14" s="136"/>
      <c r="C14" s="14"/>
      <c r="D14" s="71"/>
      <c r="E14" s="101"/>
      <c r="F14" s="101"/>
      <c r="G14" s="102"/>
      <c r="H14" s="15"/>
    </row>
    <row r="15" spans="1:8" ht="15.75" x14ac:dyDescent="0.25">
      <c r="A15" s="135" t="s">
        <v>100</v>
      </c>
      <c r="B15" s="136"/>
      <c r="C15" s="14"/>
      <c r="D15" s="71">
        <v>6</v>
      </c>
      <c r="E15" s="101">
        <f>1620928+143495</f>
        <v>1764423</v>
      </c>
      <c r="F15" s="101">
        <f>538973+90792.5</f>
        <v>629765.5</v>
      </c>
      <c r="G15" s="102">
        <f>F15/E15</f>
        <v>0.35692433163702808</v>
      </c>
      <c r="H15" s="15"/>
    </row>
    <row r="16" spans="1:8" ht="15.75" x14ac:dyDescent="0.25">
      <c r="A16" s="135" t="s">
        <v>95</v>
      </c>
      <c r="B16" s="136"/>
      <c r="C16" s="14"/>
      <c r="D16" s="71">
        <v>6</v>
      </c>
      <c r="E16" s="101">
        <v>580652</v>
      </c>
      <c r="F16" s="101">
        <v>136476</v>
      </c>
      <c r="G16" s="102">
        <f>F16/E16</f>
        <v>0.23503923176015926</v>
      </c>
      <c r="H16" s="15"/>
    </row>
    <row r="17" spans="1:8" ht="15.75" x14ac:dyDescent="0.25">
      <c r="A17" s="135" t="s">
        <v>73</v>
      </c>
      <c r="B17" s="136"/>
      <c r="C17" s="14"/>
      <c r="D17" s="71"/>
      <c r="E17" s="101"/>
      <c r="F17" s="101"/>
      <c r="G17" s="102"/>
      <c r="H17" s="15"/>
    </row>
    <row r="18" spans="1:8" ht="15.75" x14ac:dyDescent="0.25">
      <c r="A18" s="138" t="s">
        <v>104</v>
      </c>
      <c r="B18" s="136"/>
      <c r="C18" s="14"/>
      <c r="D18" s="71"/>
      <c r="E18" s="101"/>
      <c r="F18" s="101"/>
      <c r="G18" s="102"/>
      <c r="H18" s="15"/>
    </row>
    <row r="19" spans="1:8" ht="15.75" x14ac:dyDescent="0.25">
      <c r="A19" s="138" t="s">
        <v>14</v>
      </c>
      <c r="B19" s="136"/>
      <c r="C19" s="14"/>
      <c r="D19" s="71">
        <v>1</v>
      </c>
      <c r="E19" s="101">
        <v>140234</v>
      </c>
      <c r="F19" s="101">
        <v>-21095</v>
      </c>
      <c r="G19" s="102">
        <f>F19/E19</f>
        <v>-0.15042714320350273</v>
      </c>
      <c r="H19" s="15"/>
    </row>
    <row r="20" spans="1:8" ht="15.75" x14ac:dyDescent="0.25">
      <c r="A20" s="135" t="s">
        <v>15</v>
      </c>
      <c r="B20" s="136"/>
      <c r="C20" s="14"/>
      <c r="D20" s="71">
        <v>1</v>
      </c>
      <c r="E20" s="101">
        <v>1272494</v>
      </c>
      <c r="F20" s="101">
        <v>335450</v>
      </c>
      <c r="G20" s="102">
        <f>F20/E20</f>
        <v>0.26361617422164663</v>
      </c>
      <c r="H20" s="15"/>
    </row>
    <row r="21" spans="1:8" ht="15.75" x14ac:dyDescent="0.25">
      <c r="A21" s="135" t="s">
        <v>58</v>
      </c>
      <c r="B21" s="136"/>
      <c r="C21" s="14"/>
      <c r="D21" s="71"/>
      <c r="E21" s="101"/>
      <c r="F21" s="101"/>
      <c r="G21" s="102"/>
      <c r="H21" s="15"/>
    </row>
    <row r="22" spans="1:8" ht="15.75" x14ac:dyDescent="0.25">
      <c r="A22" s="135" t="s">
        <v>90</v>
      </c>
      <c r="B22" s="136"/>
      <c r="C22" s="14"/>
      <c r="D22" s="71"/>
      <c r="E22" s="101"/>
      <c r="F22" s="101"/>
      <c r="G22" s="102"/>
      <c r="H22" s="15"/>
    </row>
    <row r="23" spans="1:8" ht="15.75" x14ac:dyDescent="0.25">
      <c r="A23" s="135" t="s">
        <v>105</v>
      </c>
      <c r="B23" s="136"/>
      <c r="C23" s="14"/>
      <c r="D23" s="71"/>
      <c r="E23" s="101"/>
      <c r="F23" s="101"/>
      <c r="G23" s="102"/>
      <c r="H23" s="15"/>
    </row>
    <row r="24" spans="1:8" ht="15.75" x14ac:dyDescent="0.25">
      <c r="A24" s="135" t="s">
        <v>18</v>
      </c>
      <c r="B24" s="136"/>
      <c r="C24" s="14"/>
      <c r="D24" s="71">
        <v>1</v>
      </c>
      <c r="E24" s="101">
        <v>26426</v>
      </c>
      <c r="F24" s="101">
        <v>65188</v>
      </c>
      <c r="G24" s="102">
        <f>F24/E24</f>
        <v>2.4668129872095665</v>
      </c>
      <c r="H24" s="15"/>
    </row>
    <row r="25" spans="1:8" ht="15.75" x14ac:dyDescent="0.25">
      <c r="A25" s="137" t="s">
        <v>20</v>
      </c>
      <c r="B25" s="136"/>
      <c r="C25" s="14"/>
      <c r="D25" s="71">
        <v>3</v>
      </c>
      <c r="E25" s="101">
        <v>852302</v>
      </c>
      <c r="F25" s="101">
        <v>152600.5</v>
      </c>
      <c r="G25" s="102">
        <f>F25/E25</f>
        <v>0.17904510373083718</v>
      </c>
      <c r="H25" s="15"/>
    </row>
    <row r="26" spans="1:8" ht="15.75" x14ac:dyDescent="0.25">
      <c r="A26" s="137" t="s">
        <v>21</v>
      </c>
      <c r="B26" s="136"/>
      <c r="C26" s="14"/>
      <c r="D26" s="71">
        <v>8</v>
      </c>
      <c r="E26" s="101">
        <v>85849</v>
      </c>
      <c r="F26" s="101">
        <v>85849</v>
      </c>
      <c r="G26" s="102">
        <f>F26/E26</f>
        <v>1</v>
      </c>
      <c r="H26" s="1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02"/>
      <c r="H27" s="15"/>
    </row>
    <row r="28" spans="1:8" ht="15.75" x14ac:dyDescent="0.25">
      <c r="A28" s="138" t="s">
        <v>23</v>
      </c>
      <c r="B28" s="136"/>
      <c r="C28" s="14"/>
      <c r="D28" s="71"/>
      <c r="E28" s="101">
        <v>13928</v>
      </c>
      <c r="F28" s="101">
        <v>128</v>
      </c>
      <c r="G28" s="102">
        <f>F28/E28</f>
        <v>9.190120620333142E-3</v>
      </c>
      <c r="H28" s="15"/>
    </row>
    <row r="29" spans="1:8" ht="15.75" x14ac:dyDescent="0.25">
      <c r="A29" s="138" t="s">
        <v>24</v>
      </c>
      <c r="B29" s="136"/>
      <c r="C29" s="14"/>
      <c r="D29" s="71">
        <v>1</v>
      </c>
      <c r="E29" s="101">
        <v>86569</v>
      </c>
      <c r="F29" s="101">
        <v>11563</v>
      </c>
      <c r="G29" s="102">
        <f t="shared" ref="G29:G34" si="0">F29/E29</f>
        <v>0.13356975360694937</v>
      </c>
      <c r="H29" s="15"/>
    </row>
    <row r="30" spans="1:8" ht="15.75" x14ac:dyDescent="0.25">
      <c r="A30" s="138" t="s">
        <v>65</v>
      </c>
      <c r="B30" s="136"/>
      <c r="C30" s="14"/>
      <c r="D30" s="71"/>
      <c r="E30" s="101"/>
      <c r="F30" s="101"/>
      <c r="G30" s="102"/>
      <c r="H30" s="15"/>
    </row>
    <row r="31" spans="1:8" ht="15.75" x14ac:dyDescent="0.25">
      <c r="A31" s="138" t="s">
        <v>142</v>
      </c>
      <c r="B31" s="136"/>
      <c r="C31" s="14"/>
      <c r="D31" s="71"/>
      <c r="E31" s="101"/>
      <c r="F31" s="101"/>
      <c r="G31" s="102"/>
      <c r="H31" s="15"/>
    </row>
    <row r="32" spans="1:8" ht="15.75" x14ac:dyDescent="0.25">
      <c r="A32" s="138" t="s">
        <v>101</v>
      </c>
      <c r="B32" s="136"/>
      <c r="C32" s="14"/>
      <c r="D32" s="71"/>
      <c r="E32" s="101"/>
      <c r="F32" s="101"/>
      <c r="G32" s="102"/>
      <c r="H32" s="15"/>
    </row>
    <row r="33" spans="1:8" ht="15.75" x14ac:dyDescent="0.25">
      <c r="A33" s="138" t="s">
        <v>27</v>
      </c>
      <c r="B33" s="136"/>
      <c r="C33" s="14"/>
      <c r="D33" s="71">
        <v>1</v>
      </c>
      <c r="E33" s="101">
        <v>453139</v>
      </c>
      <c r="F33" s="101">
        <v>185502.28</v>
      </c>
      <c r="G33" s="102">
        <f t="shared" si="0"/>
        <v>0.40937169389525069</v>
      </c>
      <c r="H33" s="15"/>
    </row>
    <row r="34" spans="1:8" ht="15.75" x14ac:dyDescent="0.25">
      <c r="A34" s="138" t="s">
        <v>71</v>
      </c>
      <c r="B34" s="136"/>
      <c r="C34" s="14"/>
      <c r="D34" s="71">
        <v>6</v>
      </c>
      <c r="E34" s="101">
        <v>1438749</v>
      </c>
      <c r="F34" s="101">
        <v>268684.5</v>
      </c>
      <c r="G34" s="102">
        <f t="shared" si="0"/>
        <v>0.186748696263212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39</v>
      </c>
      <c r="E39" s="112">
        <f>SUM(E9:E38)</f>
        <v>8337593</v>
      </c>
      <c r="F39" s="112">
        <f>SUM(F9:F38)</f>
        <v>1935304.28</v>
      </c>
      <c r="G39" s="117">
        <f>F39/E39</f>
        <v>0.2321178642325189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72</v>
      </c>
      <c r="E44" s="101">
        <v>16115268.65</v>
      </c>
      <c r="F44" s="101">
        <v>1323649.08</v>
      </c>
      <c r="G44" s="102">
        <f>1-(+F44/E44)</f>
        <v>0.91786366651728146</v>
      </c>
      <c r="H44" s="15"/>
    </row>
    <row r="45" spans="1:8" ht="15.75" x14ac:dyDescent="0.25">
      <c r="A45" s="27" t="s">
        <v>34</v>
      </c>
      <c r="B45" s="28"/>
      <c r="C45" s="14"/>
      <c r="D45" s="71">
        <v>5</v>
      </c>
      <c r="E45" s="101">
        <v>360751.95</v>
      </c>
      <c r="F45" s="101">
        <v>66016.39</v>
      </c>
      <c r="G45" s="102">
        <f>1-(+F45/E45)</f>
        <v>0.81700337309334015</v>
      </c>
      <c r="H45" s="15"/>
    </row>
    <row r="46" spans="1:8" ht="15.75" x14ac:dyDescent="0.25">
      <c r="A46" s="27" t="s">
        <v>35</v>
      </c>
      <c r="B46" s="28"/>
      <c r="C46" s="14"/>
      <c r="D46" s="71">
        <v>41</v>
      </c>
      <c r="E46" s="101">
        <v>3839903.75</v>
      </c>
      <c r="F46" s="101">
        <v>241951.28</v>
      </c>
      <c r="G46" s="102">
        <f>1-(+F46/E46)</f>
        <v>0.93699027482134156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349856</v>
      </c>
      <c r="F47" s="101">
        <v>13246.75</v>
      </c>
      <c r="G47" s="102">
        <f>1-(+F47/E47)</f>
        <v>0.96213656475807185</v>
      </c>
      <c r="H47" s="15"/>
    </row>
    <row r="48" spans="1:8" ht="15.75" x14ac:dyDescent="0.25">
      <c r="A48" s="27" t="s">
        <v>37</v>
      </c>
      <c r="B48" s="28"/>
      <c r="C48" s="14"/>
      <c r="D48" s="71">
        <v>38</v>
      </c>
      <c r="E48" s="101">
        <v>12597274.52</v>
      </c>
      <c r="F48" s="101">
        <v>858547.12</v>
      </c>
      <c r="G48" s="102">
        <f t="shared" ref="G48:G55" si="1">1-(+F48/E48)</f>
        <v>0.93184659756069199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505576</v>
      </c>
      <c r="F49" s="101">
        <v>8579</v>
      </c>
      <c r="G49" s="102">
        <f t="shared" si="1"/>
        <v>0.98303123565992057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122760</v>
      </c>
      <c r="F50" s="101">
        <v>1810</v>
      </c>
      <c r="G50" s="102">
        <f t="shared" si="1"/>
        <v>0.98525578364288047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59950</v>
      </c>
      <c r="F52" s="101">
        <v>-1425</v>
      </c>
      <c r="G52" s="102">
        <f t="shared" si="1"/>
        <v>1.0237698081734778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48800</v>
      </c>
      <c r="F53" s="101">
        <v>700</v>
      </c>
      <c r="G53" s="102">
        <f t="shared" si="1"/>
        <v>0.98565573770491799</v>
      </c>
      <c r="H53" s="2"/>
    </row>
    <row r="54" spans="1:8" ht="15.75" x14ac:dyDescent="0.25">
      <c r="A54" s="27" t="s">
        <v>91</v>
      </c>
      <c r="B54" s="28"/>
      <c r="C54" s="39"/>
      <c r="D54" s="71">
        <v>704</v>
      </c>
      <c r="E54" s="101">
        <v>83178332.510000005</v>
      </c>
      <c r="F54" s="101">
        <v>9573091.4800000004</v>
      </c>
      <c r="G54" s="102">
        <f t="shared" si="1"/>
        <v>0.88490883152954425</v>
      </c>
      <c r="H54" s="2"/>
    </row>
    <row r="55" spans="1:8" ht="15.75" x14ac:dyDescent="0.25">
      <c r="A55" s="69" t="s">
        <v>92</v>
      </c>
      <c r="B55" s="30"/>
      <c r="C55" s="39"/>
      <c r="D55" s="71">
        <v>5</v>
      </c>
      <c r="E55" s="101">
        <v>418907.59</v>
      </c>
      <c r="F55" s="101">
        <v>14357.84</v>
      </c>
      <c r="G55" s="102">
        <f t="shared" si="1"/>
        <v>0.96572551955909891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875</v>
      </c>
      <c r="E61" s="112">
        <f>SUM(E43:E60)</f>
        <v>117597380.97000001</v>
      </c>
      <c r="F61" s="112">
        <f>SUM(F43:F60)</f>
        <v>12100523.940000001</v>
      </c>
      <c r="G61" s="106">
        <f>1-(+F61/E61)</f>
        <v>0.89710209666075014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14035828.220000001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topLeftCell="A2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5" t="s">
        <v>10</v>
      </c>
      <c r="B9" s="136"/>
      <c r="C9" s="14"/>
      <c r="D9" s="71">
        <v>7</v>
      </c>
      <c r="E9" s="100">
        <v>1082465</v>
      </c>
      <c r="F9" s="101">
        <v>233709</v>
      </c>
      <c r="G9" s="102">
        <f>+F9/E9</f>
        <v>0.2159044403283247</v>
      </c>
      <c r="H9" s="15"/>
    </row>
    <row r="10" spans="1:8" ht="15.75" x14ac:dyDescent="0.25">
      <c r="A10" s="135" t="s">
        <v>128</v>
      </c>
      <c r="B10" s="136"/>
      <c r="C10" s="14"/>
      <c r="D10" s="71"/>
      <c r="E10" s="100"/>
      <c r="F10" s="101"/>
      <c r="G10" s="102"/>
      <c r="H10" s="15"/>
    </row>
    <row r="11" spans="1:8" ht="15.75" x14ac:dyDescent="0.25">
      <c r="A11" s="135" t="s">
        <v>11</v>
      </c>
      <c r="B11" s="136"/>
      <c r="C11" s="14"/>
      <c r="D11" s="71">
        <v>2</v>
      </c>
      <c r="E11" s="100">
        <v>366754</v>
      </c>
      <c r="F11" s="101">
        <v>52835.5</v>
      </c>
      <c r="G11" s="102">
        <f>F11/E11</f>
        <v>0.14406250511241867</v>
      </c>
      <c r="H11" s="15"/>
    </row>
    <row r="12" spans="1:8" ht="15.75" x14ac:dyDescent="0.25">
      <c r="A12" s="135" t="s">
        <v>12</v>
      </c>
      <c r="B12" s="136"/>
      <c r="C12" s="14"/>
      <c r="D12" s="71"/>
      <c r="E12" s="100"/>
      <c r="F12" s="101"/>
      <c r="G12" s="102"/>
      <c r="H12" s="15"/>
    </row>
    <row r="13" spans="1:8" ht="15.75" x14ac:dyDescent="0.25">
      <c r="A13" s="135" t="s">
        <v>104</v>
      </c>
      <c r="B13" s="136"/>
      <c r="C13" s="14"/>
      <c r="D13" s="71"/>
      <c r="E13" s="100"/>
      <c r="F13" s="101"/>
      <c r="G13" s="102"/>
      <c r="H13" s="15"/>
    </row>
    <row r="14" spans="1:8" ht="15.75" x14ac:dyDescent="0.25">
      <c r="A14" s="135" t="s">
        <v>53</v>
      </c>
      <c r="B14" s="136"/>
      <c r="C14" s="14"/>
      <c r="D14" s="71"/>
      <c r="E14" s="100"/>
      <c r="F14" s="101"/>
      <c r="G14" s="102"/>
      <c r="H14" s="15"/>
    </row>
    <row r="15" spans="1:8" ht="15.75" x14ac:dyDescent="0.25">
      <c r="A15" s="135" t="s">
        <v>97</v>
      </c>
      <c r="B15" s="136"/>
      <c r="C15" s="14"/>
      <c r="D15" s="71"/>
      <c r="E15" s="100"/>
      <c r="F15" s="101"/>
      <c r="G15" s="102"/>
      <c r="H15" s="15"/>
    </row>
    <row r="16" spans="1:8" ht="15.75" x14ac:dyDescent="0.25">
      <c r="A16" s="135" t="s">
        <v>111</v>
      </c>
      <c r="B16" s="136"/>
      <c r="C16" s="14"/>
      <c r="D16" s="71"/>
      <c r="E16" s="100"/>
      <c r="F16" s="101"/>
      <c r="G16" s="102"/>
      <c r="H16" s="15"/>
    </row>
    <row r="17" spans="1:8" ht="15.75" x14ac:dyDescent="0.25">
      <c r="A17" s="135" t="s">
        <v>13</v>
      </c>
      <c r="B17" s="136"/>
      <c r="C17" s="14"/>
      <c r="D17" s="71"/>
      <c r="E17" s="100"/>
      <c r="F17" s="101"/>
      <c r="G17" s="102"/>
      <c r="H17" s="15"/>
    </row>
    <row r="18" spans="1:8" ht="15.75" x14ac:dyDescent="0.25">
      <c r="A18" s="135" t="s">
        <v>14</v>
      </c>
      <c r="B18" s="136"/>
      <c r="C18" s="14"/>
      <c r="D18" s="71"/>
      <c r="E18" s="100"/>
      <c r="F18" s="101"/>
      <c r="G18" s="102"/>
      <c r="H18" s="15"/>
    </row>
    <row r="19" spans="1:8" ht="15.75" x14ac:dyDescent="0.25">
      <c r="A19" s="135" t="s">
        <v>15</v>
      </c>
      <c r="B19" s="136"/>
      <c r="C19" s="14"/>
      <c r="D19" s="71">
        <v>1</v>
      </c>
      <c r="E19" s="100">
        <v>426466</v>
      </c>
      <c r="F19" s="101">
        <v>23001.5</v>
      </c>
      <c r="G19" s="102">
        <f>F19/E19</f>
        <v>5.3935131991764876E-2</v>
      </c>
      <c r="H19" s="15"/>
    </row>
    <row r="20" spans="1:8" ht="15.75" x14ac:dyDescent="0.25">
      <c r="A20" s="135" t="s">
        <v>16</v>
      </c>
      <c r="B20" s="136"/>
      <c r="C20" s="14"/>
      <c r="D20" s="71"/>
      <c r="E20" s="100"/>
      <c r="F20" s="101"/>
      <c r="G20" s="102"/>
      <c r="H20" s="15"/>
    </row>
    <row r="21" spans="1:8" ht="15.75" x14ac:dyDescent="0.25">
      <c r="A21" s="135" t="s">
        <v>101</v>
      </c>
      <c r="B21" s="136"/>
      <c r="C21" s="14"/>
      <c r="D21" s="71"/>
      <c r="E21" s="100"/>
      <c r="F21" s="101"/>
      <c r="G21" s="102"/>
      <c r="H21" s="15"/>
    </row>
    <row r="22" spans="1:8" ht="15.75" x14ac:dyDescent="0.25">
      <c r="A22" s="135" t="s">
        <v>56</v>
      </c>
      <c r="B22" s="136"/>
      <c r="C22" s="14"/>
      <c r="D22" s="71">
        <v>1</v>
      </c>
      <c r="E22" s="100">
        <v>417921</v>
      </c>
      <c r="F22" s="101">
        <v>133300.5</v>
      </c>
      <c r="G22" s="102">
        <f>F22/E22</f>
        <v>0.31896099980618348</v>
      </c>
      <c r="H22" s="15"/>
    </row>
    <row r="23" spans="1:8" ht="15.75" x14ac:dyDescent="0.25">
      <c r="A23" s="135" t="s">
        <v>148</v>
      </c>
      <c r="B23" s="136"/>
      <c r="C23" s="14"/>
      <c r="D23" s="71">
        <v>1</v>
      </c>
      <c r="E23" s="100">
        <v>197124</v>
      </c>
      <c r="F23" s="101">
        <v>77562</v>
      </c>
      <c r="G23" s="102">
        <f>F23/E23</f>
        <v>0.39346807085895175</v>
      </c>
      <c r="H23" s="15"/>
    </row>
    <row r="24" spans="1:8" ht="15.75" x14ac:dyDescent="0.25">
      <c r="A24" s="135" t="s">
        <v>19</v>
      </c>
      <c r="B24" s="136"/>
      <c r="C24" s="14"/>
      <c r="D24" s="71"/>
      <c r="E24" s="100"/>
      <c r="F24" s="101"/>
      <c r="G24" s="102"/>
      <c r="H24" s="15"/>
    </row>
    <row r="25" spans="1:8" ht="15.75" x14ac:dyDescent="0.25">
      <c r="A25" s="137" t="s">
        <v>20</v>
      </c>
      <c r="B25" s="136"/>
      <c r="C25" s="14"/>
      <c r="D25" s="71"/>
      <c r="E25" s="100"/>
      <c r="F25" s="101"/>
      <c r="G25" s="102"/>
      <c r="H25" s="15"/>
    </row>
    <row r="26" spans="1:8" ht="15.75" x14ac:dyDescent="0.25">
      <c r="A26" s="137" t="s">
        <v>21</v>
      </c>
      <c r="B26" s="136"/>
      <c r="C26" s="14"/>
      <c r="D26" s="71"/>
      <c r="E26" s="100"/>
      <c r="F26" s="101"/>
      <c r="G26" s="102"/>
      <c r="H26" s="1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02"/>
      <c r="H27" s="15"/>
    </row>
    <row r="28" spans="1:8" ht="15.75" x14ac:dyDescent="0.25">
      <c r="A28" s="138" t="s">
        <v>23</v>
      </c>
      <c r="B28" s="136"/>
      <c r="C28" s="14"/>
      <c r="D28" s="71"/>
      <c r="E28" s="101"/>
      <c r="F28" s="101"/>
      <c r="G28" s="102"/>
      <c r="H28" s="15"/>
    </row>
    <row r="29" spans="1:8" ht="15.75" x14ac:dyDescent="0.25">
      <c r="A29" s="138" t="s">
        <v>24</v>
      </c>
      <c r="B29" s="136"/>
      <c r="C29" s="14"/>
      <c r="D29" s="71">
        <v>1</v>
      </c>
      <c r="E29" s="101">
        <v>34281</v>
      </c>
      <c r="F29" s="101">
        <v>12761</v>
      </c>
      <c r="G29" s="102">
        <f>F29/E29</f>
        <v>0.37224701729821186</v>
      </c>
      <c r="H29" s="15"/>
    </row>
    <row r="30" spans="1:8" ht="15.75" x14ac:dyDescent="0.25">
      <c r="A30" s="138" t="s">
        <v>25</v>
      </c>
      <c r="B30" s="136"/>
      <c r="C30" s="14"/>
      <c r="D30" s="71">
        <v>1</v>
      </c>
      <c r="E30" s="101">
        <v>196503</v>
      </c>
      <c r="F30" s="101">
        <v>78316</v>
      </c>
      <c r="G30" s="102">
        <f>F30/E30</f>
        <v>0.39854862266733843</v>
      </c>
      <c r="H30" s="15"/>
    </row>
    <row r="31" spans="1:8" ht="15.75" x14ac:dyDescent="0.25">
      <c r="A31" s="138" t="s">
        <v>26</v>
      </c>
      <c r="B31" s="136"/>
      <c r="C31" s="14"/>
      <c r="D31" s="71"/>
      <c r="E31" s="101"/>
      <c r="F31" s="101"/>
      <c r="G31" s="102"/>
      <c r="H31" s="15"/>
    </row>
    <row r="32" spans="1:8" ht="15.75" x14ac:dyDescent="0.25">
      <c r="A32" s="138" t="s">
        <v>107</v>
      </c>
      <c r="B32" s="136"/>
      <c r="C32" s="14"/>
      <c r="D32" s="71"/>
      <c r="E32" s="101"/>
      <c r="F32" s="101"/>
      <c r="G32" s="102"/>
      <c r="H32" s="15"/>
    </row>
    <row r="33" spans="1:8" ht="15.75" x14ac:dyDescent="0.25">
      <c r="A33" s="138" t="s">
        <v>136</v>
      </c>
      <c r="B33" s="136"/>
      <c r="C33" s="14"/>
      <c r="D33" s="71"/>
      <c r="E33" s="101"/>
      <c r="F33" s="101"/>
      <c r="G33" s="102"/>
      <c r="H33" s="15"/>
    </row>
    <row r="34" spans="1:8" ht="15.75" x14ac:dyDescent="0.25">
      <c r="A34" s="138" t="s">
        <v>27</v>
      </c>
      <c r="B34" s="136"/>
      <c r="C34" s="14"/>
      <c r="D34" s="71">
        <v>1</v>
      </c>
      <c r="E34" s="101">
        <v>177387</v>
      </c>
      <c r="F34" s="101">
        <v>-22943.5</v>
      </c>
      <c r="G34" s="102">
        <f>+F34/E34</f>
        <v>-0.12934149627650279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2898901</v>
      </c>
      <c r="F39" s="112">
        <f>SUM(F9:F38)</f>
        <v>588542</v>
      </c>
      <c r="G39" s="117">
        <f>F39/E39</f>
        <v>0.20302245575133473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8845326.4800000004</v>
      </c>
      <c r="F44" s="101">
        <v>789521.07</v>
      </c>
      <c r="G44" s="118">
        <f t="shared" ref="G44:G50" si="0">1-(+F44/E44)</f>
        <v>0.91074144388167344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587440.59</v>
      </c>
      <c r="F45" s="101">
        <v>100336.83</v>
      </c>
      <c r="G45" s="118">
        <f t="shared" si="0"/>
        <v>0.8291966341651672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5864089</v>
      </c>
      <c r="F46" s="101">
        <v>465375.62</v>
      </c>
      <c r="G46" s="118">
        <f t="shared" si="0"/>
        <v>0.92063974131361237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3224479.92</v>
      </c>
      <c r="F47" s="101">
        <v>166258.84</v>
      </c>
      <c r="G47" s="118">
        <f t="shared" si="0"/>
        <v>0.94843855625560847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5395969</v>
      </c>
      <c r="F48" s="101">
        <v>348270.63</v>
      </c>
      <c r="G48" s="118">
        <f t="shared" si="0"/>
        <v>0.93545725892791454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1672453</v>
      </c>
      <c r="F49" s="101">
        <v>7444</v>
      </c>
      <c r="G49" s="118">
        <f t="shared" si="0"/>
        <v>0.99554905279849415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279260</v>
      </c>
      <c r="F50" s="101">
        <v>39605</v>
      </c>
      <c r="G50" s="118">
        <f t="shared" si="0"/>
        <v>0.85817875814653011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282475</v>
      </c>
      <c r="F52" s="101">
        <v>56200</v>
      </c>
      <c r="G52" s="118">
        <f>1-(+F52/E52)</f>
        <v>0.80104434020709792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53730037.560000002</v>
      </c>
      <c r="F53" s="101">
        <v>5858153.2699999996</v>
      </c>
      <c r="G53" s="118">
        <f>1-(+F53/E53)</f>
        <v>0.89097060906651637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>
        <v>-0.01</v>
      </c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79881530.550000012</v>
      </c>
      <c r="F60" s="112">
        <f>SUM(F44:F59)</f>
        <v>7831165.25</v>
      </c>
      <c r="G60" s="122">
        <f>1-(+F60/E60)</f>
        <v>0.90196525785020776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8419707.25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1"/>
  <sheetViews>
    <sheetView tabSelected="1" showOutlineSymbols="0" zoomScale="87" zoomScaleNormal="87" workbookViewId="0">
      <selection activeCell="P12" sqref="P12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AUGUST 2026</v>
      </c>
      <c r="B3" s="2"/>
      <c r="C3" s="2"/>
      <c r="D3" s="2"/>
      <c r="E3" s="2"/>
      <c r="F3" s="2"/>
      <c r="G3" s="2"/>
      <c r="H3" s="2"/>
    </row>
    <row r="4" spans="1:8" ht="23.25" x14ac:dyDescent="0.35">
      <c r="A4" s="21"/>
      <c r="B4" s="83"/>
      <c r="C4" s="83"/>
      <c r="D4" s="60" t="s">
        <v>150</v>
      </c>
      <c r="E4" s="61"/>
      <c r="F4" s="8"/>
      <c r="G4" s="84"/>
      <c r="H4" s="2"/>
    </row>
    <row r="5" spans="1:8" ht="18" x14ac:dyDescent="0.25">
      <c r="A5" s="23" t="s">
        <v>3</v>
      </c>
      <c r="B5" s="83"/>
      <c r="C5" s="83"/>
      <c r="D5" s="83"/>
      <c r="E5" s="83"/>
      <c r="F5" s="84"/>
      <c r="G5" s="84"/>
      <c r="H5" s="2"/>
    </row>
    <row r="6" spans="1:8" ht="15.75" x14ac:dyDescent="0.25">
      <c r="A6" s="63"/>
      <c r="B6" s="63"/>
      <c r="C6" s="63"/>
      <c r="D6" s="63"/>
      <c r="E6" s="25" t="s">
        <v>4</v>
      </c>
      <c r="F6" s="25" t="s">
        <v>4</v>
      </c>
      <c r="G6" s="12" t="s">
        <v>5</v>
      </c>
      <c r="H6" s="2"/>
    </row>
    <row r="7" spans="1:8" ht="15.75" x14ac:dyDescent="0.25">
      <c r="A7" s="63"/>
      <c r="B7" s="63"/>
      <c r="C7" s="63"/>
      <c r="D7" s="25" t="s">
        <v>6</v>
      </c>
      <c r="E7" s="25" t="s">
        <v>7</v>
      </c>
      <c r="F7" s="12" t="s">
        <v>8</v>
      </c>
      <c r="G7" s="12" t="s">
        <v>9</v>
      </c>
      <c r="H7" s="2"/>
    </row>
    <row r="8" spans="1:8" ht="15.75" x14ac:dyDescent="0.25">
      <c r="A8" s="135" t="s">
        <v>10</v>
      </c>
      <c r="B8" s="136"/>
      <c r="C8" s="14"/>
      <c r="D8" s="71"/>
      <c r="E8" s="101"/>
      <c r="F8" s="101"/>
      <c r="G8" s="102"/>
      <c r="H8" s="15"/>
    </row>
    <row r="9" spans="1:8" ht="15.75" x14ac:dyDescent="0.25">
      <c r="A9" s="135" t="s">
        <v>11</v>
      </c>
      <c r="B9" s="136"/>
      <c r="C9" s="14"/>
      <c r="D9" s="71"/>
      <c r="E9" s="101"/>
      <c r="F9" s="101"/>
      <c r="G9" s="102"/>
      <c r="H9" s="15"/>
    </row>
    <row r="10" spans="1:8" ht="15.75" x14ac:dyDescent="0.25">
      <c r="A10" s="135" t="s">
        <v>109</v>
      </c>
      <c r="B10" s="136"/>
      <c r="C10" s="14"/>
      <c r="D10" s="71"/>
      <c r="E10" s="101"/>
      <c r="F10" s="101"/>
      <c r="G10" s="102"/>
      <c r="H10" s="15"/>
    </row>
    <row r="11" spans="1:8" ht="15.75" x14ac:dyDescent="0.25">
      <c r="A11" s="135" t="s">
        <v>25</v>
      </c>
      <c r="B11" s="136"/>
      <c r="C11" s="14"/>
      <c r="D11" s="71">
        <v>1</v>
      </c>
      <c r="E11" s="101">
        <v>102308</v>
      </c>
      <c r="F11" s="101">
        <v>43933</v>
      </c>
      <c r="G11" s="102">
        <f>F11/E11</f>
        <v>0.42941900926613752</v>
      </c>
      <c r="H11" s="15"/>
    </row>
    <row r="12" spans="1:8" ht="15.75" x14ac:dyDescent="0.25">
      <c r="A12" s="135" t="s">
        <v>69</v>
      </c>
      <c r="B12" s="136"/>
      <c r="C12" s="14"/>
      <c r="D12" s="71"/>
      <c r="E12" s="101"/>
      <c r="F12" s="101"/>
      <c r="G12" s="102"/>
      <c r="H12" s="15"/>
    </row>
    <row r="13" spans="1:8" ht="15.75" x14ac:dyDescent="0.25">
      <c r="A13" s="135" t="s">
        <v>98</v>
      </c>
      <c r="B13" s="136"/>
      <c r="C13" s="14"/>
      <c r="D13" s="71"/>
      <c r="E13" s="101"/>
      <c r="F13" s="101"/>
      <c r="G13" s="102"/>
      <c r="H13" s="15"/>
    </row>
    <row r="14" spans="1:8" ht="15.75" x14ac:dyDescent="0.25">
      <c r="A14" s="135" t="s">
        <v>100</v>
      </c>
      <c r="B14" s="136"/>
      <c r="C14" s="14"/>
      <c r="D14" s="71"/>
      <c r="E14" s="101"/>
      <c r="F14" s="101"/>
      <c r="G14" s="102"/>
      <c r="H14" s="15"/>
    </row>
    <row r="15" spans="1:8" ht="15.75" x14ac:dyDescent="0.25">
      <c r="A15" s="135" t="s">
        <v>95</v>
      </c>
      <c r="B15" s="136"/>
      <c r="C15" s="14"/>
      <c r="D15" s="71"/>
      <c r="E15" s="101"/>
      <c r="F15" s="101"/>
      <c r="G15" s="102"/>
      <c r="H15" s="15"/>
    </row>
    <row r="16" spans="1:8" ht="15.75" x14ac:dyDescent="0.25">
      <c r="A16" s="135" t="s">
        <v>73</v>
      </c>
      <c r="B16" s="136"/>
      <c r="C16" s="14"/>
      <c r="D16" s="71"/>
      <c r="E16" s="101"/>
      <c r="F16" s="101"/>
      <c r="G16" s="102"/>
      <c r="H16" s="15"/>
    </row>
    <row r="17" spans="1:8" ht="15.75" x14ac:dyDescent="0.25">
      <c r="A17" s="138" t="s">
        <v>104</v>
      </c>
      <c r="B17" s="136"/>
      <c r="C17" s="14"/>
      <c r="D17" s="71"/>
      <c r="E17" s="101"/>
      <c r="F17" s="101"/>
      <c r="G17" s="102"/>
      <c r="H17" s="15"/>
    </row>
    <row r="18" spans="1:8" ht="15.75" x14ac:dyDescent="0.25">
      <c r="A18" s="138" t="s">
        <v>14</v>
      </c>
      <c r="B18" s="136"/>
      <c r="C18" s="14"/>
      <c r="D18" s="71"/>
      <c r="E18" s="101"/>
      <c r="F18" s="101"/>
      <c r="G18" s="102"/>
      <c r="H18" s="15"/>
    </row>
    <row r="19" spans="1:8" ht="15.75" x14ac:dyDescent="0.25">
      <c r="A19" s="135" t="s">
        <v>15</v>
      </c>
      <c r="B19" s="136"/>
      <c r="C19" s="14"/>
      <c r="D19" s="71"/>
      <c r="E19" s="101"/>
      <c r="F19" s="101"/>
      <c r="G19" s="102"/>
      <c r="H19" s="15"/>
    </row>
    <row r="20" spans="1:8" ht="15.75" x14ac:dyDescent="0.25">
      <c r="A20" s="135" t="s">
        <v>132</v>
      </c>
      <c r="B20" s="136"/>
      <c r="C20" s="14"/>
      <c r="D20" s="71">
        <v>1</v>
      </c>
      <c r="E20" s="101">
        <v>35810</v>
      </c>
      <c r="F20" s="101">
        <v>15384</v>
      </c>
      <c r="G20" s="102">
        <f>F20/E20</f>
        <v>0.42960067020385367</v>
      </c>
      <c r="H20" s="15"/>
    </row>
    <row r="21" spans="1:8" ht="15.75" x14ac:dyDescent="0.25">
      <c r="A21" s="135" t="s">
        <v>129</v>
      </c>
      <c r="B21" s="136"/>
      <c r="C21" s="14"/>
      <c r="D21" s="71"/>
      <c r="E21" s="101"/>
      <c r="F21" s="101"/>
      <c r="G21" s="102"/>
      <c r="H21" s="15"/>
    </row>
    <row r="22" spans="1:8" ht="15.75" x14ac:dyDescent="0.25">
      <c r="A22" s="135" t="s">
        <v>105</v>
      </c>
      <c r="B22" s="136"/>
      <c r="C22" s="14"/>
      <c r="D22" s="71"/>
      <c r="E22" s="101"/>
      <c r="F22" s="101"/>
      <c r="G22" s="102"/>
      <c r="H22" s="15"/>
    </row>
    <row r="23" spans="1:8" ht="15.75" x14ac:dyDescent="0.25">
      <c r="A23" s="135" t="s">
        <v>18</v>
      </c>
      <c r="B23" s="136"/>
      <c r="C23" s="14"/>
      <c r="D23" s="71"/>
      <c r="E23" s="101"/>
      <c r="F23" s="101"/>
      <c r="G23" s="102"/>
      <c r="H23" s="15"/>
    </row>
    <row r="24" spans="1:8" ht="15.75" x14ac:dyDescent="0.25">
      <c r="A24" s="137" t="s">
        <v>20</v>
      </c>
      <c r="B24" s="136"/>
      <c r="C24" s="14"/>
      <c r="D24" s="71"/>
      <c r="E24" s="101"/>
      <c r="F24" s="101"/>
      <c r="G24" s="102"/>
      <c r="H24" s="15"/>
    </row>
    <row r="25" spans="1:8" ht="15.75" x14ac:dyDescent="0.25">
      <c r="A25" s="137" t="s">
        <v>21</v>
      </c>
      <c r="B25" s="136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22</v>
      </c>
      <c r="B26" s="136"/>
      <c r="C26" s="14"/>
      <c r="D26" s="71"/>
      <c r="E26" s="101"/>
      <c r="F26" s="101"/>
      <c r="G26" s="102"/>
      <c r="H26" s="15"/>
    </row>
    <row r="27" spans="1:8" ht="15.75" x14ac:dyDescent="0.25">
      <c r="A27" s="138" t="s">
        <v>23</v>
      </c>
      <c r="B27" s="136"/>
      <c r="C27" s="14"/>
      <c r="D27" s="71"/>
      <c r="E27" s="101"/>
      <c r="F27" s="101"/>
      <c r="G27" s="102"/>
      <c r="H27" s="15"/>
    </row>
    <row r="28" spans="1:8" ht="15.75" x14ac:dyDescent="0.25">
      <c r="A28" s="138" t="s">
        <v>24</v>
      </c>
      <c r="B28" s="136"/>
      <c r="C28" s="14"/>
      <c r="D28" s="71"/>
      <c r="E28" s="101"/>
      <c r="F28" s="101"/>
      <c r="G28" s="102"/>
      <c r="H28" s="15"/>
    </row>
    <row r="29" spans="1:8" ht="15.75" x14ac:dyDescent="0.25">
      <c r="A29" s="138" t="s">
        <v>149</v>
      </c>
      <c r="B29" s="136"/>
      <c r="C29" s="14"/>
      <c r="D29" s="71">
        <v>3</v>
      </c>
      <c r="E29" s="101">
        <v>268579</v>
      </c>
      <c r="F29" s="101">
        <v>56570</v>
      </c>
      <c r="G29" s="102">
        <f>F29/E29</f>
        <v>0.21062704083342332</v>
      </c>
      <c r="H29" s="15"/>
    </row>
    <row r="30" spans="1:8" ht="15.75" x14ac:dyDescent="0.25">
      <c r="A30" s="138" t="s">
        <v>142</v>
      </c>
      <c r="B30" s="136"/>
      <c r="C30" s="14"/>
      <c r="D30" s="71"/>
      <c r="E30" s="101"/>
      <c r="F30" s="101"/>
      <c r="G30" s="102"/>
      <c r="H30" s="15"/>
    </row>
    <row r="31" spans="1:8" ht="15.75" x14ac:dyDescent="0.25">
      <c r="A31" s="138" t="s">
        <v>101</v>
      </c>
      <c r="B31" s="136"/>
      <c r="C31" s="14"/>
      <c r="D31" s="71"/>
      <c r="E31" s="101"/>
      <c r="F31" s="101"/>
      <c r="G31" s="102"/>
      <c r="H31" s="15"/>
    </row>
    <row r="32" spans="1:8" ht="15.75" x14ac:dyDescent="0.25">
      <c r="A32" s="138" t="s">
        <v>27</v>
      </c>
      <c r="B32" s="136"/>
      <c r="C32" s="14"/>
      <c r="D32" s="71"/>
      <c r="E32" s="101"/>
      <c r="F32" s="101"/>
      <c r="G32" s="102"/>
      <c r="H32" s="15"/>
    </row>
    <row r="33" spans="1:8" ht="15.75" x14ac:dyDescent="0.25">
      <c r="A33" s="138" t="s">
        <v>71</v>
      </c>
      <c r="B33" s="136"/>
      <c r="C33" s="14"/>
      <c r="D33" s="71"/>
      <c r="E33" s="101"/>
      <c r="F33" s="101"/>
      <c r="G33" s="102"/>
      <c r="H33" s="15"/>
    </row>
    <row r="34" spans="1:8" x14ac:dyDescent="0.2">
      <c r="A34" s="16" t="s">
        <v>28</v>
      </c>
      <c r="B34" s="13"/>
      <c r="C34" s="14"/>
      <c r="D34" s="72"/>
      <c r="E34" s="100"/>
      <c r="F34" s="101"/>
      <c r="G34" s="103"/>
      <c r="H34" s="15"/>
    </row>
    <row r="35" spans="1:8" x14ac:dyDescent="0.2">
      <c r="A35" s="16" t="s">
        <v>44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30</v>
      </c>
      <c r="B36" s="13"/>
      <c r="C36" s="14"/>
      <c r="D36" s="72"/>
      <c r="E36" s="100"/>
      <c r="F36" s="101"/>
      <c r="G36" s="103"/>
      <c r="H36" s="15"/>
    </row>
    <row r="37" spans="1:8" ht="15.75" x14ac:dyDescent="0.25">
      <c r="A37" s="19" t="s">
        <v>31</v>
      </c>
      <c r="B37" s="20"/>
      <c r="C37" s="21"/>
      <c r="D37" s="73">
        <f>SUM(D8:D36)</f>
        <v>5</v>
      </c>
      <c r="E37" s="112">
        <f>SUM(E8:E36)</f>
        <v>406697</v>
      </c>
      <c r="F37" s="112">
        <f>SUM(F8:F36)</f>
        <v>115887</v>
      </c>
      <c r="G37" s="117">
        <f>F37/E37</f>
        <v>0.28494677855995987</v>
      </c>
      <c r="H37" s="15"/>
    </row>
    <row r="38" spans="1:8" ht="15.75" x14ac:dyDescent="0.25">
      <c r="A38" s="85"/>
      <c r="B38" s="86"/>
      <c r="C38" s="21"/>
      <c r="D38" s="87"/>
      <c r="E38" s="124"/>
      <c r="F38" s="124"/>
      <c r="G38" s="125"/>
      <c r="H38" s="2"/>
    </row>
    <row r="39" spans="1:8" ht="18" x14ac:dyDescent="0.25">
      <c r="A39" s="23" t="s">
        <v>143</v>
      </c>
      <c r="B39" s="24"/>
      <c r="C39" s="24"/>
      <c r="D39" s="11"/>
      <c r="E39" s="109"/>
      <c r="F39" s="75"/>
      <c r="G39" s="75"/>
      <c r="H39" s="2"/>
    </row>
    <row r="40" spans="1:8" ht="15.75" x14ac:dyDescent="0.25">
      <c r="A40" s="26"/>
      <c r="B40" s="26"/>
      <c r="C40" s="26"/>
      <c r="D40" s="110"/>
      <c r="E40" s="11" t="s">
        <v>144</v>
      </c>
      <c r="F40" s="11" t="s">
        <v>144</v>
      </c>
      <c r="G40" s="11" t="s">
        <v>5</v>
      </c>
      <c r="H40" s="2"/>
    </row>
    <row r="41" spans="1:8" ht="15.75" x14ac:dyDescent="0.25">
      <c r="A41" s="26"/>
      <c r="B41" s="26"/>
      <c r="C41" s="26"/>
      <c r="D41" s="110" t="s">
        <v>6</v>
      </c>
      <c r="E41" s="76" t="s">
        <v>120</v>
      </c>
      <c r="F41" s="75" t="s">
        <v>8</v>
      </c>
      <c r="G41" s="78" t="s">
        <v>121</v>
      </c>
      <c r="H41" s="2"/>
    </row>
    <row r="42" spans="1:8" ht="15.75" x14ac:dyDescent="0.25">
      <c r="A42" s="27" t="s">
        <v>10</v>
      </c>
      <c r="B42" s="28"/>
      <c r="C42" s="14"/>
      <c r="D42" s="71"/>
      <c r="E42" s="101"/>
      <c r="F42" s="101"/>
      <c r="G42" s="102"/>
      <c r="H42" s="15"/>
    </row>
    <row r="43" spans="1:8" ht="15.75" x14ac:dyDescent="0.25">
      <c r="A43" s="27" t="s">
        <v>14</v>
      </c>
      <c r="B43" s="28"/>
      <c r="C43" s="14"/>
      <c r="D43" s="71"/>
      <c r="E43" s="101"/>
      <c r="F43" s="101"/>
      <c r="G43" s="102"/>
      <c r="H43" s="15"/>
    </row>
    <row r="44" spans="1:8" ht="15.75" x14ac:dyDescent="0.25">
      <c r="A44" s="27" t="s">
        <v>20</v>
      </c>
      <c r="B44" s="28"/>
      <c r="C44" s="14"/>
      <c r="D44" s="71"/>
      <c r="E44" s="101"/>
      <c r="F44" s="101"/>
      <c r="G44" s="102"/>
      <c r="H44" s="15"/>
    </row>
    <row r="45" spans="1:8" x14ac:dyDescent="0.2">
      <c r="A45" s="16" t="s">
        <v>145</v>
      </c>
      <c r="B45" s="30"/>
      <c r="C45" s="14"/>
      <c r="D45" s="72"/>
      <c r="E45" s="104"/>
      <c r="F45" s="101"/>
      <c r="G45" s="103"/>
      <c r="H45" s="15"/>
    </row>
    <row r="46" spans="1:8" x14ac:dyDescent="0.2">
      <c r="A46" s="16" t="s">
        <v>44</v>
      </c>
      <c r="B46" s="28"/>
      <c r="C46" s="14"/>
      <c r="D46" s="72"/>
      <c r="E46" s="100"/>
      <c r="F46" s="101"/>
      <c r="G46" s="103"/>
      <c r="H46" s="15"/>
    </row>
    <row r="47" spans="1:8" x14ac:dyDescent="0.2">
      <c r="A47" s="16" t="s">
        <v>30</v>
      </c>
      <c r="B47" s="28"/>
      <c r="C47" s="14"/>
      <c r="D47" s="72"/>
      <c r="E47" s="100"/>
      <c r="F47" s="101"/>
      <c r="G47" s="103"/>
      <c r="H47" s="15"/>
    </row>
    <row r="48" spans="1:8" ht="15.75" x14ac:dyDescent="0.25">
      <c r="A48" s="20" t="s">
        <v>146</v>
      </c>
      <c r="B48" s="20"/>
      <c r="C48" s="21"/>
      <c r="D48" s="99">
        <f>SUM(D42:D45)</f>
        <v>0</v>
      </c>
      <c r="E48" s="105">
        <f>SUM(E42:E47)</f>
        <v>0</v>
      </c>
      <c r="F48" s="105">
        <f>SUM(F42:F47)</f>
        <v>0</v>
      </c>
      <c r="G48" s="106">
        <v>0</v>
      </c>
      <c r="H48" s="15"/>
    </row>
    <row r="49" spans="1:8" ht="15.75" x14ac:dyDescent="0.25">
      <c r="A49" s="85"/>
      <c r="B49" s="86"/>
      <c r="C49" s="21"/>
      <c r="D49" s="129"/>
      <c r="E49" s="130"/>
      <c r="F49" s="130"/>
      <c r="G49" s="131"/>
      <c r="H49" s="15"/>
    </row>
    <row r="50" spans="1:8" ht="18" x14ac:dyDescent="0.25">
      <c r="A50" s="23" t="s">
        <v>32</v>
      </c>
      <c r="B50" s="24"/>
      <c r="C50" s="24"/>
      <c r="D50" s="11"/>
      <c r="E50" s="109"/>
      <c r="F50" s="75"/>
      <c r="G50" s="75"/>
      <c r="H50" s="15"/>
    </row>
    <row r="51" spans="1:8" ht="15.75" x14ac:dyDescent="0.25">
      <c r="A51" s="26"/>
      <c r="B51" s="26"/>
      <c r="C51" s="26"/>
      <c r="D51" s="110"/>
      <c r="E51" s="11" t="s">
        <v>119</v>
      </c>
      <c r="F51" s="11" t="s">
        <v>119</v>
      </c>
      <c r="G51" s="11" t="s">
        <v>5</v>
      </c>
      <c r="H51" s="15"/>
    </row>
    <row r="52" spans="1:8" ht="15.75" x14ac:dyDescent="0.25">
      <c r="A52" s="26"/>
      <c r="B52" s="26"/>
      <c r="C52" s="26"/>
      <c r="D52" s="110" t="s">
        <v>6</v>
      </c>
      <c r="E52" s="76" t="s">
        <v>120</v>
      </c>
      <c r="F52" s="75" t="s">
        <v>8</v>
      </c>
      <c r="G52" s="78" t="s">
        <v>121</v>
      </c>
      <c r="H52" s="15"/>
    </row>
    <row r="53" spans="1:8" ht="15.75" x14ac:dyDescent="0.25">
      <c r="A53" s="27" t="s">
        <v>33</v>
      </c>
      <c r="B53" s="28"/>
      <c r="C53" s="14"/>
      <c r="D53" s="71">
        <v>25</v>
      </c>
      <c r="E53" s="101">
        <v>1893401.2</v>
      </c>
      <c r="F53" s="101">
        <v>135846.21</v>
      </c>
      <c r="G53" s="102">
        <f>1-(+F53/E53)</f>
        <v>0.92825281298015438</v>
      </c>
      <c r="H53" s="15"/>
    </row>
    <row r="54" spans="1:8" ht="15.75" x14ac:dyDescent="0.25">
      <c r="A54" s="27" t="s">
        <v>34</v>
      </c>
      <c r="B54" s="28"/>
      <c r="C54" s="14"/>
      <c r="D54" s="71"/>
      <c r="E54" s="101"/>
      <c r="F54" s="101"/>
      <c r="G54" s="102"/>
      <c r="H54" s="15"/>
    </row>
    <row r="55" spans="1:8" ht="15.75" x14ac:dyDescent="0.25">
      <c r="A55" s="27" t="s">
        <v>35</v>
      </c>
      <c r="B55" s="28"/>
      <c r="C55" s="14"/>
      <c r="D55" s="71">
        <v>12</v>
      </c>
      <c r="E55" s="101">
        <v>652879.5</v>
      </c>
      <c r="F55" s="101">
        <v>82349.02</v>
      </c>
      <c r="G55" s="102">
        <f>1-(+F55/E55)</f>
        <v>0.87386796491542462</v>
      </c>
      <c r="H55" s="15"/>
    </row>
    <row r="56" spans="1:8" ht="15.75" x14ac:dyDescent="0.25">
      <c r="A56" s="27" t="s">
        <v>36</v>
      </c>
      <c r="B56" s="28"/>
      <c r="C56" s="14"/>
      <c r="D56" s="71">
        <v>7</v>
      </c>
      <c r="E56" s="101">
        <v>1057591.5</v>
      </c>
      <c r="F56" s="101">
        <v>48453.04</v>
      </c>
      <c r="G56" s="102">
        <f>1-(+F56/E56)</f>
        <v>0.95418548655128188</v>
      </c>
      <c r="H56" s="15"/>
    </row>
    <row r="57" spans="1:8" ht="15.75" x14ac:dyDescent="0.25">
      <c r="A57" s="27" t="s">
        <v>37</v>
      </c>
      <c r="B57" s="28"/>
      <c r="C57" s="14"/>
      <c r="D57" s="71">
        <v>17</v>
      </c>
      <c r="E57" s="101">
        <v>2034630.71</v>
      </c>
      <c r="F57" s="101">
        <v>117680.9</v>
      </c>
      <c r="G57" s="102">
        <f t="shared" ref="G57:G64" si="0">1-(+F57/E57)</f>
        <v>0.94216105191885169</v>
      </c>
      <c r="H57" s="15"/>
    </row>
    <row r="58" spans="1:8" ht="15.75" x14ac:dyDescent="0.25">
      <c r="A58" s="27" t="s">
        <v>38</v>
      </c>
      <c r="B58" s="28"/>
      <c r="C58" s="14"/>
      <c r="D58" s="71"/>
      <c r="E58" s="101"/>
      <c r="F58" s="101"/>
      <c r="G58" s="102"/>
      <c r="H58" s="2"/>
    </row>
    <row r="59" spans="1:8" ht="15.75" x14ac:dyDescent="0.25">
      <c r="A59" s="27" t="s">
        <v>39</v>
      </c>
      <c r="B59" s="28"/>
      <c r="C59" s="14"/>
      <c r="D59" s="71">
        <v>3</v>
      </c>
      <c r="E59" s="101">
        <v>170080</v>
      </c>
      <c r="F59" s="101">
        <v>-13440</v>
      </c>
      <c r="G59" s="102">
        <f t="shared" si="0"/>
        <v>1.0790216368767638</v>
      </c>
      <c r="H59" s="2"/>
    </row>
    <row r="60" spans="1:8" ht="15.75" x14ac:dyDescent="0.25">
      <c r="A60" s="27" t="s">
        <v>40</v>
      </c>
      <c r="B60" s="28"/>
      <c r="C60" s="14"/>
      <c r="D60" s="71"/>
      <c r="E60" s="101"/>
      <c r="F60" s="101"/>
      <c r="G60" s="102"/>
      <c r="H60" s="2"/>
    </row>
    <row r="61" spans="1:8" ht="15.75" x14ac:dyDescent="0.25">
      <c r="A61" s="53" t="s">
        <v>41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54" t="s">
        <v>59</v>
      </c>
      <c r="B62" s="28"/>
      <c r="C62" s="14"/>
      <c r="D62" s="71"/>
      <c r="E62" s="101"/>
      <c r="F62" s="101"/>
      <c r="G62" s="102"/>
      <c r="H62" s="2"/>
    </row>
    <row r="63" spans="1:8" ht="15.75" x14ac:dyDescent="0.25">
      <c r="A63" s="27" t="s">
        <v>91</v>
      </c>
      <c r="B63" s="28"/>
      <c r="C63" s="14"/>
      <c r="D63" s="71">
        <v>351</v>
      </c>
      <c r="E63" s="101">
        <v>33371972.010000002</v>
      </c>
      <c r="F63" s="101">
        <v>3703795.84</v>
      </c>
      <c r="G63" s="102">
        <f t="shared" si="0"/>
        <v>0.88901477446732402</v>
      </c>
      <c r="H63" s="2"/>
    </row>
    <row r="64" spans="1:8" ht="15.75" x14ac:dyDescent="0.25">
      <c r="A64" s="69" t="s">
        <v>92</v>
      </c>
      <c r="B64" s="30"/>
      <c r="C64" s="14"/>
      <c r="D64" s="71">
        <v>19</v>
      </c>
      <c r="E64" s="101">
        <v>385204.5</v>
      </c>
      <c r="F64" s="101">
        <v>52894.5</v>
      </c>
      <c r="G64" s="102">
        <f t="shared" si="0"/>
        <v>0.86268462595841955</v>
      </c>
      <c r="H64" s="2"/>
    </row>
    <row r="65" spans="1:8" x14ac:dyDescent="0.2">
      <c r="A65" s="16" t="s">
        <v>42</v>
      </c>
      <c r="B65" s="30"/>
      <c r="C65" s="14"/>
      <c r="D65" s="72"/>
      <c r="E65" s="104"/>
      <c r="F65" s="101"/>
      <c r="G65" s="103"/>
      <c r="H65" s="2"/>
    </row>
    <row r="66" spans="1:8" x14ac:dyDescent="0.2">
      <c r="A66" s="16" t="s">
        <v>43</v>
      </c>
      <c r="B66" s="28"/>
      <c r="C66" s="14"/>
      <c r="D66" s="72"/>
      <c r="E66" s="104"/>
      <c r="F66" s="101"/>
      <c r="G66" s="103"/>
    </row>
    <row r="67" spans="1:8" x14ac:dyDescent="0.2">
      <c r="A67" s="16" t="s">
        <v>44</v>
      </c>
      <c r="B67" s="28"/>
      <c r="C67" s="14"/>
      <c r="D67" s="72"/>
      <c r="E67" s="100"/>
      <c r="F67" s="101"/>
      <c r="G67" s="103"/>
    </row>
    <row r="68" spans="1:8" x14ac:dyDescent="0.2">
      <c r="A68" s="16" t="s">
        <v>30</v>
      </c>
      <c r="B68" s="28"/>
      <c r="C68" s="14"/>
      <c r="D68" s="72"/>
      <c r="E68" s="100"/>
      <c r="F68" s="101"/>
      <c r="G68" s="103"/>
    </row>
    <row r="69" spans="1:8" ht="15.75" x14ac:dyDescent="0.25">
      <c r="A69" s="20" t="s">
        <v>45</v>
      </c>
      <c r="B69" s="20"/>
      <c r="C69" s="21"/>
      <c r="D69" s="73">
        <f>SUM(D53:D66)</f>
        <v>434</v>
      </c>
      <c r="E69" s="112">
        <f>SUM(E53:E68)</f>
        <v>39565759.420000002</v>
      </c>
      <c r="F69" s="112">
        <f>SUM(F53:F68)</f>
        <v>4127579.51</v>
      </c>
      <c r="G69" s="106">
        <f>1-(+F69/E69)</f>
        <v>0.89567799100771062</v>
      </c>
    </row>
    <row r="70" spans="1:8" x14ac:dyDescent="0.2">
      <c r="A70" s="33"/>
      <c r="B70" s="33"/>
      <c r="C70" s="33"/>
      <c r="D70" s="113"/>
      <c r="E70" s="114"/>
      <c r="F70" s="115"/>
      <c r="G70" s="115"/>
    </row>
    <row r="71" spans="1:8" ht="18" x14ac:dyDescent="0.25">
      <c r="A71" s="34" t="s">
        <v>46</v>
      </c>
      <c r="B71" s="35"/>
      <c r="C71" s="35"/>
      <c r="D71" s="116"/>
      <c r="E71" s="116"/>
      <c r="F71" s="36">
        <f>+F69+F48+F37</f>
        <v>4243466.51</v>
      </c>
      <c r="G71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AUGUST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127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5" t="s">
        <v>10</v>
      </c>
      <c r="B9" s="136"/>
      <c r="C9" s="14"/>
      <c r="D9" s="71"/>
      <c r="E9" s="101"/>
      <c r="F9" s="101"/>
      <c r="G9" s="118"/>
      <c r="H9" s="65"/>
    </row>
    <row r="10" spans="1:8" ht="15.75" x14ac:dyDescent="0.25">
      <c r="A10" s="135" t="s">
        <v>11</v>
      </c>
      <c r="B10" s="136"/>
      <c r="C10" s="14"/>
      <c r="D10" s="71"/>
      <c r="E10" s="101"/>
      <c r="F10" s="101"/>
      <c r="G10" s="118"/>
      <c r="H10" s="65"/>
    </row>
    <row r="11" spans="1:8" ht="15.75" x14ac:dyDescent="0.25">
      <c r="A11" s="135" t="s">
        <v>52</v>
      </c>
      <c r="B11" s="136"/>
      <c r="C11" s="14"/>
      <c r="D11" s="71"/>
      <c r="E11" s="101"/>
      <c r="F11" s="101"/>
      <c r="G11" s="118"/>
      <c r="H11" s="65"/>
    </row>
    <row r="12" spans="1:8" ht="15.75" x14ac:dyDescent="0.25">
      <c r="A12" s="135" t="s">
        <v>62</v>
      </c>
      <c r="B12" s="136"/>
      <c r="C12" s="14"/>
      <c r="D12" s="71"/>
      <c r="E12" s="101"/>
      <c r="F12" s="101"/>
      <c r="G12" s="118"/>
      <c r="H12" s="65"/>
    </row>
    <row r="13" spans="1:8" ht="15.75" x14ac:dyDescent="0.25">
      <c r="A13" s="135" t="s">
        <v>13</v>
      </c>
      <c r="B13" s="136"/>
      <c r="C13" s="14"/>
      <c r="D13" s="71"/>
      <c r="E13" s="101"/>
      <c r="F13" s="101"/>
      <c r="G13" s="118"/>
      <c r="H13" s="65"/>
    </row>
    <row r="14" spans="1:8" ht="15.75" x14ac:dyDescent="0.25">
      <c r="A14" s="135" t="s">
        <v>63</v>
      </c>
      <c r="B14" s="136"/>
      <c r="C14" s="14"/>
      <c r="D14" s="71"/>
      <c r="E14" s="101"/>
      <c r="F14" s="101"/>
      <c r="G14" s="118"/>
      <c r="H14" s="65"/>
    </row>
    <row r="15" spans="1:8" ht="15.75" x14ac:dyDescent="0.25">
      <c r="A15" s="135" t="s">
        <v>25</v>
      </c>
      <c r="B15" s="136"/>
      <c r="C15" s="14"/>
      <c r="D15" s="71">
        <v>3</v>
      </c>
      <c r="E15" s="101">
        <v>517305</v>
      </c>
      <c r="F15" s="101">
        <v>128615</v>
      </c>
      <c r="G15" s="118">
        <f>F15/E15</f>
        <v>0.24862508578111558</v>
      </c>
      <c r="H15" s="65"/>
    </row>
    <row r="16" spans="1:8" ht="15.75" x14ac:dyDescent="0.25">
      <c r="A16" s="135" t="s">
        <v>64</v>
      </c>
      <c r="B16" s="136"/>
      <c r="C16" s="14"/>
      <c r="D16" s="71"/>
      <c r="E16" s="101"/>
      <c r="F16" s="101"/>
      <c r="G16" s="118"/>
      <c r="H16" s="65"/>
    </row>
    <row r="17" spans="1:8" ht="15.75" x14ac:dyDescent="0.25">
      <c r="A17" s="135" t="s">
        <v>90</v>
      </c>
      <c r="B17" s="136"/>
      <c r="C17" s="14"/>
      <c r="D17" s="71"/>
      <c r="E17" s="101"/>
      <c r="F17" s="101"/>
      <c r="G17" s="118"/>
      <c r="H17" s="65"/>
    </row>
    <row r="18" spans="1:8" ht="15.75" x14ac:dyDescent="0.25">
      <c r="A18" s="135" t="s">
        <v>14</v>
      </c>
      <c r="B18" s="136"/>
      <c r="C18" s="14"/>
      <c r="D18" s="71"/>
      <c r="E18" s="101"/>
      <c r="F18" s="101"/>
      <c r="G18" s="118"/>
      <c r="H18" s="65"/>
    </row>
    <row r="19" spans="1:8" ht="15.75" x14ac:dyDescent="0.25">
      <c r="A19" s="135" t="s">
        <v>16</v>
      </c>
      <c r="B19" s="136"/>
      <c r="C19" s="14"/>
      <c r="D19" s="71">
        <v>1</v>
      </c>
      <c r="E19" s="101">
        <v>547684</v>
      </c>
      <c r="F19" s="101">
        <v>211678</v>
      </c>
      <c r="G19" s="118">
        <f>F19/E19</f>
        <v>0.38649659292584776</v>
      </c>
      <c r="H19" s="65"/>
    </row>
    <row r="20" spans="1:8" ht="15.75" x14ac:dyDescent="0.25">
      <c r="A20" s="135" t="s">
        <v>85</v>
      </c>
      <c r="B20" s="136"/>
      <c r="C20" s="14"/>
      <c r="D20" s="71"/>
      <c r="E20" s="101"/>
      <c r="F20" s="101"/>
      <c r="G20" s="118"/>
      <c r="H20" s="65"/>
    </row>
    <row r="21" spans="1:8" ht="15.75" x14ac:dyDescent="0.25">
      <c r="A21" s="135" t="s">
        <v>86</v>
      </c>
      <c r="B21" s="136"/>
      <c r="C21" s="14"/>
      <c r="D21" s="71"/>
      <c r="E21" s="101"/>
      <c r="F21" s="101"/>
      <c r="G21" s="118"/>
      <c r="H21" s="65"/>
    </row>
    <row r="22" spans="1:8" ht="15.75" x14ac:dyDescent="0.25">
      <c r="A22" s="135" t="s">
        <v>17</v>
      </c>
      <c r="B22" s="136"/>
      <c r="C22" s="14"/>
      <c r="D22" s="71"/>
      <c r="E22" s="101"/>
      <c r="F22" s="101"/>
      <c r="G22" s="118"/>
      <c r="H22" s="65"/>
    </row>
    <row r="23" spans="1:8" ht="15.75" x14ac:dyDescent="0.25">
      <c r="A23" s="135" t="s">
        <v>96</v>
      </c>
      <c r="B23" s="136"/>
      <c r="C23" s="14"/>
      <c r="D23" s="71"/>
      <c r="E23" s="101"/>
      <c r="F23" s="101"/>
      <c r="G23" s="118"/>
      <c r="H23" s="65"/>
    </row>
    <row r="24" spans="1:8" ht="15.75" x14ac:dyDescent="0.25">
      <c r="A24" s="135" t="s">
        <v>18</v>
      </c>
      <c r="B24" s="136"/>
      <c r="C24" s="14"/>
      <c r="D24" s="71">
        <v>2</v>
      </c>
      <c r="E24" s="101">
        <v>483748</v>
      </c>
      <c r="F24" s="101">
        <v>109682.5</v>
      </c>
      <c r="G24" s="118">
        <f>F24/E24</f>
        <v>0.22673478753400531</v>
      </c>
      <c r="H24" s="65"/>
    </row>
    <row r="25" spans="1:8" ht="15.75" x14ac:dyDescent="0.25">
      <c r="A25" s="137" t="s">
        <v>20</v>
      </c>
      <c r="B25" s="136"/>
      <c r="C25" s="14"/>
      <c r="D25" s="71"/>
      <c r="E25" s="101"/>
      <c r="F25" s="101"/>
      <c r="G25" s="118"/>
      <c r="H25" s="65"/>
    </row>
    <row r="26" spans="1:8" ht="15.75" x14ac:dyDescent="0.25">
      <c r="A26" s="137" t="s">
        <v>21</v>
      </c>
      <c r="B26" s="136"/>
      <c r="C26" s="14"/>
      <c r="D26" s="71">
        <v>4</v>
      </c>
      <c r="E26" s="101">
        <v>15824</v>
      </c>
      <c r="F26" s="101">
        <v>15824</v>
      </c>
      <c r="G26" s="118">
        <f>F26/E26</f>
        <v>1</v>
      </c>
      <c r="H26" s="65"/>
    </row>
    <row r="27" spans="1:8" ht="15.75" x14ac:dyDescent="0.25">
      <c r="A27" s="138" t="s">
        <v>22</v>
      </c>
      <c r="B27" s="136"/>
      <c r="C27" s="14"/>
      <c r="D27" s="71"/>
      <c r="E27" s="101"/>
      <c r="F27" s="101"/>
      <c r="G27" s="118"/>
      <c r="H27" s="65"/>
    </row>
    <row r="28" spans="1:8" ht="15.75" x14ac:dyDescent="0.25">
      <c r="A28" s="138" t="s">
        <v>23</v>
      </c>
      <c r="B28" s="136"/>
      <c r="C28" s="14"/>
      <c r="D28" s="71"/>
      <c r="E28" s="101"/>
      <c r="F28" s="101"/>
      <c r="G28" s="118"/>
      <c r="H28" s="65"/>
    </row>
    <row r="29" spans="1:8" ht="15.75" x14ac:dyDescent="0.25">
      <c r="A29" s="138" t="s">
        <v>87</v>
      </c>
      <c r="B29" s="136"/>
      <c r="C29" s="14"/>
      <c r="D29" s="71">
        <v>1</v>
      </c>
      <c r="E29" s="101">
        <v>65646</v>
      </c>
      <c r="F29" s="101">
        <v>21839</v>
      </c>
      <c r="G29" s="118">
        <f>F29/E29</f>
        <v>0.33267830484721078</v>
      </c>
      <c r="H29" s="65"/>
    </row>
    <row r="30" spans="1:8" ht="15.75" x14ac:dyDescent="0.25">
      <c r="A30" s="138" t="s">
        <v>107</v>
      </c>
      <c r="B30" s="136"/>
      <c r="C30" s="14"/>
      <c r="D30" s="71">
        <v>11</v>
      </c>
      <c r="E30" s="101">
        <v>902448</v>
      </c>
      <c r="F30" s="101">
        <v>189618</v>
      </c>
      <c r="G30" s="118">
        <f>F30/E30</f>
        <v>0.21011515344928461</v>
      </c>
      <c r="H30" s="65"/>
    </row>
    <row r="31" spans="1:8" ht="15.75" x14ac:dyDescent="0.25">
      <c r="A31" s="138" t="s">
        <v>113</v>
      </c>
      <c r="B31" s="136"/>
      <c r="C31" s="14"/>
      <c r="D31" s="71"/>
      <c r="E31" s="101"/>
      <c r="F31" s="101"/>
      <c r="G31" s="118"/>
      <c r="H31" s="65"/>
    </row>
    <row r="32" spans="1:8" ht="15.75" x14ac:dyDescent="0.25">
      <c r="A32" s="138" t="s">
        <v>89</v>
      </c>
      <c r="B32" s="136"/>
      <c r="C32" s="14"/>
      <c r="D32" s="71"/>
      <c r="E32" s="101"/>
      <c r="F32" s="101"/>
      <c r="G32" s="118"/>
      <c r="H32" s="65"/>
    </row>
    <row r="33" spans="1:8" ht="15.75" x14ac:dyDescent="0.25">
      <c r="A33" s="138" t="s">
        <v>65</v>
      </c>
      <c r="B33" s="136"/>
      <c r="C33" s="14"/>
      <c r="D33" s="71"/>
      <c r="E33" s="101"/>
      <c r="F33" s="101"/>
      <c r="G33" s="118"/>
      <c r="H33" s="65"/>
    </row>
    <row r="34" spans="1:8" ht="15.75" x14ac:dyDescent="0.25">
      <c r="A34" s="138" t="s">
        <v>115</v>
      </c>
      <c r="B34" s="136"/>
      <c r="C34" s="14"/>
      <c r="D34" s="71">
        <v>1</v>
      </c>
      <c r="E34" s="101">
        <v>202726</v>
      </c>
      <c r="F34" s="101">
        <v>65670</v>
      </c>
      <c r="G34" s="118">
        <f>F34/E34</f>
        <v>0.32393476909720509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2735381</v>
      </c>
      <c r="F39" s="112">
        <f>SUM(F9:F38)</f>
        <v>742926.5</v>
      </c>
      <c r="G39" s="122">
        <f>F39/E39</f>
        <v>0.27159891071847031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67"/>
    </row>
    <row r="44" spans="1:8" ht="15.75" x14ac:dyDescent="0.25">
      <c r="A44" s="27" t="s">
        <v>33</v>
      </c>
      <c r="B44" s="28"/>
      <c r="C44" s="14"/>
      <c r="D44" s="71">
        <v>29</v>
      </c>
      <c r="E44" s="101">
        <v>836000.85</v>
      </c>
      <c r="F44" s="101">
        <v>103228.87</v>
      </c>
      <c r="G44" s="118">
        <f>1-(+F44/E44)</f>
        <v>0.87652061597784259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61</v>
      </c>
      <c r="E46" s="101">
        <v>2196625.5</v>
      </c>
      <c r="F46" s="101">
        <v>182889.03</v>
      </c>
      <c r="G46" s="118">
        <f t="shared" ref="G46:G52" si="0">1-(+F46/E46)</f>
        <v>0.91674091464384799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2447841.9500000002</v>
      </c>
      <c r="F47" s="101">
        <v>103747.46</v>
      </c>
      <c r="G47" s="118">
        <f t="shared" si="0"/>
        <v>0.9576167652490799</v>
      </c>
      <c r="H47" s="6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3360505.26</v>
      </c>
      <c r="F48" s="101">
        <v>272250.5</v>
      </c>
      <c r="G48" s="118">
        <f t="shared" si="0"/>
        <v>0.91898524806951198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762325</v>
      </c>
      <c r="F50" s="101">
        <v>72520</v>
      </c>
      <c r="G50" s="118">
        <f t="shared" si="0"/>
        <v>0.90486997015708526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239120</v>
      </c>
      <c r="F51" s="101">
        <v>19520</v>
      </c>
      <c r="G51" s="118">
        <f t="shared" si="0"/>
        <v>0.91836734693877553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378875</v>
      </c>
      <c r="F52" s="101">
        <v>17175</v>
      </c>
      <c r="G52" s="118">
        <f t="shared" si="0"/>
        <v>0.9546684262619598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594</v>
      </c>
      <c r="E54" s="101">
        <v>40807449.009999998</v>
      </c>
      <c r="F54" s="101">
        <v>4511835.49</v>
      </c>
      <c r="G54" s="118">
        <f>1-(+F54/E54)</f>
        <v>0.88943598290365178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881189.7</v>
      </c>
      <c r="F55" s="101">
        <v>55993.58</v>
      </c>
      <c r="G55" s="118">
        <f>1-(+F55/E55)</f>
        <v>0.93645683784093259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780</v>
      </c>
      <c r="E61" s="112">
        <f>SUM(E44:E60)</f>
        <v>51909932.270000003</v>
      </c>
      <c r="F61" s="112">
        <f>SUM(F44:F60)</f>
        <v>5339159.9300000006</v>
      </c>
      <c r="G61" s="122">
        <f>1-(F61/E61)</f>
        <v>0.89714569646846509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6082086.4300000006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15" sqref="B15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75</v>
      </c>
      <c r="B3" s="35"/>
      <c r="C3" s="21"/>
      <c r="D3" s="21"/>
    </row>
    <row r="4" spans="1:4" ht="23.25" x14ac:dyDescent="0.35">
      <c r="A4" s="55" t="str">
        <f>ARG!$A$3</f>
        <v>MONTH ENDED:  AUGUST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76</v>
      </c>
      <c r="B6" s="89">
        <f>+ARG!$D$39+CARUTHERSVILLE!$D$39+HOLLYWOOD!$D$39+HARKC!$D$39+BALLYSKC!$D$39+AMERKC!$D$39+LAGRANGE!$D$39+AMERSC!$D$39+RIVERCITY!$D$39+HORSESHOE!$D$39+ISLEBV!$D$39+STJO!$D$37+CAPE!$D$39</f>
        <v>406</v>
      </c>
      <c r="C6" s="57"/>
      <c r="D6" s="21"/>
    </row>
    <row r="7" spans="1:4" ht="21.75" thickTop="1" thickBot="1" x14ac:dyDescent="0.35">
      <c r="A7" s="90" t="s">
        <v>77</v>
      </c>
      <c r="B7" s="98">
        <f>+ARG!$E$39+CARUTHERSVILLE!$E$39+HOLLYWOOD!$E$39+HARKC!$E$39+BALLYSKC!$E$39+AMERKC!$E$39+LAGRANGE!$E$39+AMERSC!$E$39+RIVERCITY!$E$39+HORSESHOE!$E$39+ISLEBV!$E$39+STJO!$E$37+CAPE!$E$39</f>
        <v>119499589.09999999</v>
      </c>
      <c r="C7" s="57"/>
      <c r="D7" s="21"/>
    </row>
    <row r="8" spans="1:4" ht="21" thickTop="1" x14ac:dyDescent="0.3">
      <c r="A8" s="90" t="s">
        <v>78</v>
      </c>
      <c r="B8" s="98">
        <f>+ARG!$F$39+CARUTHERSVILLE!$F$39+HOLLYWOOD!$F$39+HARKC!$F$39+BALLYSKC!$F$39+AMERKC!$F$39+LAGRANGE!$F$39+AMERSC!$F$39+RIVERCITY!$F$39+HORSESHOE!$F$39+ISLEBV!$F$39+STJO!$F$37+CAPE!$F$39</f>
        <v>21139550.300000001</v>
      </c>
      <c r="C8" s="57"/>
      <c r="D8" s="21"/>
    </row>
    <row r="9" spans="1:4" ht="20.25" x14ac:dyDescent="0.3">
      <c r="A9" s="90" t="s">
        <v>79</v>
      </c>
      <c r="B9" s="80">
        <f>B8/B7</f>
        <v>0.17690061078210018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124</v>
      </c>
      <c r="B11" s="89">
        <f>STJO!$D$48</f>
        <v>0</v>
      </c>
      <c r="C11" s="57"/>
      <c r="D11" s="21"/>
    </row>
    <row r="12" spans="1:4" ht="21.75" thickTop="1" thickBot="1" x14ac:dyDescent="0.35">
      <c r="A12" s="90" t="s">
        <v>125</v>
      </c>
      <c r="B12" s="98">
        <f>STJO!$E$48</f>
        <v>0</v>
      </c>
      <c r="C12" s="57"/>
      <c r="D12" s="21"/>
    </row>
    <row r="13" spans="1:4" ht="21" thickTop="1" x14ac:dyDescent="0.3">
      <c r="A13" s="90" t="s">
        <v>126</v>
      </c>
      <c r="B13" s="98">
        <f>STJO!$F$48</f>
        <v>0</v>
      </c>
      <c r="C13" s="57"/>
      <c r="D13" s="21"/>
    </row>
    <row r="14" spans="1:4" ht="20.25" x14ac:dyDescent="0.3">
      <c r="A14" s="90" t="s">
        <v>83</v>
      </c>
      <c r="B14" s="80">
        <v>0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80</v>
      </c>
      <c r="B16" s="89">
        <f>+ARG!$D$61+CARUTHERSVILLE!$D$60+HOLLYWOOD!$D$62+HARKC!$D$62+BALLYSKC!$D$62+AMERKC!$D$62+LAGRANGE!$D$61+AMERSC!$D$61+RIVERCITY!$D$61+HORSESHOE!$D$61+ISLEBV!$D$60+STJO!$D$69+CAPE!$D$61</f>
        <v>13420</v>
      </c>
      <c r="C16" s="57"/>
      <c r="D16" s="21"/>
    </row>
    <row r="17" spans="1:4" ht="21.75" thickTop="1" thickBot="1" x14ac:dyDescent="0.35">
      <c r="A17" s="90" t="s">
        <v>81</v>
      </c>
      <c r="B17" s="98">
        <f>+ARG!$E$61+CARUTHERSVILLE!$E$60+HOLLYWOOD!$E$62+HARKC!$E$62+BALLYSKC!$E$62+AMERKC!$E$62+LAGRANGE!$E$61+AMERSC!$E$61+RIVERCITY!$E$61+HORSESHOE!$E$61+ISLEBV!$E$60+STJO!$E$69+CAPE!$E$61</f>
        <v>1542711914.2</v>
      </c>
      <c r="C17" s="57"/>
      <c r="D17" s="21"/>
    </row>
    <row r="18" spans="1:4" ht="21" thickTop="1" x14ac:dyDescent="0.3">
      <c r="A18" s="90" t="s">
        <v>82</v>
      </c>
      <c r="B18" s="98">
        <f>+ARG!$F$61+CARUTHERSVILLE!$F$60+HOLLYWOOD!$F$62+HARKC!$F$62+BALLYSKC!$F$62+AMERKC!$F$62+LAGRANGE!$F$61+AMERSC!$F$61+RIVERCITY!$F$61+HORSESHOE!$F$61+ISLEBV!$F$60+STJO!$F$69+CAPE!$F$61</f>
        <v>150193788.18000001</v>
      </c>
      <c r="C18" s="21"/>
      <c r="D18" s="21"/>
    </row>
    <row r="19" spans="1:4" ht="20.25" x14ac:dyDescent="0.3">
      <c r="A19" s="90" t="s">
        <v>83</v>
      </c>
      <c r="B19" s="80">
        <f>1-(B18/B17)</f>
        <v>0.90264301014497217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84</v>
      </c>
      <c r="B21" s="91">
        <f>B18+B8+B13</f>
        <v>171333338.48000002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2026-10-08T20:44:17Z</cp:lastPrinted>
  <dcterms:created xsi:type="dcterms:W3CDTF">2012-06-07T14:04:25Z</dcterms:created>
  <dcterms:modified xsi:type="dcterms:W3CDTF">2026-10-08T20:44:25Z</dcterms:modified>
</cp:coreProperties>
</file>