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ownloads\public report 9-9-26\new\"/>
    </mc:Choice>
  </mc:AlternateContent>
  <bookViews>
    <workbookView xWindow="0" yWindow="0" windowWidth="28770" windowHeight="11835" tabRatio="790" activeTab="9"/>
  </bookViews>
  <sheets>
    <sheet name="ARG" sheetId="1" r:id="rId1"/>
    <sheet name="CARUTHERSVILLE" sheetId="2" r:id="rId2"/>
    <sheet name="HOLLYWOOD" sheetId="3" r:id="rId3"/>
    <sheet name="HARKC" sheetId="4" r:id="rId4"/>
    <sheet name="BALLYSKC" sheetId="5" r:id="rId5"/>
    <sheet name="AMERKC" sheetId="6" r:id="rId6"/>
    <sheet name="LAGRANGE" sheetId="7" r:id="rId7"/>
    <sheet name="AMERSC" sheetId="8" r:id="rId8"/>
    <sheet name="RIVERCITY" sheetId="9" r:id="rId9"/>
    <sheet name="HORSESHOE" sheetId="10" r:id="rId10"/>
    <sheet name="ISLEBV" sheetId="11" r:id="rId11"/>
    <sheet name="STJO" sheetId="12" r:id="rId12"/>
    <sheet name="CAPE" sheetId="14" r:id="rId13"/>
    <sheet name="STATE TOTALS" sheetId="13" r:id="rId14"/>
  </sheets>
  <definedNames>
    <definedName name="_xlnm.Print_Area" localSheetId="13">'STATE TOTALS'!$A$1:$C$23</definedName>
  </definedNames>
  <calcPr calcId="162913" iterate="1" iterateCount="1" iterateDelta="0"/>
</workbook>
</file>

<file path=xl/calcChain.xml><?xml version="1.0" encoding="utf-8"?>
<calcChain xmlns="http://schemas.openxmlformats.org/spreadsheetml/2006/main">
  <c r="F61" i="14" l="1"/>
  <c r="F63" i="14"/>
  <c r="E61" i="14"/>
  <c r="D61" i="14"/>
  <c r="G55" i="14"/>
  <c r="G54" i="14"/>
  <c r="G52" i="14"/>
  <c r="G51" i="14"/>
  <c r="G50" i="14"/>
  <c r="G48" i="14"/>
  <c r="G47" i="14"/>
  <c r="G46" i="14"/>
  <c r="G44" i="14"/>
  <c r="F39" i="14"/>
  <c r="G39" i="14"/>
  <c r="E39" i="14"/>
  <c r="D39" i="14"/>
  <c r="G34" i="14"/>
  <c r="G30" i="14"/>
  <c r="G29" i="14"/>
  <c r="G26" i="14"/>
  <c r="G24" i="14"/>
  <c r="G19" i="14"/>
  <c r="G15" i="14"/>
  <c r="F70" i="12"/>
  <c r="G70" i="12" s="1"/>
  <c r="E70" i="12"/>
  <c r="D70" i="12"/>
  <c r="G65" i="12"/>
  <c r="G64" i="12"/>
  <c r="G60" i="12"/>
  <c r="G58" i="12"/>
  <c r="G57" i="12"/>
  <c r="G56" i="12"/>
  <c r="G54" i="12"/>
  <c r="F49" i="12"/>
  <c r="E49" i="12"/>
  <c r="B12" i="13" s="1"/>
  <c r="D49" i="12"/>
  <c r="G44" i="12"/>
  <c r="F38" i="12"/>
  <c r="E38" i="12"/>
  <c r="G38" i="12" s="1"/>
  <c r="D38" i="12"/>
  <c r="G30" i="12"/>
  <c r="G21" i="12"/>
  <c r="G12" i="12"/>
  <c r="F60" i="11"/>
  <c r="F62" i="11"/>
  <c r="E60" i="11"/>
  <c r="D60" i="11"/>
  <c r="G53" i="11"/>
  <c r="G52" i="11"/>
  <c r="G50" i="11"/>
  <c r="G49" i="11"/>
  <c r="G48" i="11"/>
  <c r="G47" i="11"/>
  <c r="G46" i="11"/>
  <c r="G45" i="11"/>
  <c r="G44" i="11"/>
  <c r="F39" i="11"/>
  <c r="E39" i="11"/>
  <c r="G39" i="11"/>
  <c r="D39" i="11"/>
  <c r="G34" i="11"/>
  <c r="G30" i="11"/>
  <c r="G29" i="11"/>
  <c r="G23" i="11"/>
  <c r="G22" i="11"/>
  <c r="G19" i="11"/>
  <c r="G11" i="11"/>
  <c r="G9" i="11"/>
  <c r="F61" i="10"/>
  <c r="E61" i="10"/>
  <c r="G61" i="10" s="1"/>
  <c r="D61" i="10"/>
  <c r="G55" i="10"/>
  <c r="G54" i="10"/>
  <c r="G53" i="10"/>
  <c r="G52" i="10"/>
  <c r="G50" i="10"/>
  <c r="G49" i="10"/>
  <c r="G48" i="10"/>
  <c r="G47" i="10"/>
  <c r="G46" i="10"/>
  <c r="G45" i="10"/>
  <c r="G44" i="10"/>
  <c r="D39" i="10"/>
  <c r="G34" i="10"/>
  <c r="G33" i="10"/>
  <c r="G29" i="10"/>
  <c r="G28" i="10"/>
  <c r="G26" i="10"/>
  <c r="G25" i="10"/>
  <c r="G24" i="10"/>
  <c r="G20" i="10"/>
  <c r="G19" i="10"/>
  <c r="G16" i="10"/>
  <c r="G15" i="10"/>
  <c r="G12" i="10"/>
  <c r="F10" i="10"/>
  <c r="G10" i="10" s="1"/>
  <c r="E10" i="10"/>
  <c r="E39" i="10" s="1"/>
  <c r="B7" i="13" s="1"/>
  <c r="F63" i="9"/>
  <c r="G61" i="9"/>
  <c r="F61" i="9"/>
  <c r="E61" i="9"/>
  <c r="D61" i="9"/>
  <c r="G55" i="9"/>
  <c r="G54" i="9"/>
  <c r="G52" i="9"/>
  <c r="G51" i="9"/>
  <c r="G50" i="9"/>
  <c r="G48" i="9"/>
  <c r="G47" i="9"/>
  <c r="G46" i="9"/>
  <c r="G45" i="9"/>
  <c r="G44" i="9"/>
  <c r="F39" i="9"/>
  <c r="G39" i="9"/>
  <c r="E39" i="9"/>
  <c r="D39" i="9"/>
  <c r="G34" i="9"/>
  <c r="G32" i="9"/>
  <c r="G31" i="9"/>
  <c r="G29" i="9"/>
  <c r="G25" i="9"/>
  <c r="G24" i="9"/>
  <c r="G23" i="9"/>
  <c r="G22" i="9"/>
  <c r="G20" i="9"/>
  <c r="G18" i="9"/>
  <c r="G17" i="9"/>
  <c r="G16" i="9"/>
  <c r="G14" i="9"/>
  <c r="G13" i="9"/>
  <c r="F61" i="8"/>
  <c r="F63" i="8"/>
  <c r="E61" i="8"/>
  <c r="D61" i="8"/>
  <c r="G54" i="8"/>
  <c r="G53" i="8"/>
  <c r="G52" i="8"/>
  <c r="G51" i="8"/>
  <c r="G50" i="8"/>
  <c r="G48" i="8"/>
  <c r="G47" i="8"/>
  <c r="G46" i="8"/>
  <c r="G45" i="8"/>
  <c r="G44" i="8"/>
  <c r="F39" i="8"/>
  <c r="G39" i="8"/>
  <c r="E39" i="8"/>
  <c r="D39" i="8"/>
  <c r="G34" i="8"/>
  <c r="G33" i="8"/>
  <c r="G32" i="8"/>
  <c r="G29" i="8"/>
  <c r="G28" i="8"/>
  <c r="G26" i="8"/>
  <c r="G25" i="8"/>
  <c r="G24" i="8"/>
  <c r="G23" i="8"/>
  <c r="G21" i="8"/>
  <c r="G19" i="8"/>
  <c r="G18" i="8"/>
  <c r="G13" i="8"/>
  <c r="G11" i="8"/>
  <c r="G10" i="8"/>
  <c r="F61" i="7"/>
  <c r="F63" i="7"/>
  <c r="E61" i="7"/>
  <c r="D61" i="7"/>
  <c r="G54" i="7"/>
  <c r="G50" i="7"/>
  <c r="G48" i="7"/>
  <c r="G47" i="7"/>
  <c r="G46" i="7"/>
  <c r="G44" i="7"/>
  <c r="F62" i="6"/>
  <c r="F64" i="6"/>
  <c r="E62" i="6"/>
  <c r="D62" i="6"/>
  <c r="G55" i="6"/>
  <c r="G54" i="6"/>
  <c r="G53" i="6"/>
  <c r="G52" i="6"/>
  <c r="G51" i="6"/>
  <c r="G50" i="6"/>
  <c r="G48" i="6"/>
  <c r="G46" i="6"/>
  <c r="G45" i="6"/>
  <c r="G44" i="6"/>
  <c r="F39" i="6"/>
  <c r="G39" i="6"/>
  <c r="E39" i="6"/>
  <c r="D39" i="6"/>
  <c r="G34" i="6"/>
  <c r="G33" i="6"/>
  <c r="G32" i="6"/>
  <c r="G31" i="6"/>
  <c r="G29" i="6"/>
  <c r="G25" i="6"/>
  <c r="G22" i="6"/>
  <c r="G21" i="6"/>
  <c r="G20" i="6"/>
  <c r="G19" i="6"/>
  <c r="G18" i="6"/>
  <c r="G16" i="6"/>
  <c r="G15" i="6"/>
  <c r="G14" i="6"/>
  <c r="G13" i="6"/>
  <c r="G11" i="6"/>
  <c r="F62" i="5"/>
  <c r="F64" i="5"/>
  <c r="E62" i="5"/>
  <c r="D62" i="5"/>
  <c r="G56" i="5"/>
  <c r="G54" i="5"/>
  <c r="G50" i="5"/>
  <c r="G48" i="5"/>
  <c r="G46" i="5"/>
  <c r="G44" i="5"/>
  <c r="F39" i="5"/>
  <c r="G39" i="5"/>
  <c r="E39" i="5"/>
  <c r="D39" i="5"/>
  <c r="G25" i="5"/>
  <c r="G24" i="5"/>
  <c r="G23" i="5"/>
  <c r="G18" i="5"/>
  <c r="G17" i="5"/>
  <c r="G14" i="5"/>
  <c r="G12" i="5"/>
  <c r="G10" i="5"/>
  <c r="F62" i="4"/>
  <c r="F64" i="4"/>
  <c r="E62" i="4"/>
  <c r="D62" i="4"/>
  <c r="G56" i="4"/>
  <c r="G54" i="4"/>
  <c r="G53" i="4"/>
  <c r="G50" i="4"/>
  <c r="G49" i="4"/>
  <c r="G48" i="4"/>
  <c r="G46" i="4"/>
  <c r="G45" i="4"/>
  <c r="G44" i="4"/>
  <c r="F39" i="4"/>
  <c r="G39" i="4"/>
  <c r="E39" i="4"/>
  <c r="D39" i="4"/>
  <c r="G33" i="4"/>
  <c r="G31" i="4"/>
  <c r="G30" i="4"/>
  <c r="G28" i="4"/>
  <c r="G26" i="4"/>
  <c r="G24" i="4"/>
  <c r="G23" i="4"/>
  <c r="G22" i="4"/>
  <c r="G21" i="4"/>
  <c r="G19" i="4"/>
  <c r="G18" i="4"/>
  <c r="G17" i="4"/>
  <c r="G16" i="4"/>
  <c r="G15" i="4"/>
  <c r="G14" i="4"/>
  <c r="G11" i="4"/>
  <c r="G10" i="4"/>
  <c r="F62" i="3"/>
  <c r="F64" i="3"/>
  <c r="E62" i="3"/>
  <c r="D62" i="3"/>
  <c r="G55" i="3"/>
  <c r="G54" i="3"/>
  <c r="G53" i="3"/>
  <c r="G52" i="3"/>
  <c r="G50" i="3"/>
  <c r="G49" i="3"/>
  <c r="G48" i="3"/>
  <c r="G47" i="3"/>
  <c r="G46" i="3"/>
  <c r="G45" i="3"/>
  <c r="G44" i="3"/>
  <c r="F39" i="3"/>
  <c r="G39" i="3"/>
  <c r="E39" i="3"/>
  <c r="D39" i="3"/>
  <c r="G34" i="3"/>
  <c r="G33" i="3"/>
  <c r="G32" i="3"/>
  <c r="G29" i="3"/>
  <c r="G28" i="3"/>
  <c r="G26" i="3"/>
  <c r="G24" i="3"/>
  <c r="G23" i="3"/>
  <c r="G22" i="3"/>
  <c r="G21" i="3"/>
  <c r="G20" i="3"/>
  <c r="G18" i="3"/>
  <c r="G17" i="3"/>
  <c r="G13" i="3"/>
  <c r="G11" i="3"/>
  <c r="G9" i="3"/>
  <c r="F60" i="2"/>
  <c r="F62" i="2"/>
  <c r="E60" i="2"/>
  <c r="D60" i="2"/>
  <c r="G54" i="2"/>
  <c r="G53" i="2"/>
  <c r="G50" i="2"/>
  <c r="G48" i="2"/>
  <c r="G47" i="2"/>
  <c r="G46" i="2"/>
  <c r="G44" i="2"/>
  <c r="F39" i="2"/>
  <c r="G39" i="2"/>
  <c r="E39" i="2"/>
  <c r="D39" i="2"/>
  <c r="G34" i="2"/>
  <c r="G32" i="2"/>
  <c r="G30" i="2"/>
  <c r="G18" i="2"/>
  <c r="F61" i="1"/>
  <c r="F63" i="1"/>
  <c r="E61" i="1"/>
  <c r="D61" i="1"/>
  <c r="G54" i="1"/>
  <c r="G52" i="1"/>
  <c r="G50" i="1"/>
  <c r="G49" i="1"/>
  <c r="G48" i="1"/>
  <c r="G46" i="1"/>
  <c r="G45" i="1"/>
  <c r="G44" i="1"/>
  <c r="F39" i="1"/>
  <c r="G39" i="1"/>
  <c r="E39" i="1"/>
  <c r="D39" i="1"/>
  <c r="G31" i="1"/>
  <c r="G30" i="1"/>
  <c r="G25" i="1"/>
  <c r="G22" i="1"/>
  <c r="G20" i="1"/>
  <c r="G18" i="1"/>
  <c r="G17" i="1"/>
  <c r="G16" i="1"/>
  <c r="G13" i="1"/>
  <c r="G12" i="1"/>
  <c r="G10" i="1"/>
  <c r="G9" i="1"/>
  <c r="G61" i="14"/>
  <c r="G60" i="11"/>
  <c r="G61" i="8"/>
  <c r="G61" i="7"/>
  <c r="G62" i="6"/>
  <c r="G62" i="5"/>
  <c r="G62" i="4"/>
  <c r="G62" i="3"/>
  <c r="G60" i="2"/>
  <c r="G61" i="1"/>
  <c r="B11" i="13"/>
  <c r="A4" i="13"/>
  <c r="A3" i="14"/>
  <c r="A3" i="12"/>
  <c r="A3" i="11"/>
  <c r="A3" i="10"/>
  <c r="A3" i="9"/>
  <c r="A3" i="8"/>
  <c r="A3" i="7"/>
  <c r="D39" i="7"/>
  <c r="E39" i="7"/>
  <c r="F39" i="7"/>
  <c r="A3" i="6"/>
  <c r="A3" i="5"/>
  <c r="A3" i="4"/>
  <c r="A3" i="3"/>
  <c r="A3" i="2"/>
  <c r="B8" i="13" l="1"/>
  <c r="B9" i="13" s="1"/>
  <c r="F39" i="10"/>
  <c r="B17" i="13"/>
  <c r="B6" i="13"/>
  <c r="G49" i="12"/>
  <c r="B13" i="13"/>
  <c r="B14" i="13" s="1"/>
  <c r="B16" i="13"/>
  <c r="F71" i="12"/>
  <c r="B18" i="13"/>
  <c r="B19" i="13" s="1"/>
  <c r="G39" i="10" l="1"/>
  <c r="F63" i="10"/>
  <c r="B21" i="13"/>
</calcChain>
</file>

<file path=xl/sharedStrings.xml><?xml version="1.0" encoding="utf-8"?>
<sst xmlns="http://schemas.openxmlformats.org/spreadsheetml/2006/main" count="952" uniqueCount="156">
  <si>
    <t>MISSOURI GAMING COMMISSION</t>
  </si>
  <si>
    <t>DETAIL GAMING STATS - PUBLIC REPORT</t>
  </si>
  <si>
    <t>BOAT:    ARGOSY RIVERSIDE</t>
  </si>
  <si>
    <t>TABLE GAMES:</t>
  </si>
  <si>
    <t>TABLE</t>
  </si>
  <si>
    <t>ACTUAL</t>
  </si>
  <si>
    <t>UNITS</t>
  </si>
  <si>
    <t>DROP</t>
  </si>
  <si>
    <t>AGR</t>
  </si>
  <si>
    <t>HOLD %</t>
  </si>
  <si>
    <t xml:space="preserve">   Blackjack</t>
  </si>
  <si>
    <t xml:space="preserve">   Double Deck Blackjack</t>
  </si>
  <si>
    <t xml:space="preserve">   Face Up Blackjack</t>
  </si>
  <si>
    <t xml:space="preserve">   Caribbean Stud</t>
  </si>
  <si>
    <t xml:space="preserve">   Craps</t>
  </si>
  <si>
    <t xml:space="preserve">   Craps No More</t>
  </si>
  <si>
    <t xml:space="preserve">   No Craps, Craps</t>
  </si>
  <si>
    <t xml:space="preserve">   Let It Ride</t>
  </si>
  <si>
    <t xml:space="preserve">   Mini Bacarrat</t>
  </si>
  <si>
    <t xml:space="preserve">   Pai Gow Poker</t>
  </si>
  <si>
    <t xml:space="preserve">   Roulette</t>
  </si>
  <si>
    <t xml:space="preserve">   Poker w/o bad beat</t>
  </si>
  <si>
    <t xml:space="preserve">   Bad Beat Poker - house funded</t>
  </si>
  <si>
    <t xml:space="preserve">   Bad Beat Poker - player funded</t>
  </si>
  <si>
    <t xml:space="preserve">   Three Card Poker/Stud</t>
  </si>
  <si>
    <t xml:space="preserve">   Mississippi Stud</t>
  </si>
  <si>
    <t xml:space="preserve">   BJ 21 +3</t>
  </si>
  <si>
    <t xml:space="preserve">   Ultimate Texas Hold'em</t>
  </si>
  <si>
    <t xml:space="preserve">   Table Tournaments</t>
  </si>
  <si>
    <t xml:space="preserve">   Other </t>
  </si>
  <si>
    <t xml:space="preserve">   Rounding</t>
  </si>
  <si>
    <t xml:space="preserve">  TOTAL TABLE GAMES:</t>
  </si>
  <si>
    <t>ELECTRONIC GAMING DEVICES:</t>
  </si>
  <si>
    <t xml:space="preserve">     5 cents</t>
  </si>
  <si>
    <t xml:space="preserve">   10 cents</t>
  </si>
  <si>
    <t xml:space="preserve">   25 cents</t>
  </si>
  <si>
    <t xml:space="preserve">   50 cents</t>
  </si>
  <si>
    <t xml:space="preserve">   $1.00</t>
  </si>
  <si>
    <t xml:space="preserve">   $2.00</t>
  </si>
  <si>
    <t xml:space="preserve">   $5.00</t>
  </si>
  <si>
    <t xml:space="preserve">   $10.00</t>
  </si>
  <si>
    <t xml:space="preserve">   $25.00</t>
  </si>
  <si>
    <t xml:space="preserve">   Slot Tournaments</t>
  </si>
  <si>
    <t xml:space="preserve">   Wide Area Progressive</t>
  </si>
  <si>
    <t xml:space="preserve">   Other</t>
  </si>
  <si>
    <t xml:space="preserve">     TOTAL SLOTS:</t>
  </si>
  <si>
    <t>TOTAL AGR FOR MONTH:</t>
  </si>
  <si>
    <t xml:space="preserve">(1) The above payout percentages for slots represent the actual payout for a one month period only.  </t>
  </si>
  <si>
    <t xml:space="preserve">     The 80% minimum payout per Section 313.805(12) RSMO is not limited to any one month period </t>
  </si>
  <si>
    <t xml:space="preserve">     and is calculated based on standard probability and statistical theory.</t>
  </si>
  <si>
    <t>NOTE:  THE FIGURES IN THIS REPORT ARE SUBJECT TO ADJUSTMENT</t>
  </si>
  <si>
    <t>DETAIL GAMING STATS  - PUBLIC REPORT</t>
  </si>
  <si>
    <t xml:space="preserve">   Single Deck Blackjack</t>
  </si>
  <si>
    <t xml:space="preserve">   Texas Shootout</t>
  </si>
  <si>
    <t xml:space="preserve">   Ultimate Texas Hold'Em</t>
  </si>
  <si>
    <t xml:space="preserve">   Midi Bacarrat</t>
  </si>
  <si>
    <t xml:space="preserve">   EZ Bacarrat</t>
  </si>
  <si>
    <t xml:space="preserve">   21 Plus 3</t>
  </si>
  <si>
    <t xml:space="preserve">   Four Card Poker</t>
  </si>
  <si>
    <t xml:space="preserve">   $100.00</t>
  </si>
  <si>
    <t xml:space="preserve">     1 cent</t>
  </si>
  <si>
    <t xml:space="preserve">     2 cents</t>
  </si>
  <si>
    <t xml:space="preserve">   Ultimate Texas Hold 'Em</t>
  </si>
  <si>
    <t xml:space="preserve">   21 plus 3</t>
  </si>
  <si>
    <t xml:space="preserve">   Prime 21</t>
  </si>
  <si>
    <t xml:space="preserve">   EZ Pai Gow</t>
  </si>
  <si>
    <t>BOAT:     MARK TWAIN</t>
  </si>
  <si>
    <t>BOAT:     ST. CHARLES</t>
  </si>
  <si>
    <t xml:space="preserve">   Three Card Progressive</t>
  </si>
  <si>
    <t xml:space="preserve">   Blackjack plus 3</t>
  </si>
  <si>
    <t xml:space="preserve">   Dragon Bonus</t>
  </si>
  <si>
    <t xml:space="preserve">   EZ Baccarat</t>
  </si>
  <si>
    <t>BOAT:     RIVER CITY</t>
  </si>
  <si>
    <t xml:space="preserve">   Bonus Craps</t>
  </si>
  <si>
    <t>BOAT:  ISLE OF CAPRI - BOONVILLE</t>
  </si>
  <si>
    <t>STATEWIDE TOTALS</t>
  </si>
  <si>
    <t xml:space="preserve">     TABLE GAMES:</t>
  </si>
  <si>
    <t xml:space="preserve">     TABLE DROP:</t>
  </si>
  <si>
    <t xml:space="preserve">     TABLE AGR:</t>
  </si>
  <si>
    <t xml:space="preserve">     ACTUAL HOLD %:</t>
  </si>
  <si>
    <t xml:space="preserve">     SLOT MACHINES:</t>
  </si>
  <si>
    <t xml:space="preserve">     SLOT HANDLE:</t>
  </si>
  <si>
    <t xml:space="preserve">     SLOT AGR:</t>
  </si>
  <si>
    <t xml:space="preserve">     ACTUAL PAYOUT %:</t>
  </si>
  <si>
    <t xml:space="preserve">     GRAND TOTAL AGR:</t>
  </si>
  <si>
    <t xml:space="preserve">   Lunar Poker</t>
  </si>
  <si>
    <t xml:space="preserve">   Super 7</t>
  </si>
  <si>
    <t xml:space="preserve">   Three Card Poker</t>
  </si>
  <si>
    <t>BOAT:  HOLLYWOOD</t>
  </si>
  <si>
    <t xml:space="preserve">   65 to 5 BJ</t>
  </si>
  <si>
    <t xml:space="preserve">   High Card Flush</t>
  </si>
  <si>
    <t xml:space="preserve">   1 cent</t>
  </si>
  <si>
    <t xml:space="preserve">   2 cents</t>
  </si>
  <si>
    <t xml:space="preserve">   Double Deck 21 Plus 3</t>
  </si>
  <si>
    <t xml:space="preserve">   Commission Free</t>
  </si>
  <si>
    <t xml:space="preserve">   Blackjack 6 to 5</t>
  </si>
  <si>
    <t xml:space="preserve">   EZ Mini Bacarrat</t>
  </si>
  <si>
    <t xml:space="preserve">   Criss Cross</t>
  </si>
  <si>
    <t xml:space="preserve">   Double Deck Blackjack 21+3</t>
  </si>
  <si>
    <t xml:space="preserve">   Heads Up Hold Em</t>
  </si>
  <si>
    <t xml:space="preserve">   Blackjack Top 3</t>
  </si>
  <si>
    <t xml:space="preserve">   DJ Wild</t>
  </si>
  <si>
    <t xml:space="preserve">   Texas Ultimate</t>
  </si>
  <si>
    <t xml:space="preserve">   Cajun Stud Poker</t>
  </si>
  <si>
    <t xml:space="preserve">   Cajun Stud</t>
  </si>
  <si>
    <t xml:space="preserve">   Heads Up Hold'em</t>
  </si>
  <si>
    <t xml:space="preserve">   Trilux Blackjack</t>
  </si>
  <si>
    <t xml:space="preserve">   Trilux</t>
  </si>
  <si>
    <t xml:space="preserve">   Cajun Poker</t>
  </si>
  <si>
    <t xml:space="preserve">   Sic Bo</t>
  </si>
  <si>
    <t xml:space="preserve">   DJ Wild Poker</t>
  </si>
  <si>
    <t xml:space="preserve">   Fortune 7</t>
  </si>
  <si>
    <t xml:space="preserve">   Four Card Frenzy</t>
  </si>
  <si>
    <t xml:space="preserve">   Straw Poker</t>
  </si>
  <si>
    <t xml:space="preserve">  Multi Denom</t>
  </si>
  <si>
    <t xml:space="preserve">   Ultimate Texas Poker</t>
  </si>
  <si>
    <t xml:space="preserve">   5 Treasures Baccarat</t>
  </si>
  <si>
    <t xml:space="preserve">    EZ Baccarat</t>
  </si>
  <si>
    <t xml:space="preserve">BOAT:     AMERISTAR KC </t>
  </si>
  <si>
    <t>SLOT</t>
  </si>
  <si>
    <t>HANDLE</t>
  </si>
  <si>
    <t>PAYOUT % (1)</t>
  </si>
  <si>
    <t>BOAT: CENTURY CARUTHERSVILLE</t>
  </si>
  <si>
    <t>BOAT:     HARRAHS KANSAS CITY</t>
  </si>
  <si>
    <t xml:space="preserve">     HYBRID MACHINES:</t>
  </si>
  <si>
    <t xml:space="preserve">     HYBRID HANDLE:</t>
  </si>
  <si>
    <t xml:space="preserve">     HYBRID AGR:</t>
  </si>
  <si>
    <t>BOAT: CENTURY CAPE GIRARDEAU</t>
  </si>
  <si>
    <t xml:space="preserve">   BJ 6 to 5</t>
  </si>
  <si>
    <t xml:space="preserve">   Face Up Pai Gow</t>
  </si>
  <si>
    <t xml:space="preserve">   I Luv Suits</t>
  </si>
  <si>
    <t>BOAT:  BALLY'S KC</t>
  </si>
  <si>
    <t xml:space="preserve">   I LUV Suits</t>
  </si>
  <si>
    <t xml:space="preserve">   Blackjack 6 TO 5</t>
  </si>
  <si>
    <t xml:space="preserve">   Mini Baccarat</t>
  </si>
  <si>
    <t xml:space="preserve">   Golden Frog Baccarat</t>
  </si>
  <si>
    <t xml:space="preserve">   5 Treasures</t>
  </si>
  <si>
    <t>BOAT:    HORSESHOE ST. LOUIS</t>
  </si>
  <si>
    <t xml:space="preserve">   Rising Phoenix MB</t>
  </si>
  <si>
    <t xml:space="preserve">   Big Blind UTH</t>
  </si>
  <si>
    <t xml:space="preserve">   Trilux EZ</t>
  </si>
  <si>
    <t xml:space="preserve">   Double Deck EZ</t>
  </si>
  <si>
    <t xml:space="preserve">   Rising Phoenix</t>
  </si>
  <si>
    <t>HYBRID TABLES</t>
  </si>
  <si>
    <t>HYBRID</t>
  </si>
  <si>
    <t xml:space="preserve">   Hybrid Tournaments</t>
  </si>
  <si>
    <t xml:space="preserve">     TOTAL HYBRID:</t>
  </si>
  <si>
    <t xml:space="preserve">   Eternal Bacarrat</t>
  </si>
  <si>
    <t xml:space="preserve">   Run Em Twice</t>
  </si>
  <si>
    <t xml:space="preserve">    Trilux</t>
  </si>
  <si>
    <t>BOAT:     ST. JOSEPH</t>
  </si>
  <si>
    <t xml:space="preserve">     Multi Denom</t>
  </si>
  <si>
    <t xml:space="preserve">   DD Madness</t>
  </si>
  <si>
    <t xml:space="preserve">   3 Card Poker</t>
  </si>
  <si>
    <t xml:space="preserve">   Double Deck Madness</t>
  </si>
  <si>
    <t>MONTH ENDED: 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</si>
</sst>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0.000%"/>
  </numFmts>
  <fonts count="22" x14ac:knownFonts="1">
    <font>
      <sz val="12"/>
      <name val="Arial"/>
    </font>
    <font>
      <b/>
      <sz val="10"/>
      <name val="Arial"/>
    </font>
    <font>
      <b/>
      <sz val="18"/>
      <name val="Arial"/>
      <family val="2"/>
    </font>
    <font>
      <b/>
      <u/>
      <sz val="18"/>
      <name val="Arial"/>
      <family val="2"/>
    </font>
    <font>
      <u/>
      <sz val="12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u/>
      <sz val="1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0">
    <xf numFmtId="0" fontId="0" fillId="0" borderId="0" xfId="0" applyNumberFormat="1" applyFont="1" applyAlignment="1" applyProtection="1">
      <protection locked="0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NumberFormat="1" applyFont="1" applyAlignment="1" applyProtection="1">
      <protection locked="0"/>
    </xf>
    <xf numFmtId="0" fontId="1" fillId="0" borderId="0" xfId="0" applyFont="1" applyAlignment="1"/>
    <xf numFmtId="0" fontId="1" fillId="0" borderId="0" xfId="0" applyNumberFormat="1" applyFont="1" applyAlignment="1">
      <alignment horizontal="centerContinuous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NumberFormat="1" applyFont="1" applyAlignment="1">
      <alignment horizontal="centerContinuous"/>
    </xf>
    <xf numFmtId="0" fontId="0" fillId="2" borderId="0" xfId="0" applyFill="1" applyAlignment="1"/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0" fontId="6" fillId="2" borderId="0" xfId="0" applyNumberFormat="1" applyFont="1" applyFill="1" applyAlignment="1">
      <alignment horizontal="centerContinuous"/>
    </xf>
    <xf numFmtId="0" fontId="7" fillId="0" borderId="1" xfId="0" applyNumberFormat="1" applyFont="1" applyBorder="1" applyAlignment="1" applyProtection="1">
      <protection locked="0"/>
    </xf>
    <xf numFmtId="0" fontId="8" fillId="0" borderId="2" xfId="0" applyNumberFormat="1" applyFont="1" applyBorder="1" applyAlignment="1"/>
    <xf numFmtId="0" fontId="0" fillId="0" borderId="2" xfId="0" applyFont="1" applyBorder="1" applyAlignment="1"/>
    <xf numFmtId="0" fontId="9" fillId="0" borderId="3" xfId="0" applyNumberFormat="1" applyFont="1" applyBorder="1" applyAlignment="1"/>
    <xf numFmtId="0" fontId="9" fillId="3" borderId="3" xfId="0" applyNumberFormat="1" applyFont="1" applyFill="1" applyBorder="1" applyAlignment="1"/>
    <xf numFmtId="0" fontId="8" fillId="3" borderId="1" xfId="0" applyNumberFormat="1" applyFont="1" applyFill="1" applyBorder="1" applyAlignment="1" applyProtection="1">
      <protection locked="0"/>
    </xf>
    <xf numFmtId="0" fontId="10" fillId="0" borderId="1" xfId="0" applyNumberFormat="1" applyFont="1" applyBorder="1" applyAlignment="1">
      <alignment horizontal="left"/>
    </xf>
    <xf numFmtId="0" fontId="10" fillId="0" borderId="1" xfId="0" applyNumberFormat="1" applyFont="1" applyBorder="1" applyAlignment="1"/>
    <xf numFmtId="0" fontId="0" fillId="0" borderId="0" xfId="0" applyNumberFormat="1" applyFont="1" applyAlignment="1"/>
    <xf numFmtId="0" fontId="8" fillId="0" borderId="0" xfId="0" applyNumberFormat="1" applyFont="1" applyAlignment="1"/>
    <xf numFmtId="0" fontId="11" fillId="2" borderId="0" xfId="0" applyNumberFormat="1" applyFont="1" applyFill="1" applyAlignment="1"/>
    <xf numFmtId="0" fontId="8" fillId="2" borderId="0" xfId="0" applyNumberFormat="1" applyFont="1" applyFill="1" applyAlignment="1"/>
    <xf numFmtId="0" fontId="6" fillId="2" borderId="0" xfId="0" applyNumberFormat="1" applyFont="1" applyFill="1" applyAlignment="1">
      <alignment horizontal="center"/>
    </xf>
    <xf numFmtId="0" fontId="6" fillId="0" borderId="0" xfId="0" applyNumberFormat="1" applyFont="1" applyAlignment="1"/>
    <xf numFmtId="0" fontId="6" fillId="2" borderId="3" xfId="0" applyNumberFormat="1" applyFont="1" applyFill="1" applyBorder="1" applyAlignment="1" applyProtection="1">
      <protection locked="0"/>
    </xf>
    <xf numFmtId="0" fontId="8" fillId="2" borderId="1" xfId="0" applyNumberFormat="1" applyFont="1" applyFill="1" applyBorder="1" applyAlignment="1" applyProtection="1">
      <protection locked="0"/>
    </xf>
    <xf numFmtId="0" fontId="6" fillId="2" borderId="3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Continuous"/>
      <protection locked="0"/>
    </xf>
    <xf numFmtId="0" fontId="9" fillId="0" borderId="3" xfId="0" applyNumberFormat="1" applyFont="1" applyBorder="1" applyAlignment="1">
      <alignment horizontal="left"/>
    </xf>
    <xf numFmtId="0" fontId="6" fillId="3" borderId="3" xfId="0" applyNumberFormat="1" applyFont="1" applyFill="1" applyBorder="1" applyAlignment="1" applyProtection="1">
      <protection locked="0"/>
    </xf>
    <xf numFmtId="0" fontId="7" fillId="0" borderId="0" xfId="0" applyNumberFormat="1" applyFont="1" applyAlignment="1"/>
    <xf numFmtId="0" fontId="10" fillId="0" borderId="0" xfId="0" applyNumberFormat="1" applyFont="1" applyAlignment="1"/>
    <xf numFmtId="0" fontId="12" fillId="0" borderId="0" xfId="0" applyNumberFormat="1" applyFont="1" applyAlignment="1"/>
    <xf numFmtId="4" fontId="10" fillId="0" borderId="0" xfId="0" applyNumberFormat="1" applyFont="1" applyAlignment="1">
      <alignment horizontal="right"/>
    </xf>
    <xf numFmtId="0" fontId="10" fillId="0" borderId="0" xfId="0" applyFont="1" applyAlignment="1"/>
    <xf numFmtId="0" fontId="12" fillId="0" borderId="0" xfId="0" applyFont="1" applyAlignment="1"/>
    <xf numFmtId="0" fontId="8" fillId="0" borderId="0" xfId="0" applyFont="1" applyAlignment="1"/>
    <xf numFmtId="4" fontId="6" fillId="0" borderId="0" xfId="0" applyNumberFormat="1" applyFont="1" applyAlignment="1">
      <alignment horizontal="right"/>
    </xf>
    <xf numFmtId="0" fontId="5" fillId="0" borderId="0" xfId="0" applyFont="1" applyAlignment="1"/>
    <xf numFmtId="0" fontId="13" fillId="0" borderId="0" xfId="0" applyFont="1" applyAlignment="1"/>
    <xf numFmtId="164" fontId="10" fillId="0" borderId="0" xfId="0" applyNumberFormat="1" applyFont="1" applyAlignment="1"/>
    <xf numFmtId="4" fontId="10" fillId="0" borderId="0" xfId="0" applyNumberFormat="1" applyFont="1" applyAlignment="1"/>
    <xf numFmtId="3" fontId="10" fillId="0" borderId="0" xfId="0" applyNumberFormat="1" applyFont="1" applyAlignment="1">
      <alignment horizontal="center"/>
    </xf>
    <xf numFmtId="3" fontId="10" fillId="0" borderId="0" xfId="0" applyNumberFormat="1" applyFont="1" applyAlignment="1"/>
    <xf numFmtId="0" fontId="14" fillId="0" borderId="0" xfId="0" applyFont="1" applyAlignment="1"/>
    <xf numFmtId="0" fontId="15" fillId="0" borderId="0" xfId="0" applyFont="1" applyAlignment="1"/>
    <xf numFmtId="0" fontId="7" fillId="0" borderId="0" xfId="0" applyFont="1" applyAlignment="1"/>
    <xf numFmtId="0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NumberFormat="1" applyFont="1" applyAlignment="1" applyProtection="1">
      <protection locked="0"/>
    </xf>
    <xf numFmtId="8" fontId="6" fillId="2" borderId="3" xfId="0" quotePrefix="1" applyNumberFormat="1" applyFont="1" applyFill="1" applyBorder="1" applyAlignment="1" applyProtection="1">
      <protection locked="0"/>
    </xf>
    <xf numFmtId="0" fontId="6" fillId="2" borderId="3" xfId="0" quotePrefix="1" applyNumberFormat="1" applyFont="1" applyFill="1" applyBorder="1" applyAlignment="1" applyProtection="1">
      <protection locked="0"/>
    </xf>
    <xf numFmtId="0" fontId="2" fillId="0" borderId="0" xfId="0" applyNumberFormat="1" applyFont="1" applyAlignment="1"/>
    <xf numFmtId="0" fontId="0" fillId="0" borderId="0" xfId="0" applyAlignment="1"/>
    <xf numFmtId="0" fontId="0" fillId="0" borderId="4" xfId="0" applyNumberFormat="1" applyFont="1" applyBorder="1" applyAlignment="1"/>
    <xf numFmtId="0" fontId="14" fillId="0" borderId="0" xfId="0" applyNumberFormat="1" applyFont="1" applyAlignment="1"/>
    <xf numFmtId="0" fontId="1" fillId="0" borderId="0" xfId="0" applyNumberFormat="1" applyFont="1" applyAlignment="1"/>
    <xf numFmtId="0" fontId="3" fillId="0" borderId="0" xfId="0" applyNumberFormat="1" applyFont="1" applyAlignment="1"/>
    <xf numFmtId="0" fontId="4" fillId="0" borderId="0" xfId="0" applyNumberFormat="1" applyFont="1" applyAlignment="1"/>
    <xf numFmtId="0" fontId="0" fillId="2" borderId="0" xfId="0" applyNumberFormat="1" applyFont="1" applyFill="1" applyAlignment="1"/>
    <xf numFmtId="0" fontId="6" fillId="2" borderId="0" xfId="0" applyNumberFormat="1" applyFont="1" applyFill="1" applyAlignment="1"/>
    <xf numFmtId="0" fontId="12" fillId="2" borderId="0" xfId="0" applyNumberFormat="1" applyFont="1" applyFill="1" applyAlignment="1"/>
    <xf numFmtId="0" fontId="8" fillId="0" borderId="2" xfId="0" applyNumberFormat="1" applyFont="1" applyFill="1" applyBorder="1" applyAlignment="1"/>
    <xf numFmtId="0" fontId="0" fillId="0" borderId="2" xfId="0" applyNumberFormat="1" applyFont="1" applyFill="1" applyBorder="1" applyAlignment="1"/>
    <xf numFmtId="0" fontId="8" fillId="0" borderId="0" xfId="0" applyNumberFormat="1" applyFont="1" applyFill="1" applyAlignment="1"/>
    <xf numFmtId="0" fontId="18" fillId="0" borderId="0" xfId="0" applyNumberFormat="1" applyFont="1" applyAlignment="1"/>
    <xf numFmtId="0" fontId="6" fillId="2" borderId="5" xfId="0" applyNumberFormat="1" applyFont="1" applyFill="1" applyBorder="1" applyAlignment="1" applyProtection="1">
      <alignment horizontal="left"/>
      <protection locked="0"/>
    </xf>
    <xf numFmtId="0" fontId="19" fillId="2" borderId="3" xfId="0" applyNumberFormat="1" applyFont="1" applyFill="1" applyBorder="1" applyAlignment="1" applyProtection="1">
      <protection locked="0"/>
    </xf>
    <xf numFmtId="3" fontId="8" fillId="0" borderId="3" xfId="0" applyNumberFormat="1" applyFont="1" applyBorder="1" applyAlignment="1" applyProtection="1">
      <alignment horizontal="center"/>
      <protection locked="0"/>
    </xf>
    <xf numFmtId="3" fontId="8" fillId="3" borderId="3" xfId="0" applyNumberFormat="1" applyFont="1" applyFill="1" applyBorder="1" applyAlignment="1" applyProtection="1">
      <alignment horizontal="center"/>
      <protection locked="0"/>
    </xf>
    <xf numFmtId="3" fontId="10" fillId="2" borderId="3" xfId="0" applyNumberFormat="1" applyFont="1" applyFill="1" applyBorder="1" applyAlignment="1">
      <alignment horizontal="center"/>
    </xf>
    <xf numFmtId="4" fontId="6" fillId="0" borderId="1" xfId="0" applyNumberFormat="1" applyFont="1" applyBorder="1" applyAlignment="1">
      <alignment horizontal="centerContinuous"/>
    </xf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 applyAlignment="1">
      <alignment horizontal="center"/>
    </xf>
    <xf numFmtId="4" fontId="8" fillId="3" borderId="3" xfId="0" applyNumberFormat="1" applyFont="1" applyFill="1" applyBorder="1" applyAlignment="1" applyProtection="1">
      <alignment horizontal="center"/>
      <protection locked="0"/>
    </xf>
    <xf numFmtId="4" fontId="6" fillId="0" borderId="6" xfId="0" applyNumberFormat="1" applyFont="1" applyBorder="1" applyAlignment="1">
      <alignment horizontal="centerContinuous"/>
    </xf>
    <xf numFmtId="0" fontId="10" fillId="0" borderId="0" xfId="0" applyNumberFormat="1" applyFont="1" applyAlignment="1">
      <alignment horizontal="left"/>
    </xf>
    <xf numFmtId="164" fontId="13" fillId="0" borderId="7" xfId="0" applyNumberFormat="1" applyFont="1" applyBorder="1" applyAlignment="1">
      <alignment horizontal="center"/>
    </xf>
    <xf numFmtId="0" fontId="10" fillId="0" borderId="0" xfId="0" applyFont="1" applyFill="1" applyAlignment="1"/>
    <xf numFmtId="0" fontId="12" fillId="0" borderId="0" xfId="0" applyFont="1" applyFill="1" applyAlignment="1"/>
    <xf numFmtId="0" fontId="20" fillId="0" borderId="0" xfId="0" applyNumberFormat="1" applyFont="1" applyAlignment="1"/>
    <xf numFmtId="0" fontId="20" fillId="0" borderId="0" xfId="0" applyNumberFormat="1" applyFont="1" applyAlignment="1">
      <alignment horizontal="centerContinuous"/>
    </xf>
    <xf numFmtId="0" fontId="10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/>
    <xf numFmtId="3" fontId="10" fillId="2" borderId="1" xfId="0" applyNumberFormat="1" applyFont="1" applyFill="1" applyBorder="1" applyAlignment="1">
      <alignment horizontal="center"/>
    </xf>
    <xf numFmtId="0" fontId="16" fillId="0" borderId="8" xfId="0" applyFont="1" applyBorder="1" applyAlignment="1"/>
    <xf numFmtId="3" fontId="13" fillId="0" borderId="9" xfId="0" applyNumberFormat="1" applyFont="1" applyBorder="1" applyAlignment="1">
      <alignment horizontal="center"/>
    </xf>
    <xf numFmtId="0" fontId="16" fillId="0" borderId="10" xfId="0" applyFont="1" applyBorder="1" applyAlignment="1"/>
    <xf numFmtId="4" fontId="13" fillId="0" borderId="7" xfId="0" applyNumberFormat="1" applyFont="1" applyBorder="1" applyAlignment="1">
      <alignment horizontal="center"/>
    </xf>
    <xf numFmtId="0" fontId="16" fillId="4" borderId="10" xfId="0" applyFont="1" applyFill="1" applyBorder="1" applyAlignment="1"/>
    <xf numFmtId="4" fontId="12" fillId="4" borderId="7" xfId="0" applyNumberFormat="1" applyFont="1" applyFill="1" applyBorder="1" applyAlignment="1">
      <alignment horizontal="center"/>
    </xf>
    <xf numFmtId="164" fontId="13" fillId="4" borderId="7" xfId="0" applyNumberFormat="1" applyFont="1" applyFill="1" applyBorder="1" applyAlignment="1">
      <alignment horizontal="center"/>
    </xf>
    <xf numFmtId="4" fontId="12" fillId="4" borderId="11" xfId="0" applyNumberFormat="1" applyFont="1" applyFill="1" applyBorder="1" applyAlignment="1">
      <alignment horizontal="center"/>
    </xf>
    <xf numFmtId="0" fontId="13" fillId="0" borderId="12" xfId="0" applyFont="1" applyBorder="1" applyAlignment="1"/>
    <xf numFmtId="0" fontId="12" fillId="0" borderId="12" xfId="0" applyFont="1" applyBorder="1" applyAlignment="1"/>
    <xf numFmtId="4" fontId="13" fillId="0" borderId="9" xfId="0" applyNumberFormat="1" applyFont="1" applyBorder="1" applyAlignment="1">
      <alignment horizontal="center"/>
    </xf>
    <xf numFmtId="3" fontId="10" fillId="2" borderId="5" xfId="0" applyNumberFormat="1" applyFont="1" applyFill="1" applyBorder="1" applyAlignment="1">
      <alignment horizontal="center"/>
    </xf>
    <xf numFmtId="40" fontId="8" fillId="5" borderId="3" xfId="0" applyNumberFormat="1" applyFont="1" applyFill="1" applyBorder="1" applyProtection="1">
      <protection locked="0"/>
    </xf>
    <xf numFmtId="40" fontId="8" fillId="0" borderId="3" xfId="0" applyNumberFormat="1" applyFont="1" applyBorder="1" applyProtection="1">
      <protection locked="0"/>
    </xf>
    <xf numFmtId="164" fontId="8" fillId="0" borderId="13" xfId="0" applyNumberFormat="1" applyFont="1" applyBorder="1" applyProtection="1">
      <protection locked="0"/>
    </xf>
    <xf numFmtId="164" fontId="8" fillId="3" borderId="13" xfId="0" applyNumberFormat="1" applyFont="1" applyFill="1" applyBorder="1" applyProtection="1">
      <protection locked="0"/>
    </xf>
    <xf numFmtId="40" fontId="8" fillId="3" borderId="3" xfId="0" applyNumberFormat="1" applyFont="1" applyFill="1" applyBorder="1" applyProtection="1">
      <protection locked="0"/>
    </xf>
    <xf numFmtId="4" fontId="10" fillId="2" borderId="5" xfId="0" applyNumberFormat="1" applyFont="1" applyFill="1" applyBorder="1"/>
    <xf numFmtId="164" fontId="10" fillId="0" borderId="14" xfId="0" applyNumberFormat="1" applyFont="1" applyBorder="1" applyProtection="1">
      <protection locked="0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/>
    <xf numFmtId="4" fontId="6" fillId="0" borderId="0" xfId="0" applyNumberFormat="1" applyFont="1"/>
    <xf numFmtId="0" fontId="6" fillId="0" borderId="0" xfId="0" applyFont="1" applyAlignment="1">
      <alignment horizontal="center"/>
    </xf>
    <xf numFmtId="4" fontId="8" fillId="3" borderId="3" xfId="0" applyNumberFormat="1" applyFont="1" applyFill="1" applyBorder="1" applyProtection="1">
      <protection locked="0"/>
    </xf>
    <xf numFmtId="4" fontId="10" fillId="2" borderId="3" xfId="0" applyNumberFormat="1" applyFont="1" applyFill="1" applyBorder="1"/>
    <xf numFmtId="0" fontId="7" fillId="0" borderId="1" xfId="0" applyFont="1" applyBorder="1"/>
    <xf numFmtId="4" fontId="20" fillId="0" borderId="1" xfId="0" applyNumberFormat="1" applyFont="1" applyBorder="1"/>
    <xf numFmtId="0" fontId="0" fillId="0" borderId="1" xfId="0" applyBorder="1"/>
    <xf numFmtId="0" fontId="12" fillId="0" borderId="0" xfId="0" applyFont="1"/>
    <xf numFmtId="164" fontId="10" fillId="0" borderId="13" xfId="0" applyNumberFormat="1" applyFont="1" applyBorder="1" applyProtection="1">
      <protection locked="0"/>
    </xf>
    <xf numFmtId="164" fontId="8" fillId="0" borderId="3" xfId="0" applyNumberFormat="1" applyFont="1" applyBorder="1" applyProtection="1">
      <protection locked="0"/>
    </xf>
    <xf numFmtId="164" fontId="8" fillId="3" borderId="3" xfId="0" applyNumberFormat="1" applyFont="1" applyFill="1" applyBorder="1" applyProtection="1">
      <protection locked="0"/>
    </xf>
    <xf numFmtId="4" fontId="8" fillId="2" borderId="3" xfId="0" applyNumberFormat="1" applyFont="1" applyFill="1" applyBorder="1" applyProtection="1">
      <protection locked="0"/>
    </xf>
    <xf numFmtId="4" fontId="8" fillId="0" borderId="3" xfId="0" applyNumberFormat="1" applyFont="1" applyBorder="1" applyProtection="1">
      <protection locked="0"/>
    </xf>
    <xf numFmtId="164" fontId="10" fillId="0" borderId="3" xfId="0" applyNumberFormat="1" applyFont="1" applyBorder="1" applyProtection="1">
      <protection locked="0"/>
    </xf>
    <xf numFmtId="0" fontId="7" fillId="0" borderId="1" xfId="0" applyFont="1" applyBorder="1" applyAlignment="1">
      <alignment horizontal="center"/>
    </xf>
    <xf numFmtId="4" fontId="10" fillId="2" borderId="1" xfId="0" applyNumberFormat="1" applyFont="1" applyFill="1" applyBorder="1"/>
    <xf numFmtId="164" fontId="10" fillId="0" borderId="1" xfId="0" applyNumberFormat="1" applyFont="1" applyBorder="1" applyProtection="1">
      <protection locked="0"/>
    </xf>
    <xf numFmtId="10" fontId="8" fillId="0" borderId="3" xfId="0" applyNumberFormat="1" applyFont="1" applyBorder="1" applyProtection="1">
      <protection locked="0"/>
    </xf>
    <xf numFmtId="164" fontId="8" fillId="5" borderId="3" xfId="0" applyNumberFormat="1" applyFont="1" applyFill="1" applyBorder="1" applyProtection="1">
      <protection locked="0"/>
    </xf>
    <xf numFmtId="4" fontId="8" fillId="5" borderId="3" xfId="0" applyNumberFormat="1" applyFont="1" applyFill="1" applyBorder="1" applyProtection="1">
      <protection locked="0"/>
    </xf>
    <xf numFmtId="3" fontId="10" fillId="2" borderId="0" xfId="0" applyNumberFormat="1" applyFont="1" applyFill="1" applyAlignment="1">
      <alignment horizontal="center"/>
    </xf>
    <xf numFmtId="4" fontId="10" fillId="2" borderId="0" xfId="0" applyNumberFormat="1" applyFont="1" applyFill="1"/>
    <xf numFmtId="164" fontId="10" fillId="0" borderId="0" xfId="0" applyNumberFormat="1" applyFont="1" applyProtection="1">
      <protection locked="0"/>
    </xf>
    <xf numFmtId="164" fontId="10" fillId="0" borderId="0" xfId="0" applyNumberFormat="1" applyFont="1"/>
    <xf numFmtId="0" fontId="0" fillId="0" borderId="0" xfId="0"/>
    <xf numFmtId="0" fontId="8" fillId="0" borderId="0" xfId="0" applyFont="1"/>
    <xf numFmtId="0" fontId="0" fillId="0" borderId="0" xfId="0" applyProtection="1">
      <protection locked="0"/>
    </xf>
    <xf numFmtId="0" fontId="6" fillId="0" borderId="3" xfId="0" applyFont="1" applyBorder="1"/>
    <xf numFmtId="0" fontId="7" fillId="0" borderId="1" xfId="0" applyFont="1" applyBorder="1" applyProtection="1">
      <protection locked="0"/>
    </xf>
    <xf numFmtId="0" fontId="21" fillId="0" borderId="3" xfId="0" applyFont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topLeftCell="A25" zoomScale="87" workbookViewId="0">
      <selection activeCell="A4" sqref="A4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">
        <v>155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2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133</v>
      </c>
      <c r="B9" s="137"/>
      <c r="C9" s="14"/>
      <c r="D9" s="71">
        <v>8</v>
      </c>
      <c r="E9" s="100">
        <v>1488827</v>
      </c>
      <c r="F9" s="101">
        <v>200986.5</v>
      </c>
      <c r="G9" s="102">
        <f>F9/E9</f>
        <v>0.13499654425933974</v>
      </c>
      <c r="H9" s="15"/>
    </row>
    <row r="10" spans="1:8" ht="15.75" x14ac:dyDescent="0.25">
      <c r="A10" s="136" t="s">
        <v>11</v>
      </c>
      <c r="B10" s="137"/>
      <c r="C10" s="14"/>
      <c r="D10" s="71">
        <v>5</v>
      </c>
      <c r="E10" s="100">
        <v>1312025</v>
      </c>
      <c r="F10" s="101">
        <v>269785</v>
      </c>
      <c r="G10" s="102">
        <f>F10/E10</f>
        <v>0.20562489281835331</v>
      </c>
      <c r="H10" s="15"/>
    </row>
    <row r="11" spans="1:8" ht="15.75" x14ac:dyDescent="0.25">
      <c r="A11" s="136" t="s">
        <v>68</v>
      </c>
      <c r="B11" s="137"/>
      <c r="C11" s="14"/>
      <c r="D11" s="71"/>
      <c r="E11" s="100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>
        <v>1</v>
      </c>
      <c r="E12" s="100">
        <v>140996</v>
      </c>
      <c r="F12" s="101">
        <v>81899</v>
      </c>
      <c r="G12" s="102">
        <f t="shared" ref="G12:G22" si="0">F12/E12</f>
        <v>0.58086044994184227</v>
      </c>
      <c r="H12" s="15"/>
    </row>
    <row r="13" spans="1:8" ht="15.75" x14ac:dyDescent="0.25">
      <c r="A13" s="136" t="s">
        <v>69</v>
      </c>
      <c r="B13" s="137"/>
      <c r="C13" s="14"/>
      <c r="D13" s="71">
        <v>2</v>
      </c>
      <c r="E13" s="100">
        <v>180981</v>
      </c>
      <c r="F13" s="101">
        <v>3632.5</v>
      </c>
      <c r="G13" s="102">
        <f t="shared" si="0"/>
        <v>2.0071167691636138E-2</v>
      </c>
      <c r="H13" s="15"/>
    </row>
    <row r="14" spans="1:8" ht="15.75" x14ac:dyDescent="0.25">
      <c r="A14" s="136" t="s">
        <v>110</v>
      </c>
      <c r="B14" s="137"/>
      <c r="C14" s="14"/>
      <c r="D14" s="71"/>
      <c r="E14" s="100"/>
      <c r="F14" s="101"/>
      <c r="G14" s="102"/>
      <c r="H14" s="15"/>
    </row>
    <row r="15" spans="1:8" ht="15.75" x14ac:dyDescent="0.25">
      <c r="A15" s="136" t="s">
        <v>103</v>
      </c>
      <c r="B15" s="137"/>
      <c r="C15" s="14"/>
      <c r="D15" s="71"/>
      <c r="E15" s="100"/>
      <c r="F15" s="101"/>
      <c r="G15" s="102"/>
      <c r="H15" s="15"/>
    </row>
    <row r="16" spans="1:8" ht="15.75" x14ac:dyDescent="0.25">
      <c r="A16" s="136" t="s">
        <v>111</v>
      </c>
      <c r="B16" s="137"/>
      <c r="C16" s="14"/>
      <c r="D16" s="71">
        <v>2</v>
      </c>
      <c r="E16" s="100">
        <v>2201674</v>
      </c>
      <c r="F16" s="101">
        <v>399288</v>
      </c>
      <c r="G16" s="102">
        <f t="shared" si="0"/>
        <v>0.18135654960725339</v>
      </c>
      <c r="H16" s="15"/>
    </row>
    <row r="17" spans="1:8" ht="15.75" x14ac:dyDescent="0.25">
      <c r="A17" s="136" t="s">
        <v>134</v>
      </c>
      <c r="B17" s="137"/>
      <c r="C17" s="14"/>
      <c r="D17" s="71">
        <v>4</v>
      </c>
      <c r="E17" s="100">
        <v>4436509</v>
      </c>
      <c r="F17" s="101">
        <v>686182.5</v>
      </c>
      <c r="G17" s="102">
        <f t="shared" si="0"/>
        <v>0.15466721694918234</v>
      </c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0">
        <v>277139</v>
      </c>
      <c r="F18" s="101">
        <v>-10207</v>
      </c>
      <c r="G18" s="102">
        <f t="shared" si="0"/>
        <v>-3.6829894024298274E-2</v>
      </c>
      <c r="H18" s="15"/>
    </row>
    <row r="19" spans="1:8" ht="15.75" x14ac:dyDescent="0.25">
      <c r="A19" s="136" t="s">
        <v>15</v>
      </c>
      <c r="B19" s="137"/>
      <c r="C19" s="14"/>
      <c r="D19" s="71"/>
      <c r="E19" s="100"/>
      <c r="F19" s="101"/>
      <c r="G19" s="102"/>
      <c r="H19" s="15"/>
    </row>
    <row r="20" spans="1:8" ht="15.75" x14ac:dyDescent="0.25">
      <c r="A20" s="139" t="s">
        <v>16</v>
      </c>
      <c r="B20" s="137"/>
      <c r="C20" s="14"/>
      <c r="D20" s="71">
        <v>1</v>
      </c>
      <c r="E20" s="100">
        <v>1215564</v>
      </c>
      <c r="F20" s="101">
        <v>205817</v>
      </c>
      <c r="G20" s="102">
        <f t="shared" si="0"/>
        <v>0.16931811076998002</v>
      </c>
      <c r="H20" s="15"/>
    </row>
    <row r="21" spans="1:8" ht="15.75" x14ac:dyDescent="0.25">
      <c r="A21" s="136" t="s">
        <v>70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90</v>
      </c>
      <c r="B22" s="137"/>
      <c r="C22" s="14"/>
      <c r="D22" s="71">
        <v>1</v>
      </c>
      <c r="E22" s="100">
        <v>33690</v>
      </c>
      <c r="F22" s="101">
        <v>4472</v>
      </c>
      <c r="G22" s="102">
        <f t="shared" si="0"/>
        <v>0.13273968536657763</v>
      </c>
      <c r="H22" s="15"/>
    </row>
    <row r="23" spans="1:8" ht="15.75" x14ac:dyDescent="0.25">
      <c r="A23" s="136" t="s">
        <v>136</v>
      </c>
      <c r="B23" s="137"/>
      <c r="C23" s="14"/>
      <c r="D23" s="71"/>
      <c r="E23" s="100"/>
      <c r="F23" s="101"/>
      <c r="G23" s="102"/>
      <c r="H23" s="15"/>
    </row>
    <row r="24" spans="1:8" ht="15.75" x14ac:dyDescent="0.25">
      <c r="A24" s="136" t="s">
        <v>130</v>
      </c>
      <c r="B24" s="137"/>
      <c r="C24" s="14"/>
      <c r="D24" s="71"/>
      <c r="E24" s="100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>
        <v>2</v>
      </c>
      <c r="E25" s="100">
        <v>498715</v>
      </c>
      <c r="F25" s="101">
        <v>85167</v>
      </c>
      <c r="G25" s="102">
        <f>F25/E25</f>
        <v>0.17077288631783685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138</v>
      </c>
      <c r="B29" s="137"/>
      <c r="C29" s="14"/>
      <c r="D29" s="71"/>
      <c r="E29" s="101"/>
      <c r="F29" s="101"/>
      <c r="G29" s="102"/>
      <c r="H29" s="15"/>
    </row>
    <row r="30" spans="1:8" ht="15.75" x14ac:dyDescent="0.25">
      <c r="A30" s="139" t="s">
        <v>115</v>
      </c>
      <c r="B30" s="137"/>
      <c r="C30" s="14"/>
      <c r="D30" s="71">
        <v>2</v>
      </c>
      <c r="E30" s="101">
        <v>488848</v>
      </c>
      <c r="F30" s="101">
        <v>164203</v>
      </c>
      <c r="G30" s="102">
        <f>F30/E30</f>
        <v>0.33589786600333849</v>
      </c>
      <c r="H30" s="15"/>
    </row>
    <row r="31" spans="1:8" ht="15.75" x14ac:dyDescent="0.25">
      <c r="A31" s="139" t="s">
        <v>19</v>
      </c>
      <c r="B31" s="137"/>
      <c r="C31" s="14"/>
      <c r="D31" s="71">
        <v>2</v>
      </c>
      <c r="E31" s="101">
        <v>315378</v>
      </c>
      <c r="F31" s="101">
        <v>106809</v>
      </c>
      <c r="G31" s="102">
        <f>F31/E31</f>
        <v>0.33866978673211195</v>
      </c>
      <c r="H31" s="15"/>
    </row>
    <row r="32" spans="1:8" ht="15.75" x14ac:dyDescent="0.25">
      <c r="A32" s="139" t="s">
        <v>129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139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71</v>
      </c>
      <c r="B34" s="137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31</v>
      </c>
      <c r="E39" s="105">
        <f>SUM(E9:E38)</f>
        <v>12590346</v>
      </c>
      <c r="F39" s="105">
        <f>SUM(F9:F38)</f>
        <v>2198034.5</v>
      </c>
      <c r="G39" s="106">
        <f>F39/E39</f>
        <v>0.17458094479691028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8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89</v>
      </c>
      <c r="E44" s="101">
        <v>13963355.75</v>
      </c>
      <c r="F44" s="101">
        <v>705635.13</v>
      </c>
      <c r="G44" s="102">
        <f>1-(+F44/E44)</f>
        <v>0.94946521863127353</v>
      </c>
      <c r="H44" s="15"/>
    </row>
    <row r="45" spans="1:8" ht="15.75" x14ac:dyDescent="0.25">
      <c r="A45" s="27" t="s">
        <v>34</v>
      </c>
      <c r="B45" s="28"/>
      <c r="C45" s="14"/>
      <c r="D45" s="71">
        <v>15</v>
      </c>
      <c r="E45" s="101">
        <v>8772873.7799999993</v>
      </c>
      <c r="F45" s="101">
        <v>839208.38</v>
      </c>
      <c r="G45" s="102">
        <f t="shared" ref="G45:G52" si="1">1-(+F45/E45)</f>
        <v>0.90434053868263908</v>
      </c>
      <c r="H45" s="15"/>
    </row>
    <row r="46" spans="1:8" ht="15.75" x14ac:dyDescent="0.25">
      <c r="A46" s="27" t="s">
        <v>35</v>
      </c>
      <c r="B46" s="28"/>
      <c r="C46" s="14"/>
      <c r="D46" s="71">
        <v>38</v>
      </c>
      <c r="E46" s="101">
        <v>2413587.25</v>
      </c>
      <c r="F46" s="101">
        <v>243086.18</v>
      </c>
      <c r="G46" s="102">
        <f t="shared" si="1"/>
        <v>0.89928427903321084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02"/>
      <c r="H47" s="15"/>
    </row>
    <row r="48" spans="1:8" ht="15.75" x14ac:dyDescent="0.25">
      <c r="A48" s="27" t="s">
        <v>37</v>
      </c>
      <c r="B48" s="28"/>
      <c r="C48" s="14"/>
      <c r="D48" s="71">
        <v>104</v>
      </c>
      <c r="E48" s="101">
        <v>12533642.25</v>
      </c>
      <c r="F48" s="101">
        <v>926941.48</v>
      </c>
      <c r="G48" s="102">
        <f t="shared" si="1"/>
        <v>0.92604372603661955</v>
      </c>
      <c r="H48" s="15"/>
    </row>
    <row r="49" spans="1:8" ht="15.75" x14ac:dyDescent="0.25">
      <c r="A49" s="27" t="s">
        <v>38</v>
      </c>
      <c r="B49" s="28"/>
      <c r="C49" s="14"/>
      <c r="D49" s="71">
        <v>8</v>
      </c>
      <c r="E49" s="101">
        <v>797814</v>
      </c>
      <c r="F49" s="101">
        <v>68570</v>
      </c>
      <c r="G49" s="102">
        <f t="shared" si="1"/>
        <v>0.91405264886301818</v>
      </c>
      <c r="H49" s="15"/>
    </row>
    <row r="50" spans="1:8" ht="15.75" x14ac:dyDescent="0.25">
      <c r="A50" s="27" t="s">
        <v>39</v>
      </c>
      <c r="B50" s="28"/>
      <c r="C50" s="14"/>
      <c r="D50" s="71">
        <v>13</v>
      </c>
      <c r="E50" s="101">
        <v>1035660.12</v>
      </c>
      <c r="F50" s="101">
        <v>64900.12</v>
      </c>
      <c r="G50" s="102">
        <f t="shared" si="1"/>
        <v>0.9373345378983986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02"/>
      <c r="H51" s="15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145800</v>
      </c>
      <c r="F52" s="101">
        <v>25700</v>
      </c>
      <c r="G52" s="102">
        <f t="shared" si="1"/>
        <v>0.82373113854595337</v>
      </c>
      <c r="H52" s="15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15"/>
    </row>
    <row r="54" spans="1:8" ht="15.75" x14ac:dyDescent="0.25">
      <c r="A54" s="27" t="s">
        <v>91</v>
      </c>
      <c r="B54" s="28"/>
      <c r="C54" s="14"/>
      <c r="D54" s="71">
        <v>787</v>
      </c>
      <c r="E54" s="101">
        <v>87084805.510000005</v>
      </c>
      <c r="F54" s="101">
        <v>9453654.0099999998</v>
      </c>
      <c r="G54" s="102">
        <f>1-(+F54/E54)</f>
        <v>0.89144312886001187</v>
      </c>
      <c r="H54" s="15"/>
    </row>
    <row r="55" spans="1:8" ht="15.75" x14ac:dyDescent="0.25">
      <c r="A55" s="69" t="s">
        <v>92</v>
      </c>
      <c r="B55" s="30"/>
      <c r="C55" s="14"/>
      <c r="D55" s="71"/>
      <c r="E55" s="101"/>
      <c r="F55" s="101"/>
      <c r="G55" s="102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03"/>
      <c r="H56" s="15"/>
    </row>
    <row r="57" spans="1:8" x14ac:dyDescent="0.2">
      <c r="A57" s="16" t="s">
        <v>44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03"/>
      <c r="H58" s="15"/>
    </row>
    <row r="59" spans="1:8" ht="15.75" x14ac:dyDescent="0.25">
      <c r="A59" s="32"/>
      <c r="B59" s="18"/>
      <c r="C59" s="14"/>
      <c r="D59" s="72"/>
      <c r="E59" s="100"/>
      <c r="F59" s="101"/>
      <c r="G59" s="103"/>
      <c r="H59" s="15"/>
    </row>
    <row r="60" spans="1:8" ht="15.75" x14ac:dyDescent="0.25">
      <c r="A60" s="20" t="s">
        <v>45</v>
      </c>
      <c r="B60" s="20"/>
      <c r="C60" s="21"/>
      <c r="D60" s="72"/>
      <c r="E60" s="111"/>
      <c r="F60" s="111"/>
      <c r="G60" s="103"/>
      <c r="H60" s="15"/>
    </row>
    <row r="61" spans="1:8" ht="15.75" x14ac:dyDescent="0.25">
      <c r="A61" s="33"/>
      <c r="B61" s="33"/>
      <c r="C61" s="33"/>
      <c r="D61" s="73">
        <f>SUM(D44:D57)</f>
        <v>1056</v>
      </c>
      <c r="E61" s="112">
        <f>SUM(E44:E60)</f>
        <v>126747538.66</v>
      </c>
      <c r="F61" s="112">
        <f>SUM(F44:F60)</f>
        <v>12327695.300000001</v>
      </c>
      <c r="G61" s="106">
        <f>1-(+F61/E61)</f>
        <v>0.90273818781547299</v>
      </c>
      <c r="H61" s="2"/>
    </row>
    <row r="62" spans="1:8" ht="18" x14ac:dyDescent="0.25">
      <c r="A62" s="34" t="s">
        <v>46</v>
      </c>
      <c r="B62" s="35"/>
      <c r="C62" s="35"/>
      <c r="D62" s="113"/>
      <c r="E62" s="114"/>
      <c r="F62" s="115"/>
      <c r="G62" s="115"/>
      <c r="H62" s="2"/>
    </row>
    <row r="63" spans="1:8" ht="18" x14ac:dyDescent="0.25">
      <c r="A63" s="37"/>
      <c r="B63" s="38"/>
      <c r="C63" s="38"/>
      <c r="D63" s="116"/>
      <c r="E63" s="116"/>
      <c r="F63" s="36">
        <f>F61+F39</f>
        <v>14525729.800000001</v>
      </c>
      <c r="G63" s="116"/>
      <c r="H63" s="2"/>
    </row>
    <row r="64" spans="1:8" ht="18" x14ac:dyDescent="0.25">
      <c r="A64" s="37"/>
      <c r="B64" s="38"/>
      <c r="C64" s="38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36"/>
      <c r="F71" s="2"/>
      <c r="G71" s="2"/>
      <c r="H71" s="2"/>
    </row>
    <row r="72" spans="1:8" ht="18" x14ac:dyDescent="0.25">
      <c r="A72" s="42"/>
      <c r="B72" s="38"/>
      <c r="C72" s="38"/>
      <c r="D72" s="38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1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6" width="14.6640625" style="3" customWidth="1"/>
    <col min="7" max="7" width="13.441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JULY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0.25" x14ac:dyDescent="0.3">
      <c r="A5" s="2"/>
      <c r="B5" s="4"/>
      <c r="C5" s="4"/>
      <c r="D5" s="48" t="s">
        <v>122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18"/>
      <c r="H9" s="15"/>
    </row>
    <row r="10" spans="1:8" ht="15.75" x14ac:dyDescent="0.25">
      <c r="A10" s="136" t="s">
        <v>128</v>
      </c>
      <c r="B10" s="137"/>
      <c r="C10" s="14"/>
      <c r="D10" s="71"/>
      <c r="E10" s="101"/>
      <c r="F10" s="101"/>
      <c r="G10" s="118"/>
      <c r="H10" s="15"/>
    </row>
    <row r="11" spans="1:8" ht="15.75" x14ac:dyDescent="0.25">
      <c r="A11" s="136" t="s">
        <v>11</v>
      </c>
      <c r="B11" s="137"/>
      <c r="C11" s="14"/>
      <c r="D11" s="71"/>
      <c r="E11" s="101"/>
      <c r="F11" s="101"/>
      <c r="G11" s="118"/>
      <c r="H11" s="15"/>
    </row>
    <row r="12" spans="1:8" ht="15.75" x14ac:dyDescent="0.25">
      <c r="A12" s="136" t="s">
        <v>12</v>
      </c>
      <c r="B12" s="137"/>
      <c r="C12" s="14"/>
      <c r="D12" s="71"/>
      <c r="E12" s="101"/>
      <c r="F12" s="101"/>
      <c r="G12" s="118"/>
      <c r="H12" s="15"/>
    </row>
    <row r="13" spans="1:8" ht="15.75" x14ac:dyDescent="0.25">
      <c r="A13" s="136" t="s">
        <v>104</v>
      </c>
      <c r="B13" s="137"/>
      <c r="C13" s="14"/>
      <c r="D13" s="71"/>
      <c r="E13" s="101"/>
      <c r="F13" s="101"/>
      <c r="G13" s="118"/>
      <c r="H13" s="15"/>
    </row>
    <row r="14" spans="1:8" ht="15.75" x14ac:dyDescent="0.25">
      <c r="A14" s="136" t="s">
        <v>53</v>
      </c>
      <c r="B14" s="137"/>
      <c r="C14" s="14"/>
      <c r="D14" s="71"/>
      <c r="E14" s="101"/>
      <c r="F14" s="101"/>
      <c r="G14" s="118"/>
      <c r="H14" s="15"/>
    </row>
    <row r="15" spans="1:8" ht="15.75" x14ac:dyDescent="0.25">
      <c r="A15" s="136" t="s">
        <v>97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111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13</v>
      </c>
      <c r="B17" s="137"/>
      <c r="C17" s="14"/>
      <c r="D17" s="71"/>
      <c r="E17" s="101"/>
      <c r="F17" s="101"/>
      <c r="G17" s="118"/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265853</v>
      </c>
      <c r="F18" s="101">
        <v>74141</v>
      </c>
      <c r="G18" s="118">
        <f>F18/E18</f>
        <v>0.27887968162856919</v>
      </c>
      <c r="H18" s="15"/>
    </row>
    <row r="19" spans="1:8" ht="15.75" x14ac:dyDescent="0.25">
      <c r="A19" s="136" t="s">
        <v>15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16</v>
      </c>
      <c r="B20" s="137"/>
      <c r="C20" s="14"/>
      <c r="D20" s="71"/>
      <c r="E20" s="101"/>
      <c r="F20" s="101"/>
      <c r="G20" s="118"/>
      <c r="H20" s="15"/>
    </row>
    <row r="21" spans="1:8" ht="15.75" x14ac:dyDescent="0.25">
      <c r="A21" s="136" t="s">
        <v>101</v>
      </c>
      <c r="B21" s="137"/>
      <c r="C21" s="14"/>
      <c r="D21" s="71"/>
      <c r="E21" s="101"/>
      <c r="F21" s="101"/>
      <c r="G21" s="118"/>
      <c r="H21" s="15"/>
    </row>
    <row r="22" spans="1:8" ht="15.75" x14ac:dyDescent="0.25">
      <c r="A22" s="136" t="s">
        <v>56</v>
      </c>
      <c r="B22" s="137"/>
      <c r="C22" s="14"/>
      <c r="D22" s="71"/>
      <c r="E22" s="101"/>
      <c r="F22" s="101"/>
      <c r="G22" s="118"/>
      <c r="H22" s="15"/>
    </row>
    <row r="23" spans="1:8" ht="15.75" x14ac:dyDescent="0.25">
      <c r="A23" s="136" t="s">
        <v>148</v>
      </c>
      <c r="B23" s="137"/>
      <c r="C23" s="14"/>
      <c r="D23" s="71"/>
      <c r="E23" s="101"/>
      <c r="F23" s="101"/>
      <c r="G23" s="118"/>
      <c r="H23" s="15"/>
    </row>
    <row r="24" spans="1:8" ht="15.75" x14ac:dyDescent="0.25">
      <c r="A24" s="136" t="s">
        <v>19</v>
      </c>
      <c r="B24" s="137"/>
      <c r="C24" s="14"/>
      <c r="D24" s="71"/>
      <c r="E24" s="101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18"/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18"/>
      <c r="H28" s="15"/>
    </row>
    <row r="29" spans="1:8" ht="15.75" x14ac:dyDescent="0.25">
      <c r="A29" s="139" t="s">
        <v>24</v>
      </c>
      <c r="B29" s="137"/>
      <c r="C29" s="14"/>
      <c r="D29" s="71"/>
      <c r="E29" s="101"/>
      <c r="F29" s="101"/>
      <c r="G29" s="118"/>
      <c r="H29" s="15"/>
    </row>
    <row r="30" spans="1:8" ht="15.75" x14ac:dyDescent="0.25">
      <c r="A30" s="139" t="s">
        <v>25</v>
      </c>
      <c r="B30" s="137"/>
      <c r="C30" s="14"/>
      <c r="D30" s="71">
        <v>2</v>
      </c>
      <c r="E30" s="101">
        <v>374628</v>
      </c>
      <c r="F30" s="101">
        <v>120958</v>
      </c>
      <c r="G30" s="118">
        <f>F30/E30</f>
        <v>0.32287495862562327</v>
      </c>
      <c r="H30" s="15"/>
    </row>
    <row r="31" spans="1:8" ht="15.75" x14ac:dyDescent="0.25">
      <c r="A31" s="139" t="s">
        <v>26</v>
      </c>
      <c r="B31" s="137"/>
      <c r="C31" s="14"/>
      <c r="D31" s="71"/>
      <c r="E31" s="101"/>
      <c r="F31" s="101"/>
      <c r="G31" s="118"/>
      <c r="H31" s="15"/>
    </row>
    <row r="32" spans="1:8" ht="15.75" x14ac:dyDescent="0.25">
      <c r="A32" s="139" t="s">
        <v>107</v>
      </c>
      <c r="B32" s="137"/>
      <c r="C32" s="14"/>
      <c r="D32" s="71">
        <v>3</v>
      </c>
      <c r="E32" s="101">
        <v>641056</v>
      </c>
      <c r="F32" s="101">
        <v>107471</v>
      </c>
      <c r="G32" s="118">
        <f>F32/E32</f>
        <v>0.16764682024659311</v>
      </c>
      <c r="H32" s="15"/>
    </row>
    <row r="33" spans="1:8" ht="15.75" x14ac:dyDescent="0.25">
      <c r="A33" s="139" t="s">
        <v>136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9" t="s">
        <v>27</v>
      </c>
      <c r="B34" s="137"/>
      <c r="C34" s="14"/>
      <c r="D34" s="71">
        <v>1</v>
      </c>
      <c r="E34" s="101">
        <v>72561</v>
      </c>
      <c r="F34" s="101">
        <v>13678.5</v>
      </c>
      <c r="G34" s="118">
        <f>F34/E34</f>
        <v>0.18851035680324141</v>
      </c>
      <c r="H34" s="15"/>
    </row>
    <row r="35" spans="1:8" x14ac:dyDescent="0.2">
      <c r="A35" s="16" t="s">
        <v>28</v>
      </c>
      <c r="B35" s="13"/>
      <c r="C35" s="14"/>
      <c r="D35" s="72"/>
      <c r="E35" s="120"/>
      <c r="F35" s="101"/>
      <c r="G35" s="119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7</v>
      </c>
      <c r="E39" s="112">
        <f>SUM(E9:E38)</f>
        <v>1354098</v>
      </c>
      <c r="F39" s="112">
        <f>SUM(F9:F38)</f>
        <v>316248.5</v>
      </c>
      <c r="G39" s="122">
        <f>F39/E39</f>
        <v>0.23354919658695308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13</v>
      </c>
      <c r="E44" s="101">
        <v>732924.02</v>
      </c>
      <c r="F44" s="101">
        <v>66022.98</v>
      </c>
      <c r="G44" s="118">
        <f>1-(+F44/E44)</f>
        <v>0.90991838417302795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36</v>
      </c>
      <c r="E46" s="101">
        <v>2505330.5</v>
      </c>
      <c r="F46" s="101">
        <v>241857.86</v>
      </c>
      <c r="G46" s="118">
        <f>1-(+F46/E46)</f>
        <v>0.90346269284631309</v>
      </c>
      <c r="H46" s="15"/>
    </row>
    <row r="47" spans="1:8" ht="15.75" x14ac:dyDescent="0.25">
      <c r="A47" s="27" t="s">
        <v>36</v>
      </c>
      <c r="B47" s="28"/>
      <c r="C47" s="14"/>
      <c r="D47" s="71">
        <v>15</v>
      </c>
      <c r="E47" s="101">
        <v>2695140.69</v>
      </c>
      <c r="F47" s="101">
        <v>192666.38</v>
      </c>
      <c r="G47" s="118">
        <f>1-(+F47/E47)</f>
        <v>0.92851342391331715</v>
      </c>
      <c r="H47" s="15"/>
    </row>
    <row r="48" spans="1:8" ht="15.75" x14ac:dyDescent="0.25">
      <c r="A48" s="27" t="s">
        <v>37</v>
      </c>
      <c r="B48" s="28"/>
      <c r="C48" s="14"/>
      <c r="D48" s="71">
        <v>37</v>
      </c>
      <c r="E48" s="101">
        <v>3084226</v>
      </c>
      <c r="F48" s="101">
        <v>219294</v>
      </c>
      <c r="G48" s="118">
        <f>1-(+F48/E48)</f>
        <v>0.92889820655166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6</v>
      </c>
      <c r="E50" s="101">
        <v>1025690</v>
      </c>
      <c r="F50" s="101">
        <v>136525</v>
      </c>
      <c r="G50" s="118">
        <f>1-(+F50/E50)</f>
        <v>0.86689448078854237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60</v>
      </c>
      <c r="B53" s="30"/>
      <c r="C53" s="14"/>
      <c r="D53" s="71">
        <v>464</v>
      </c>
      <c r="E53" s="101">
        <v>38315406.270000003</v>
      </c>
      <c r="F53" s="101">
        <v>4182653.79</v>
      </c>
      <c r="G53" s="118">
        <f>1-(+F53/E53)</f>
        <v>0.89083624063579581</v>
      </c>
      <c r="H53" s="15"/>
    </row>
    <row r="54" spans="1:8" ht="15.75" x14ac:dyDescent="0.25">
      <c r="A54" s="29" t="s">
        <v>61</v>
      </c>
      <c r="B54" s="30"/>
      <c r="C54" s="14"/>
      <c r="D54" s="71">
        <v>6</v>
      </c>
      <c r="E54" s="101">
        <v>151509.69</v>
      </c>
      <c r="F54" s="101">
        <v>14463.65</v>
      </c>
      <c r="G54" s="118">
        <f>1-(+F54/E54)</f>
        <v>0.9045364689215587</v>
      </c>
      <c r="H54" s="15"/>
    </row>
    <row r="55" spans="1:8" x14ac:dyDescent="0.2">
      <c r="A55" s="31" t="s">
        <v>42</v>
      </c>
      <c r="B55" s="30"/>
      <c r="C55" s="14"/>
      <c r="D55" s="72"/>
      <c r="E55" s="104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00"/>
      <c r="F57" s="101"/>
      <c r="G57" s="119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19"/>
      <c r="H58" s="15"/>
    </row>
    <row r="59" spans="1:8" ht="15.75" x14ac:dyDescent="0.25">
      <c r="A59" s="32"/>
      <c r="B59" s="18"/>
      <c r="C59" s="14"/>
      <c r="D59" s="72"/>
      <c r="E59" s="77"/>
      <c r="F59" s="111"/>
      <c r="G59" s="119"/>
      <c r="H59" s="15"/>
    </row>
    <row r="60" spans="1:8" ht="15.75" x14ac:dyDescent="0.25">
      <c r="A60" s="20" t="s">
        <v>45</v>
      </c>
      <c r="B60" s="20"/>
      <c r="C60" s="21"/>
      <c r="D60" s="73">
        <f>SUM(D44:D56)</f>
        <v>577</v>
      </c>
      <c r="E60" s="112">
        <f>SUM(E44:E59)</f>
        <v>48510227.170000002</v>
      </c>
      <c r="F60" s="112">
        <f>SUM(F44:F59)</f>
        <v>5053483.66</v>
      </c>
      <c r="G60" s="122">
        <f>1-(F60/E60)</f>
        <v>0.89582642764606124</v>
      </c>
      <c r="H60" s="15"/>
    </row>
    <row r="61" spans="1:8" x14ac:dyDescent="0.2">
      <c r="A61" s="33"/>
      <c r="B61" s="33"/>
      <c r="C61" s="49"/>
      <c r="D61" s="123"/>
      <c r="E61" s="114"/>
      <c r="F61" s="115"/>
      <c r="G61" s="115"/>
      <c r="H61" s="2"/>
    </row>
    <row r="62" spans="1:8" ht="18" x14ac:dyDescent="0.25">
      <c r="A62" s="34" t="s">
        <v>46</v>
      </c>
      <c r="B62" s="35"/>
      <c r="C62" s="38"/>
      <c r="D62" s="51"/>
      <c r="E62" s="116"/>
      <c r="F62" s="36">
        <f>F60+F39</f>
        <v>5369732.1600000001</v>
      </c>
      <c r="G62" s="116"/>
      <c r="H62" s="2"/>
    </row>
    <row r="63" spans="1:8" ht="18" x14ac:dyDescent="0.25">
      <c r="A63" s="37"/>
      <c r="B63" s="38"/>
      <c r="C63" s="38"/>
      <c r="D63" s="51"/>
      <c r="E63" s="38"/>
      <c r="F63" s="36"/>
      <c r="G63" s="38"/>
      <c r="H63" s="2"/>
    </row>
    <row r="64" spans="1:8" ht="15.75" x14ac:dyDescent="0.25">
      <c r="A64" s="4" t="s">
        <v>47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48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49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/>
      <c r="B67" s="39"/>
      <c r="C67" s="39"/>
      <c r="D67" s="39"/>
      <c r="E67" s="39"/>
      <c r="F67" s="40"/>
      <c r="G67" s="39"/>
      <c r="H67" s="2"/>
    </row>
    <row r="68" spans="1:8" ht="18" x14ac:dyDescent="0.25">
      <c r="A68" s="41" t="s">
        <v>50</v>
      </c>
      <c r="B68" s="38"/>
      <c r="C68" s="38"/>
      <c r="D68" s="38"/>
      <c r="E68" s="38"/>
      <c r="F68" s="36"/>
      <c r="G68" s="38"/>
      <c r="H68" s="2"/>
    </row>
    <row r="69" spans="1:8" ht="18" x14ac:dyDescent="0.25">
      <c r="A69" s="42"/>
      <c r="B69" s="38"/>
      <c r="C69" s="38"/>
      <c r="D69" s="38"/>
      <c r="E69" s="36"/>
      <c r="F69" s="2"/>
      <c r="G69" s="2"/>
      <c r="H69" s="2"/>
    </row>
    <row r="70" spans="1:8" ht="18" x14ac:dyDescent="0.25">
      <c r="A70" s="81"/>
      <c r="B70" s="82"/>
      <c r="C70" s="82"/>
      <c r="D70" s="82"/>
      <c r="E70" s="43"/>
      <c r="F70" s="2"/>
      <c r="G70" s="2"/>
      <c r="H70" s="2"/>
    </row>
    <row r="71" spans="1:8" ht="18" x14ac:dyDescent="0.25">
      <c r="A71" s="42"/>
      <c r="B71" s="38"/>
      <c r="C71" s="38"/>
      <c r="D71" s="38"/>
      <c r="E71" s="44"/>
      <c r="F71" s="2"/>
      <c r="G71" s="2"/>
      <c r="H71" s="2"/>
    </row>
    <row r="72" spans="1:8" ht="18" x14ac:dyDescent="0.25">
      <c r="A72" s="42"/>
      <c r="B72" s="38"/>
      <c r="C72" s="38"/>
      <c r="D72" s="38"/>
      <c r="E72" s="45"/>
      <c r="F72" s="2"/>
      <c r="G72" s="2"/>
      <c r="H72" s="2"/>
    </row>
    <row r="73" spans="1:8" ht="18" x14ac:dyDescent="0.25">
      <c r="A73" s="42"/>
      <c r="B73" s="38"/>
      <c r="C73" s="38"/>
      <c r="D73" s="38"/>
      <c r="E73" s="36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43"/>
      <c r="F75" s="2"/>
      <c r="G75" s="2"/>
      <c r="H75" s="2"/>
    </row>
    <row r="76" spans="1:8" ht="18" x14ac:dyDescent="0.25">
      <c r="A76" s="42"/>
      <c r="B76" s="38"/>
      <c r="C76" s="38"/>
      <c r="D76" s="38"/>
      <c r="E76" s="44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6"/>
      <c r="F79" s="2"/>
      <c r="G79" s="2"/>
      <c r="H79" s="2"/>
    </row>
    <row r="80" spans="1:8" ht="18" x14ac:dyDescent="0.25">
      <c r="A80" s="42"/>
      <c r="B80" s="38"/>
      <c r="C80" s="38"/>
      <c r="D80" s="38"/>
      <c r="E80" s="38"/>
      <c r="F80" s="2"/>
      <c r="G80" s="2"/>
      <c r="H80" s="2"/>
    </row>
    <row r="81" spans="1:8" ht="15.75" x14ac:dyDescent="0.25">
      <c r="A81" s="47"/>
      <c r="B81" s="2"/>
      <c r="C81" s="2"/>
      <c r="D81" s="2"/>
      <c r="E81" s="2"/>
      <c r="F81" s="2"/>
      <c r="G81" s="2"/>
      <c r="H81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51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JULY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1.75" x14ac:dyDescent="0.3">
      <c r="A5" s="2"/>
      <c r="B5" s="4"/>
      <c r="C5" s="4"/>
      <c r="D5" s="68" t="s">
        <v>88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93</v>
      </c>
      <c r="B9" s="137"/>
      <c r="C9" s="14"/>
      <c r="D9" s="71">
        <v>4</v>
      </c>
      <c r="E9" s="101">
        <v>1476171</v>
      </c>
      <c r="F9" s="101">
        <v>92960.5</v>
      </c>
      <c r="G9" s="118">
        <f>F9/E9</f>
        <v>6.2974072786960322E-2</v>
      </c>
      <c r="H9" s="1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18"/>
      <c r="H10" s="15"/>
    </row>
    <row r="11" spans="1:8" ht="15.75" x14ac:dyDescent="0.25">
      <c r="A11" s="136" t="s">
        <v>95</v>
      </c>
      <c r="B11" s="137"/>
      <c r="C11" s="14"/>
      <c r="D11" s="71">
        <v>10</v>
      </c>
      <c r="E11" s="101">
        <v>1326490</v>
      </c>
      <c r="F11" s="101">
        <v>397502</v>
      </c>
      <c r="G11" s="118">
        <f>F11/E11</f>
        <v>0.29966452819094003</v>
      </c>
      <c r="H11" s="15"/>
    </row>
    <row r="12" spans="1:8" ht="15.75" x14ac:dyDescent="0.25">
      <c r="A12" s="136" t="s">
        <v>65</v>
      </c>
      <c r="B12" s="137"/>
      <c r="C12" s="14"/>
      <c r="D12" s="71"/>
      <c r="E12" s="101"/>
      <c r="F12" s="101"/>
      <c r="G12" s="118"/>
      <c r="H12" s="15"/>
    </row>
    <row r="13" spans="1:8" ht="15.75" x14ac:dyDescent="0.25">
      <c r="A13" s="136" t="s">
        <v>99</v>
      </c>
      <c r="B13" s="137"/>
      <c r="C13" s="14"/>
      <c r="D13" s="71">
        <v>2</v>
      </c>
      <c r="E13" s="101">
        <v>782218</v>
      </c>
      <c r="F13" s="101">
        <v>314113.52</v>
      </c>
      <c r="G13" s="118">
        <f>F13/E13</f>
        <v>0.40156774709863491</v>
      </c>
      <c r="H13" s="15"/>
    </row>
    <row r="14" spans="1:8" ht="15.75" x14ac:dyDescent="0.25">
      <c r="A14" s="136" t="s">
        <v>25</v>
      </c>
      <c r="B14" s="137"/>
      <c r="C14" s="14"/>
      <c r="D14" s="71"/>
      <c r="E14" s="101"/>
      <c r="F14" s="101"/>
      <c r="G14" s="118"/>
      <c r="H14" s="15"/>
    </row>
    <row r="15" spans="1:8" ht="15.75" x14ac:dyDescent="0.25">
      <c r="A15" s="136" t="s">
        <v>101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10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14</v>
      </c>
      <c r="B17" s="137"/>
      <c r="C17" s="14"/>
      <c r="D17" s="71">
        <v>2</v>
      </c>
      <c r="E17" s="101">
        <v>257898</v>
      </c>
      <c r="F17" s="101">
        <v>45599</v>
      </c>
      <c r="G17" s="118">
        <f t="shared" ref="G17:G24" si="0">F17/E17</f>
        <v>0.17681021178915696</v>
      </c>
      <c r="H17" s="15"/>
    </row>
    <row r="18" spans="1:8" ht="15.75" x14ac:dyDescent="0.25">
      <c r="A18" s="136" t="s">
        <v>15</v>
      </c>
      <c r="B18" s="137"/>
      <c r="C18" s="14"/>
      <c r="D18" s="71">
        <v>2</v>
      </c>
      <c r="E18" s="101">
        <v>1287123</v>
      </c>
      <c r="F18" s="101">
        <v>301417</v>
      </c>
      <c r="G18" s="118">
        <f t="shared" si="0"/>
        <v>0.23417886247079728</v>
      </c>
      <c r="H18" s="15"/>
    </row>
    <row r="19" spans="1:8" ht="15.75" x14ac:dyDescent="0.25">
      <c r="A19" s="136" t="s">
        <v>54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147</v>
      </c>
      <c r="B20" s="137"/>
      <c r="C20" s="14"/>
      <c r="D20" s="71">
        <v>1</v>
      </c>
      <c r="E20" s="101">
        <v>743187</v>
      </c>
      <c r="F20" s="101">
        <v>268820</v>
      </c>
      <c r="G20" s="118">
        <f t="shared" si="0"/>
        <v>0.36171246267763024</v>
      </c>
      <c r="H20" s="15"/>
    </row>
    <row r="21" spans="1:8" ht="15.75" x14ac:dyDescent="0.25">
      <c r="A21" s="136" t="s">
        <v>55</v>
      </c>
      <c r="B21" s="137"/>
      <c r="C21" s="14"/>
      <c r="D21" s="71">
        <v>6</v>
      </c>
      <c r="E21" s="101">
        <v>4711682</v>
      </c>
      <c r="F21" s="101">
        <v>778400.5</v>
      </c>
      <c r="G21" s="118">
        <f t="shared" si="0"/>
        <v>0.16520650162723205</v>
      </c>
      <c r="H21" s="15"/>
    </row>
    <row r="22" spans="1:8" ht="15.75" x14ac:dyDescent="0.25">
      <c r="A22" s="136" t="s">
        <v>56</v>
      </c>
      <c r="B22" s="137"/>
      <c r="C22" s="14"/>
      <c r="D22" s="71">
        <v>2</v>
      </c>
      <c r="E22" s="101">
        <v>667299</v>
      </c>
      <c r="F22" s="101">
        <v>23204</v>
      </c>
      <c r="G22" s="118">
        <f t="shared" si="0"/>
        <v>3.4773017792623699E-2</v>
      </c>
      <c r="H22" s="15"/>
    </row>
    <row r="23" spans="1:8" ht="15.75" x14ac:dyDescent="0.25">
      <c r="A23" s="138" t="s">
        <v>20</v>
      </c>
      <c r="B23" s="137"/>
      <c r="C23" s="14"/>
      <c r="D23" s="71">
        <v>4</v>
      </c>
      <c r="E23" s="101">
        <v>720248</v>
      </c>
      <c r="F23" s="101">
        <v>152461</v>
      </c>
      <c r="G23" s="118">
        <f t="shared" si="0"/>
        <v>0.2116784774133354</v>
      </c>
      <c r="H23" s="15"/>
    </row>
    <row r="24" spans="1:8" ht="15.75" x14ac:dyDescent="0.25">
      <c r="A24" s="138" t="s">
        <v>21</v>
      </c>
      <c r="B24" s="137"/>
      <c r="C24" s="14"/>
      <c r="D24" s="71">
        <v>14</v>
      </c>
      <c r="E24" s="101">
        <v>248267</v>
      </c>
      <c r="F24" s="101">
        <v>248267</v>
      </c>
      <c r="G24" s="118">
        <f t="shared" si="0"/>
        <v>1</v>
      </c>
      <c r="H24" s="15"/>
    </row>
    <row r="25" spans="1:8" ht="15.75" x14ac:dyDescent="0.25">
      <c r="A25" s="139" t="s">
        <v>22</v>
      </c>
      <c r="B25" s="137"/>
      <c r="C25" s="14"/>
      <c r="D25" s="71"/>
      <c r="E25" s="101"/>
      <c r="F25" s="101"/>
      <c r="G25" s="118"/>
      <c r="H25" s="15"/>
    </row>
    <row r="26" spans="1:8" ht="15.75" x14ac:dyDescent="0.25">
      <c r="A26" s="139" t="s">
        <v>23</v>
      </c>
      <c r="B26" s="137"/>
      <c r="C26" s="14"/>
      <c r="D26" s="71"/>
      <c r="E26" s="101">
        <v>64141</v>
      </c>
      <c r="F26" s="101">
        <v>-12509</v>
      </c>
      <c r="G26" s="118">
        <f>F26/E26</f>
        <v>-0.19502346393102696</v>
      </c>
      <c r="H26" s="15"/>
    </row>
    <row r="27" spans="1:8" ht="15.75" x14ac:dyDescent="0.25">
      <c r="A27" s="136" t="s">
        <v>112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24</v>
      </c>
      <c r="B28" s="137"/>
      <c r="C28" s="14"/>
      <c r="D28" s="71">
        <v>1</v>
      </c>
      <c r="E28" s="101">
        <v>181055</v>
      </c>
      <c r="F28" s="101">
        <v>82655</v>
      </c>
      <c r="G28" s="118">
        <f>F28/E28</f>
        <v>0.45651873740023752</v>
      </c>
      <c r="H28" s="15"/>
    </row>
    <row r="29" spans="1:8" ht="15.75" x14ac:dyDescent="0.25">
      <c r="A29" s="139" t="s">
        <v>108</v>
      </c>
      <c r="B29" s="137"/>
      <c r="C29" s="14"/>
      <c r="D29" s="71">
        <v>1</v>
      </c>
      <c r="E29" s="101">
        <v>72303</v>
      </c>
      <c r="F29" s="101">
        <v>31540.5</v>
      </c>
      <c r="G29" s="118">
        <f>F29/E29</f>
        <v>0.43622671258454004</v>
      </c>
      <c r="H29" s="15"/>
    </row>
    <row r="30" spans="1:8" ht="15.75" x14ac:dyDescent="0.25">
      <c r="A30" s="139" t="s">
        <v>152</v>
      </c>
      <c r="B30" s="137"/>
      <c r="C30" s="14"/>
      <c r="D30" s="71"/>
      <c r="E30" s="121"/>
      <c r="F30" s="101"/>
      <c r="G30" s="118"/>
      <c r="H30" s="15"/>
    </row>
    <row r="31" spans="1:8" ht="15.75" x14ac:dyDescent="0.25">
      <c r="A31" s="139" t="s">
        <v>132</v>
      </c>
      <c r="B31" s="137"/>
      <c r="C31" s="14"/>
      <c r="D31" s="71"/>
      <c r="E31" s="121"/>
      <c r="F31" s="101"/>
      <c r="G31" s="118"/>
      <c r="H31" s="15"/>
    </row>
    <row r="32" spans="1:8" ht="15.75" x14ac:dyDescent="0.25">
      <c r="A32" s="139" t="s">
        <v>57</v>
      </c>
      <c r="B32" s="137"/>
      <c r="C32" s="14"/>
      <c r="D32" s="71">
        <v>8</v>
      </c>
      <c r="E32" s="121">
        <v>1135106</v>
      </c>
      <c r="F32" s="121">
        <v>315904.5</v>
      </c>
      <c r="G32" s="118">
        <f>F32/E32</f>
        <v>0.27830396456366191</v>
      </c>
      <c r="H32" s="15"/>
    </row>
    <row r="33" spans="1:8" ht="15.75" x14ac:dyDescent="0.25">
      <c r="A33" s="136" t="s">
        <v>129</v>
      </c>
      <c r="B33" s="137"/>
      <c r="C33" s="14"/>
      <c r="D33" s="71">
        <v>1</v>
      </c>
      <c r="E33" s="101">
        <v>203438</v>
      </c>
      <c r="F33" s="101">
        <v>82236</v>
      </c>
      <c r="G33" s="118">
        <f>F33/E33</f>
        <v>0.40423126456217617</v>
      </c>
      <c r="H33" s="15"/>
    </row>
    <row r="34" spans="1:8" ht="15.75" x14ac:dyDescent="0.25">
      <c r="A34" s="136" t="s">
        <v>90</v>
      </c>
      <c r="B34" s="137"/>
      <c r="C34" s="14"/>
      <c r="D34" s="71">
        <v>1</v>
      </c>
      <c r="E34" s="101">
        <v>411884</v>
      </c>
      <c r="F34" s="101">
        <v>103968</v>
      </c>
      <c r="G34" s="118">
        <f>F34/E34</f>
        <v>0.2524205844363947</v>
      </c>
      <c r="H34" s="15"/>
    </row>
    <row r="35" spans="1:8" x14ac:dyDescent="0.2">
      <c r="A35" s="16" t="s">
        <v>28</v>
      </c>
      <c r="B35" s="13"/>
      <c r="C35" s="14"/>
      <c r="D35" s="72"/>
      <c r="E35" s="120">
        <v>410300</v>
      </c>
      <c r="F35" s="101">
        <v>73478</v>
      </c>
      <c r="G35" s="119"/>
      <c r="H35" s="15"/>
    </row>
    <row r="36" spans="1:8" x14ac:dyDescent="0.2">
      <c r="A36" s="16" t="s">
        <v>29</v>
      </c>
      <c r="B36" s="13"/>
      <c r="C36" s="14"/>
      <c r="D36" s="72"/>
      <c r="E36" s="12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59</v>
      </c>
      <c r="E39" s="112">
        <f>SUM(E9:E38)</f>
        <v>14698810</v>
      </c>
      <c r="F39" s="112">
        <f>SUM(F9:F38)</f>
        <v>3300017.52</v>
      </c>
      <c r="G39" s="122">
        <f>F39/E39</f>
        <v>0.22450916230633636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120</v>
      </c>
      <c r="F43" s="75" t="s">
        <v>8</v>
      </c>
      <c r="G43" s="75" t="s">
        <v>121</v>
      </c>
      <c r="H43" s="15"/>
    </row>
    <row r="44" spans="1:8" ht="15.75" x14ac:dyDescent="0.25">
      <c r="A44" s="27" t="s">
        <v>33</v>
      </c>
      <c r="B44" s="28"/>
      <c r="C44" s="14"/>
      <c r="D44" s="71">
        <v>191</v>
      </c>
      <c r="E44" s="101">
        <v>35121711.390000001</v>
      </c>
      <c r="F44" s="101">
        <v>2384718.19</v>
      </c>
      <c r="G44" s="118">
        <f t="shared" ref="G44:G50" si="1">1-(+F44/E44)</f>
        <v>0.93210131011215513</v>
      </c>
      <c r="H44" s="15"/>
    </row>
    <row r="45" spans="1:8" ht="15.75" x14ac:dyDescent="0.25">
      <c r="A45" s="27" t="s">
        <v>34</v>
      </c>
      <c r="B45" s="28"/>
      <c r="C45" s="14"/>
      <c r="D45" s="71">
        <v>16</v>
      </c>
      <c r="E45" s="101">
        <v>4928610.03</v>
      </c>
      <c r="F45" s="101">
        <v>374217.53</v>
      </c>
      <c r="G45" s="118">
        <f t="shared" si="1"/>
        <v>0.92407240018541292</v>
      </c>
      <c r="H45" s="15"/>
    </row>
    <row r="46" spans="1:8" ht="15.75" x14ac:dyDescent="0.25">
      <c r="A46" s="27" t="s">
        <v>35</v>
      </c>
      <c r="B46" s="28"/>
      <c r="C46" s="14"/>
      <c r="D46" s="71">
        <v>188</v>
      </c>
      <c r="E46" s="101">
        <v>15053088.4</v>
      </c>
      <c r="F46" s="101">
        <v>1053928.97</v>
      </c>
      <c r="G46" s="118">
        <f t="shared" si="1"/>
        <v>0.92998586456185295</v>
      </c>
      <c r="H46" s="15"/>
    </row>
    <row r="47" spans="1:8" ht="15.75" x14ac:dyDescent="0.25">
      <c r="A47" s="27" t="s">
        <v>36</v>
      </c>
      <c r="B47" s="28"/>
      <c r="C47" s="14"/>
      <c r="D47" s="71">
        <v>1</v>
      </c>
      <c r="E47" s="101">
        <v>55559.5</v>
      </c>
      <c r="F47" s="101">
        <v>9684</v>
      </c>
      <c r="G47" s="118">
        <f t="shared" si="1"/>
        <v>0.8257003752733556</v>
      </c>
      <c r="H47" s="15"/>
    </row>
    <row r="48" spans="1:8" ht="15.75" x14ac:dyDescent="0.25">
      <c r="A48" s="27" t="s">
        <v>37</v>
      </c>
      <c r="B48" s="28"/>
      <c r="C48" s="14"/>
      <c r="D48" s="71">
        <v>117</v>
      </c>
      <c r="E48" s="101">
        <v>14762348.93</v>
      </c>
      <c r="F48" s="101">
        <v>693669.36</v>
      </c>
      <c r="G48" s="118">
        <f t="shared" si="1"/>
        <v>0.95301090881341199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129215</v>
      </c>
      <c r="F49" s="101">
        <v>7641</v>
      </c>
      <c r="G49" s="118">
        <f t="shared" si="1"/>
        <v>0.94086599852958253</v>
      </c>
      <c r="H49" s="15"/>
    </row>
    <row r="50" spans="1:8" ht="15.75" x14ac:dyDescent="0.25">
      <c r="A50" s="27" t="s">
        <v>39</v>
      </c>
      <c r="B50" s="28"/>
      <c r="C50" s="14"/>
      <c r="D50" s="71">
        <v>18</v>
      </c>
      <c r="E50" s="101">
        <v>1814755</v>
      </c>
      <c r="F50" s="101">
        <v>151700</v>
      </c>
      <c r="G50" s="118">
        <f t="shared" si="1"/>
        <v>0.91640744893938852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4</v>
      </c>
      <c r="E52" s="101">
        <v>285850</v>
      </c>
      <c r="F52" s="101">
        <v>13225</v>
      </c>
      <c r="G52" s="118">
        <f>1-(+F52/E52)</f>
        <v>0.95373447612384121</v>
      </c>
      <c r="H52" s="15"/>
    </row>
    <row r="53" spans="1:8" ht="15.75" x14ac:dyDescent="0.25">
      <c r="A53" s="29" t="s">
        <v>59</v>
      </c>
      <c r="B53" s="30"/>
      <c r="C53" s="14"/>
      <c r="D53" s="71">
        <v>2</v>
      </c>
      <c r="E53" s="101">
        <v>205300</v>
      </c>
      <c r="F53" s="101">
        <v>57200</v>
      </c>
      <c r="G53" s="118">
        <f>1-(+F53/E53)</f>
        <v>0.72138334145153427</v>
      </c>
      <c r="H53" s="15"/>
    </row>
    <row r="54" spans="1:8" ht="15.75" x14ac:dyDescent="0.25">
      <c r="A54" s="27" t="s">
        <v>60</v>
      </c>
      <c r="B54" s="30"/>
      <c r="C54" s="14"/>
      <c r="D54" s="71">
        <v>1199</v>
      </c>
      <c r="E54" s="101">
        <v>135572399.27000001</v>
      </c>
      <c r="F54" s="101">
        <v>15167970.01</v>
      </c>
      <c r="G54" s="118">
        <f>1-(+F54/E54)</f>
        <v>0.88811904125269525</v>
      </c>
      <c r="H54" s="15"/>
    </row>
    <row r="55" spans="1:8" ht="15.75" x14ac:dyDescent="0.25">
      <c r="A55" s="27" t="s">
        <v>61</v>
      </c>
      <c r="B55" s="30"/>
      <c r="C55" s="14"/>
      <c r="D55" s="71">
        <v>6</v>
      </c>
      <c r="E55" s="101">
        <v>460301.57</v>
      </c>
      <c r="F55" s="101">
        <v>40964.76</v>
      </c>
      <c r="G55" s="118">
        <f>1-(+F55/E55)</f>
        <v>0.91100451819010742</v>
      </c>
      <c r="H55" s="15"/>
    </row>
    <row r="56" spans="1:8" ht="15.75" x14ac:dyDescent="0.25">
      <c r="A56" s="27" t="s">
        <v>151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20"/>
      <c r="F60" s="121"/>
      <c r="G60" s="119"/>
      <c r="H60" s="15"/>
    </row>
    <row r="61" spans="1:8" ht="15.75" x14ac:dyDescent="0.25">
      <c r="A61" s="32"/>
      <c r="B61" s="18"/>
      <c r="C61" s="21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33"/>
      <c r="D62" s="73">
        <f>SUM(D44:D58)</f>
        <v>1744</v>
      </c>
      <c r="E62" s="112">
        <f>SUM(E44:E61)</f>
        <v>208389139.09</v>
      </c>
      <c r="F62" s="112">
        <f>SUM(F44:F61)</f>
        <v>19954918.82</v>
      </c>
      <c r="G62" s="122">
        <f>1-(+F62/E62)</f>
        <v>0.90424204012195764</v>
      </c>
      <c r="H62" s="2"/>
    </row>
    <row r="63" spans="1:8" ht="18" x14ac:dyDescent="0.25">
      <c r="A63" s="33"/>
      <c r="B63" s="33"/>
      <c r="C63" s="35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116"/>
      <c r="E64" s="116"/>
      <c r="F64" s="36">
        <f>F62+F39</f>
        <v>23254936.34</v>
      </c>
      <c r="G64" s="116"/>
      <c r="H64" s="2"/>
    </row>
    <row r="65" spans="1:8" ht="20.25" customHeight="1" x14ac:dyDescent="0.25">
      <c r="A65" s="34"/>
      <c r="B65" s="35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JULY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123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93</v>
      </c>
      <c r="B9" s="137"/>
      <c r="C9" s="14"/>
      <c r="D9" s="71"/>
      <c r="E9" s="100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>
        <v>7</v>
      </c>
      <c r="E10" s="100">
        <v>1846480</v>
      </c>
      <c r="F10" s="101">
        <v>121951.5</v>
      </c>
      <c r="G10" s="126">
        <f t="shared" ref="G10:G22" si="0">F10/E10</f>
        <v>6.6045394480308481E-2</v>
      </c>
      <c r="H10" s="15"/>
    </row>
    <row r="11" spans="1:8" ht="15.75" x14ac:dyDescent="0.25">
      <c r="A11" s="136" t="s">
        <v>95</v>
      </c>
      <c r="B11" s="137"/>
      <c r="C11" s="14"/>
      <c r="D11" s="71">
        <v>8</v>
      </c>
      <c r="E11" s="100">
        <v>950483</v>
      </c>
      <c r="F11" s="101">
        <v>244086.5</v>
      </c>
      <c r="G11" s="126">
        <f t="shared" si="0"/>
        <v>0.25680259404955164</v>
      </c>
      <c r="H11" s="15"/>
    </row>
    <row r="12" spans="1:8" ht="15.75" x14ac:dyDescent="0.25">
      <c r="A12" s="136" t="s">
        <v>65</v>
      </c>
      <c r="B12" s="137"/>
      <c r="C12" s="14"/>
      <c r="D12" s="71"/>
      <c r="E12" s="100"/>
      <c r="F12" s="101"/>
      <c r="G12" s="126"/>
      <c r="H12" s="15"/>
    </row>
    <row r="13" spans="1:8" ht="15.75" x14ac:dyDescent="0.25">
      <c r="A13" s="136" t="s">
        <v>99</v>
      </c>
      <c r="B13" s="137"/>
      <c r="C13" s="14"/>
      <c r="D13" s="71"/>
      <c r="E13" s="100"/>
      <c r="F13" s="101"/>
      <c r="G13" s="126"/>
      <c r="H13" s="15"/>
    </row>
    <row r="14" spans="1:8" ht="15.75" x14ac:dyDescent="0.25">
      <c r="A14" s="136" t="s">
        <v>25</v>
      </c>
      <c r="B14" s="137"/>
      <c r="C14" s="14"/>
      <c r="D14" s="71">
        <v>1</v>
      </c>
      <c r="E14" s="100">
        <v>410484</v>
      </c>
      <c r="F14" s="101">
        <v>178730</v>
      </c>
      <c r="G14" s="126">
        <f t="shared" si="0"/>
        <v>0.43541282973270579</v>
      </c>
      <c r="H14" s="15"/>
    </row>
    <row r="15" spans="1:8" ht="15.75" x14ac:dyDescent="0.25">
      <c r="A15" s="136" t="s">
        <v>101</v>
      </c>
      <c r="B15" s="137"/>
      <c r="C15" s="14"/>
      <c r="D15" s="71">
        <v>1</v>
      </c>
      <c r="E15" s="100">
        <v>151003</v>
      </c>
      <c r="F15" s="101">
        <v>17783</v>
      </c>
      <c r="G15" s="126">
        <f t="shared" si="0"/>
        <v>0.11776587220121454</v>
      </c>
      <c r="H15" s="15"/>
    </row>
    <row r="16" spans="1:8" ht="15.75" x14ac:dyDescent="0.25">
      <c r="A16" s="136" t="s">
        <v>10</v>
      </c>
      <c r="B16" s="137"/>
      <c r="C16" s="14"/>
      <c r="D16" s="71">
        <v>4</v>
      </c>
      <c r="E16" s="100">
        <v>2082706</v>
      </c>
      <c r="F16" s="101">
        <v>1142727</v>
      </c>
      <c r="G16" s="126">
        <f t="shared" si="0"/>
        <v>0.54867417676810837</v>
      </c>
      <c r="H16" s="15"/>
    </row>
    <row r="17" spans="1:8" ht="15.75" x14ac:dyDescent="0.25">
      <c r="A17" s="136" t="s">
        <v>14</v>
      </c>
      <c r="B17" s="137"/>
      <c r="C17" s="14"/>
      <c r="D17" s="71">
        <v>1</v>
      </c>
      <c r="E17" s="100">
        <v>403926</v>
      </c>
      <c r="F17" s="101">
        <v>139704</v>
      </c>
      <c r="G17" s="118">
        <f t="shared" si="0"/>
        <v>0.34586533176869033</v>
      </c>
      <c r="H17" s="15"/>
    </row>
    <row r="18" spans="1:8" ht="15.75" x14ac:dyDescent="0.25">
      <c r="A18" s="136" t="s">
        <v>15</v>
      </c>
      <c r="B18" s="137"/>
      <c r="C18" s="14"/>
      <c r="D18" s="71">
        <v>2</v>
      </c>
      <c r="E18" s="100">
        <v>1338935</v>
      </c>
      <c r="F18" s="101">
        <v>168607</v>
      </c>
      <c r="G18" s="126">
        <f t="shared" si="0"/>
        <v>0.12592620254157222</v>
      </c>
      <c r="H18" s="15"/>
    </row>
    <row r="19" spans="1:8" ht="15.75" x14ac:dyDescent="0.25">
      <c r="A19" s="136" t="s">
        <v>54</v>
      </c>
      <c r="B19" s="137"/>
      <c r="C19" s="14"/>
      <c r="D19" s="71">
        <v>2</v>
      </c>
      <c r="E19" s="100">
        <v>491098</v>
      </c>
      <c r="F19" s="101">
        <v>176021</v>
      </c>
      <c r="G19" s="118">
        <f t="shared" si="0"/>
        <v>0.35842336967367</v>
      </c>
      <c r="H19" s="15"/>
    </row>
    <row r="20" spans="1:8" ht="15.75" x14ac:dyDescent="0.25">
      <c r="A20" s="136" t="s">
        <v>147</v>
      </c>
      <c r="B20" s="137"/>
      <c r="C20" s="14"/>
      <c r="D20" s="71"/>
      <c r="E20" s="100"/>
      <c r="F20" s="101"/>
      <c r="G20" s="118"/>
      <c r="H20" s="15"/>
    </row>
    <row r="21" spans="1:8" ht="15.75" x14ac:dyDescent="0.25">
      <c r="A21" s="136" t="s">
        <v>55</v>
      </c>
      <c r="B21" s="137"/>
      <c r="C21" s="14"/>
      <c r="D21" s="71">
        <v>8</v>
      </c>
      <c r="E21" s="100">
        <v>4431325</v>
      </c>
      <c r="F21" s="101">
        <v>664658</v>
      </c>
      <c r="G21" s="118">
        <f t="shared" si="0"/>
        <v>0.14999080410486706</v>
      </c>
      <c r="H21" s="15"/>
    </row>
    <row r="22" spans="1:8" ht="15.75" x14ac:dyDescent="0.25">
      <c r="A22" s="136" t="s">
        <v>56</v>
      </c>
      <c r="B22" s="137"/>
      <c r="C22" s="14"/>
      <c r="D22" s="71">
        <v>2</v>
      </c>
      <c r="E22" s="100">
        <v>273642</v>
      </c>
      <c r="F22" s="101">
        <v>35533</v>
      </c>
      <c r="G22" s="118">
        <f t="shared" si="0"/>
        <v>0.12985214258045183</v>
      </c>
      <c r="H22" s="15"/>
    </row>
    <row r="23" spans="1:8" ht="15.75" x14ac:dyDescent="0.25">
      <c r="A23" s="138" t="s">
        <v>20</v>
      </c>
      <c r="B23" s="137"/>
      <c r="C23" s="14"/>
      <c r="D23" s="71">
        <v>4</v>
      </c>
      <c r="E23" s="100">
        <v>709844</v>
      </c>
      <c r="F23" s="101">
        <v>214686</v>
      </c>
      <c r="G23" s="118">
        <f>F23/E23</f>
        <v>0.30244109973458955</v>
      </c>
      <c r="H23" s="15"/>
    </row>
    <row r="24" spans="1:8" ht="15.75" x14ac:dyDescent="0.25">
      <c r="A24" s="138" t="s">
        <v>21</v>
      </c>
      <c r="B24" s="137"/>
      <c r="C24" s="14"/>
      <c r="D24" s="71">
        <v>13</v>
      </c>
      <c r="E24" s="100">
        <v>200720</v>
      </c>
      <c r="F24" s="101">
        <v>200720</v>
      </c>
      <c r="G24" s="118">
        <f>F24/E24</f>
        <v>1</v>
      </c>
      <c r="H24" s="15"/>
    </row>
    <row r="25" spans="1:8" ht="15.75" x14ac:dyDescent="0.25">
      <c r="A25" s="139" t="s">
        <v>22</v>
      </c>
      <c r="B25" s="137"/>
      <c r="C25" s="14"/>
      <c r="D25" s="71"/>
      <c r="E25" s="100"/>
      <c r="F25" s="101"/>
      <c r="G25" s="118"/>
      <c r="H25" s="15"/>
    </row>
    <row r="26" spans="1:8" ht="15.75" x14ac:dyDescent="0.25">
      <c r="A26" s="139" t="s">
        <v>23</v>
      </c>
      <c r="B26" s="137"/>
      <c r="C26" s="14"/>
      <c r="D26" s="71"/>
      <c r="E26" s="100">
        <v>37907</v>
      </c>
      <c r="F26" s="101">
        <v>12101</v>
      </c>
      <c r="G26" s="118">
        <f>F26/E26</f>
        <v>0.31922863851003774</v>
      </c>
      <c r="H26" s="15"/>
    </row>
    <row r="27" spans="1:8" ht="15.75" x14ac:dyDescent="0.25">
      <c r="A27" s="136" t="s">
        <v>112</v>
      </c>
      <c r="B27" s="137"/>
      <c r="C27" s="14"/>
      <c r="D27" s="71"/>
      <c r="E27" s="100"/>
      <c r="F27" s="101"/>
      <c r="G27" s="126"/>
      <c r="H27" s="15"/>
    </row>
    <row r="28" spans="1:8" ht="15.75" x14ac:dyDescent="0.25">
      <c r="A28" s="139" t="s">
        <v>24</v>
      </c>
      <c r="B28" s="137"/>
      <c r="C28" s="14"/>
      <c r="D28" s="71">
        <v>1</v>
      </c>
      <c r="E28" s="100">
        <v>118184</v>
      </c>
      <c r="F28" s="101">
        <v>38414</v>
      </c>
      <c r="G28" s="118">
        <f>F28/E28</f>
        <v>0.32503553780545591</v>
      </c>
      <c r="H28" s="15"/>
    </row>
    <row r="29" spans="1:8" ht="15.75" x14ac:dyDescent="0.25">
      <c r="A29" s="139" t="s">
        <v>108</v>
      </c>
      <c r="B29" s="137"/>
      <c r="C29" s="14"/>
      <c r="D29" s="71"/>
      <c r="E29" s="100"/>
      <c r="F29" s="100"/>
      <c r="G29" s="127"/>
      <c r="H29" s="15"/>
    </row>
    <row r="30" spans="1:8" ht="15.75" x14ac:dyDescent="0.25">
      <c r="A30" s="139" t="s">
        <v>152</v>
      </c>
      <c r="B30" s="137"/>
      <c r="C30" s="14"/>
      <c r="D30" s="71">
        <v>2</v>
      </c>
      <c r="E30" s="128">
        <v>473915</v>
      </c>
      <c r="F30" s="101">
        <v>187966.5</v>
      </c>
      <c r="G30" s="126">
        <f>F30/E30</f>
        <v>0.39662492219068818</v>
      </c>
      <c r="H30" s="15"/>
    </row>
    <row r="31" spans="1:8" ht="15.75" x14ac:dyDescent="0.25">
      <c r="A31" s="139" t="s">
        <v>132</v>
      </c>
      <c r="B31" s="137"/>
      <c r="C31" s="14"/>
      <c r="D31" s="71">
        <v>1</v>
      </c>
      <c r="E31" s="128">
        <v>212476</v>
      </c>
      <c r="F31" s="101">
        <v>56617</v>
      </c>
      <c r="G31" s="126">
        <f>F31/E31</f>
        <v>0.26646303582522263</v>
      </c>
      <c r="H31" s="15"/>
    </row>
    <row r="32" spans="1:8" ht="15.75" x14ac:dyDescent="0.25">
      <c r="A32" s="139" t="s">
        <v>57</v>
      </c>
      <c r="B32" s="137"/>
      <c r="C32" s="14"/>
      <c r="D32" s="71"/>
      <c r="E32" s="128"/>
      <c r="F32" s="121"/>
      <c r="G32" s="126"/>
      <c r="H32" s="15"/>
    </row>
    <row r="33" spans="1:8" ht="15.75" x14ac:dyDescent="0.25">
      <c r="A33" s="136" t="s">
        <v>129</v>
      </c>
      <c r="B33" s="137"/>
      <c r="C33" s="14"/>
      <c r="D33" s="71">
        <v>2</v>
      </c>
      <c r="E33" s="100">
        <v>350904</v>
      </c>
      <c r="F33" s="101">
        <v>110750</v>
      </c>
      <c r="G33" s="126">
        <f>F33/E33</f>
        <v>0.3156133871372227</v>
      </c>
      <c r="H33" s="15"/>
    </row>
    <row r="34" spans="1:8" ht="15.75" x14ac:dyDescent="0.25">
      <c r="A34" s="136" t="s">
        <v>90</v>
      </c>
      <c r="B34" s="137"/>
      <c r="C34" s="14"/>
      <c r="D34" s="71"/>
      <c r="E34" s="100"/>
      <c r="F34" s="101"/>
      <c r="G34" s="126"/>
      <c r="H34" s="15"/>
    </row>
    <row r="35" spans="1:8" x14ac:dyDescent="0.2">
      <c r="A35" s="16" t="s">
        <v>28</v>
      </c>
      <c r="B35" s="13"/>
      <c r="C35" s="14"/>
      <c r="D35" s="72"/>
      <c r="E35" s="128">
        <v>18300</v>
      </c>
      <c r="F35" s="121">
        <v>3660</v>
      </c>
      <c r="G35" s="119"/>
      <c r="H35" s="15"/>
    </row>
    <row r="36" spans="1:8" x14ac:dyDescent="0.2">
      <c r="A36" s="16" t="s">
        <v>29</v>
      </c>
      <c r="B36" s="13"/>
      <c r="C36" s="14"/>
      <c r="D36" s="72"/>
      <c r="E36" s="128"/>
      <c r="F36" s="12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59</v>
      </c>
      <c r="E39" s="112">
        <f>SUM(E9:E38)</f>
        <v>14502332</v>
      </c>
      <c r="F39" s="112">
        <f>SUM(F9:F38)</f>
        <v>3714715.5</v>
      </c>
      <c r="G39" s="122">
        <f>F39/E39</f>
        <v>0.25614608050622478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120</v>
      </c>
      <c r="F43" s="75" t="s">
        <v>8</v>
      </c>
      <c r="G43" s="75" t="s">
        <v>121</v>
      </c>
      <c r="H43" s="15"/>
    </row>
    <row r="44" spans="1:8" ht="15.75" x14ac:dyDescent="0.25">
      <c r="A44" s="27" t="s">
        <v>33</v>
      </c>
      <c r="B44" s="28"/>
      <c r="C44" s="14"/>
      <c r="D44" s="71">
        <v>43</v>
      </c>
      <c r="E44" s="101">
        <v>4232522.4000000004</v>
      </c>
      <c r="F44" s="101">
        <v>241739.51999999999</v>
      </c>
      <c r="G44" s="118">
        <f>1-(+F44/E44)</f>
        <v>0.94288523552763714</v>
      </c>
      <c r="H44" s="15"/>
    </row>
    <row r="45" spans="1:8" ht="15.75" x14ac:dyDescent="0.25">
      <c r="A45" s="27" t="s">
        <v>34</v>
      </c>
      <c r="B45" s="28"/>
      <c r="C45" s="14"/>
      <c r="D45" s="71">
        <v>21</v>
      </c>
      <c r="E45" s="101">
        <v>7638054.0899999999</v>
      </c>
      <c r="F45" s="101">
        <v>827184.23</v>
      </c>
      <c r="G45" s="118">
        <f t="shared" ref="G45:G56" si="1">1-(+F45/E45)</f>
        <v>0.89170222935669208</v>
      </c>
      <c r="H45" s="15"/>
    </row>
    <row r="46" spans="1:8" ht="15.75" x14ac:dyDescent="0.25">
      <c r="A46" s="27" t="s">
        <v>35</v>
      </c>
      <c r="B46" s="28"/>
      <c r="C46" s="14"/>
      <c r="D46" s="71">
        <v>93</v>
      </c>
      <c r="E46" s="101">
        <v>6325505.5</v>
      </c>
      <c r="F46" s="101">
        <v>380396.68</v>
      </c>
      <c r="G46" s="118">
        <f t="shared" si="1"/>
        <v>0.93986303861406806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18"/>
      <c r="H47" s="15"/>
    </row>
    <row r="48" spans="1:8" ht="15.75" x14ac:dyDescent="0.25">
      <c r="A48" s="27" t="s">
        <v>37</v>
      </c>
      <c r="B48" s="28"/>
      <c r="C48" s="14"/>
      <c r="D48" s="71">
        <v>62</v>
      </c>
      <c r="E48" s="101">
        <v>8020503</v>
      </c>
      <c r="F48" s="101">
        <v>521592.6</v>
      </c>
      <c r="G48" s="118">
        <f t="shared" si="1"/>
        <v>0.93496759492515613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2072725</v>
      </c>
      <c r="F49" s="101">
        <v>33288</v>
      </c>
      <c r="G49" s="118">
        <f t="shared" si="1"/>
        <v>0.98393998239033154</v>
      </c>
      <c r="H49" s="15"/>
    </row>
    <row r="50" spans="1:8" ht="15.75" x14ac:dyDescent="0.25">
      <c r="A50" s="27" t="s">
        <v>39</v>
      </c>
      <c r="B50" s="28"/>
      <c r="C50" s="14"/>
      <c r="D50" s="71">
        <v>7</v>
      </c>
      <c r="E50" s="101">
        <v>671405</v>
      </c>
      <c r="F50" s="101">
        <v>55325</v>
      </c>
      <c r="G50" s="118">
        <f t="shared" si="1"/>
        <v>0.91759817099962016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21500</v>
      </c>
      <c r="F53" s="101">
        <v>-4800</v>
      </c>
      <c r="G53" s="118">
        <f t="shared" si="1"/>
        <v>1.2232558139534884</v>
      </c>
      <c r="H53" s="15"/>
    </row>
    <row r="54" spans="1:8" ht="15.75" x14ac:dyDescent="0.25">
      <c r="A54" s="27" t="s">
        <v>60</v>
      </c>
      <c r="B54" s="30"/>
      <c r="C54" s="14"/>
      <c r="D54" s="71">
        <v>440</v>
      </c>
      <c r="E54" s="101">
        <v>37570840.170000002</v>
      </c>
      <c r="F54" s="101">
        <v>3603139.44</v>
      </c>
      <c r="G54" s="118">
        <f t="shared" si="1"/>
        <v>0.90409744834833172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27" t="s">
        <v>151</v>
      </c>
      <c r="B56" s="30"/>
      <c r="C56" s="14"/>
      <c r="D56" s="71">
        <v>369</v>
      </c>
      <c r="E56" s="101">
        <v>59617204</v>
      </c>
      <c r="F56" s="101">
        <v>6218324.8099999996</v>
      </c>
      <c r="G56" s="118">
        <f t="shared" si="1"/>
        <v>0.89569579931994125</v>
      </c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21"/>
      <c r="D61" s="72"/>
      <c r="E61" s="77"/>
      <c r="F61" s="111"/>
      <c r="G61" s="119"/>
      <c r="H61" s="2"/>
    </row>
    <row r="62" spans="1:8" ht="18" x14ac:dyDescent="0.25">
      <c r="A62" s="20" t="s">
        <v>45</v>
      </c>
      <c r="B62" s="20"/>
      <c r="C62" s="38"/>
      <c r="D62" s="73">
        <f>SUM(D44:D58)</f>
        <v>1038</v>
      </c>
      <c r="E62" s="112">
        <f>SUM(E44:E61)</f>
        <v>126170259.16</v>
      </c>
      <c r="F62" s="112">
        <f>SUM(F44:F61)</f>
        <v>11876190.279999999</v>
      </c>
      <c r="G62" s="122">
        <f>1-(F62/E62)</f>
        <v>0.90587171367430197</v>
      </c>
      <c r="H62" s="2"/>
    </row>
    <row r="63" spans="1:8" ht="18" x14ac:dyDescent="0.25">
      <c r="A63" s="33"/>
      <c r="B63" s="33"/>
      <c r="C63" s="38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15590905.779999999</v>
      </c>
      <c r="G64" s="116"/>
      <c r="H64" s="2"/>
    </row>
    <row r="65" spans="1:8" ht="18" x14ac:dyDescent="0.25">
      <c r="A65" s="34"/>
      <c r="B65" s="35"/>
      <c r="C65" s="38"/>
      <c r="D65" s="50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5546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JULY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131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111</v>
      </c>
      <c r="B9" s="137"/>
      <c r="C9" s="14"/>
      <c r="D9" s="71"/>
      <c r="E9" s="101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>
        <v>5</v>
      </c>
      <c r="E10" s="101">
        <v>497791</v>
      </c>
      <c r="F10" s="101">
        <v>120188.5</v>
      </c>
      <c r="G10" s="118">
        <f>F10/E10</f>
        <v>0.24144369825890785</v>
      </c>
      <c r="H10" s="15"/>
    </row>
    <row r="11" spans="1:8" ht="15.75" x14ac:dyDescent="0.25">
      <c r="A11" s="136" t="s">
        <v>93</v>
      </c>
      <c r="B11" s="137"/>
      <c r="C11" s="14"/>
      <c r="D11" s="71"/>
      <c r="E11" s="101"/>
      <c r="F11" s="101"/>
      <c r="G11" s="118"/>
      <c r="H11" s="15"/>
    </row>
    <row r="12" spans="1:8" ht="15.75" x14ac:dyDescent="0.25">
      <c r="A12" s="136" t="s">
        <v>62</v>
      </c>
      <c r="B12" s="137"/>
      <c r="C12" s="14"/>
      <c r="D12" s="71">
        <v>1</v>
      </c>
      <c r="E12" s="101">
        <v>191285</v>
      </c>
      <c r="F12" s="101">
        <v>25070</v>
      </c>
      <c r="G12" s="118">
        <f>F12/E12</f>
        <v>0.1310609823038921</v>
      </c>
      <c r="H12" s="15"/>
    </row>
    <row r="13" spans="1:8" ht="15.75" x14ac:dyDescent="0.25">
      <c r="A13" s="136" t="s">
        <v>153</v>
      </c>
      <c r="B13" s="137"/>
      <c r="C13" s="14"/>
      <c r="D13" s="71"/>
      <c r="E13" s="101"/>
      <c r="F13" s="101"/>
      <c r="G13" s="118"/>
      <c r="H13" s="15"/>
    </row>
    <row r="14" spans="1:8" ht="15.75" x14ac:dyDescent="0.25">
      <c r="A14" s="136" t="s">
        <v>116</v>
      </c>
      <c r="B14" s="137"/>
      <c r="C14" s="14"/>
      <c r="D14" s="71">
        <v>4</v>
      </c>
      <c r="E14" s="101">
        <v>1373024</v>
      </c>
      <c r="F14" s="101">
        <v>217735.5</v>
      </c>
      <c r="G14" s="118">
        <f>F14/E14</f>
        <v>0.15858098620271752</v>
      </c>
      <c r="H14" s="15"/>
    </row>
    <row r="15" spans="1:8" ht="15.75" x14ac:dyDescent="0.25">
      <c r="A15" s="136" t="s">
        <v>25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102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117</v>
      </c>
      <c r="B17" s="137"/>
      <c r="C17" s="14"/>
      <c r="D17" s="71">
        <v>1</v>
      </c>
      <c r="E17" s="101">
        <v>480</v>
      </c>
      <c r="F17" s="101">
        <v>248</v>
      </c>
      <c r="G17" s="118">
        <f>F17/E17</f>
        <v>0.51666666666666672</v>
      </c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517584</v>
      </c>
      <c r="F18" s="101">
        <v>79145</v>
      </c>
      <c r="G18" s="118">
        <f>F18/E18</f>
        <v>0.15291237750780551</v>
      </c>
      <c r="H18" s="15"/>
    </row>
    <row r="19" spans="1:8" ht="15.75" x14ac:dyDescent="0.25">
      <c r="A19" s="136" t="s">
        <v>15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101</v>
      </c>
      <c r="B20" s="137"/>
      <c r="C20" s="14"/>
      <c r="D20" s="71"/>
      <c r="E20" s="101"/>
      <c r="F20" s="101"/>
      <c r="G20" s="118"/>
      <c r="H20" s="15"/>
    </row>
    <row r="21" spans="1:8" ht="15.75" x14ac:dyDescent="0.25">
      <c r="A21" s="136" t="s">
        <v>129</v>
      </c>
      <c r="B21" s="137"/>
      <c r="C21" s="14"/>
      <c r="D21" s="71"/>
      <c r="E21" s="101"/>
      <c r="F21" s="101"/>
      <c r="G21" s="118"/>
      <c r="H21" s="15"/>
    </row>
    <row r="22" spans="1:8" ht="15.75" x14ac:dyDescent="0.25">
      <c r="A22" s="136" t="s">
        <v>140</v>
      </c>
      <c r="B22" s="137"/>
      <c r="C22" s="14"/>
      <c r="D22" s="71"/>
      <c r="E22" s="101"/>
      <c r="F22" s="101"/>
      <c r="G22" s="118"/>
      <c r="H22" s="15"/>
    </row>
    <row r="23" spans="1:8" ht="15.75" x14ac:dyDescent="0.25">
      <c r="A23" s="136" t="s">
        <v>106</v>
      </c>
      <c r="B23" s="137"/>
      <c r="C23" s="14"/>
      <c r="D23" s="71">
        <v>8</v>
      </c>
      <c r="E23" s="101">
        <v>1060268</v>
      </c>
      <c r="F23" s="101">
        <v>233446.5</v>
      </c>
      <c r="G23" s="118">
        <f>F23/E23</f>
        <v>0.22017687980774672</v>
      </c>
      <c r="H23" s="15"/>
    </row>
    <row r="24" spans="1:8" ht="15.75" x14ac:dyDescent="0.25">
      <c r="A24" s="136" t="s">
        <v>135</v>
      </c>
      <c r="B24" s="137"/>
      <c r="C24" s="14"/>
      <c r="D24" s="71">
        <v>1</v>
      </c>
      <c r="E24" s="101">
        <v>72098</v>
      </c>
      <c r="F24" s="101">
        <v>7970</v>
      </c>
      <c r="G24" s="118">
        <f>F24/E24</f>
        <v>0.11054398180254653</v>
      </c>
      <c r="H24" s="15"/>
    </row>
    <row r="25" spans="1:8" ht="15.75" x14ac:dyDescent="0.25">
      <c r="A25" s="138" t="s">
        <v>20</v>
      </c>
      <c r="B25" s="137"/>
      <c r="C25" s="14"/>
      <c r="D25" s="71">
        <v>2</v>
      </c>
      <c r="E25" s="101">
        <v>189392</v>
      </c>
      <c r="F25" s="101">
        <v>48541</v>
      </c>
      <c r="G25" s="118">
        <f>F25/E25</f>
        <v>0.25629910450283011</v>
      </c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x14ac:dyDescent="0.25">
      <c r="A27" s="139" t="s">
        <v>23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142</v>
      </c>
      <c r="B28" s="137"/>
      <c r="C28" s="14"/>
      <c r="D28" s="71"/>
      <c r="E28" s="101"/>
      <c r="F28" s="101"/>
      <c r="G28" s="118"/>
      <c r="H28" s="15"/>
    </row>
    <row r="29" spans="1:8" ht="15.75" x14ac:dyDescent="0.25">
      <c r="A29" s="139" t="s">
        <v>130</v>
      </c>
      <c r="B29" s="137"/>
      <c r="C29" s="14"/>
      <c r="D29" s="71"/>
      <c r="E29" s="101"/>
      <c r="F29" s="101"/>
      <c r="G29" s="118"/>
      <c r="H29" s="15"/>
    </row>
    <row r="30" spans="1:8" ht="15.75" x14ac:dyDescent="0.25">
      <c r="A30" s="139" t="s">
        <v>154</v>
      </c>
      <c r="B30" s="137"/>
      <c r="C30" s="14"/>
      <c r="D30" s="71"/>
      <c r="E30" s="101"/>
      <c r="F30" s="101"/>
      <c r="G30" s="118"/>
      <c r="H30" s="15"/>
    </row>
    <row r="31" spans="1:8" ht="15.75" x14ac:dyDescent="0.25">
      <c r="A31" s="139" t="s">
        <v>141</v>
      </c>
      <c r="B31" s="137"/>
      <c r="C31" s="14"/>
      <c r="D31" s="71"/>
      <c r="E31" s="101"/>
      <c r="F31" s="101"/>
      <c r="G31" s="118"/>
      <c r="H31" s="15"/>
    </row>
    <row r="32" spans="1:8" ht="15.75" x14ac:dyDescent="0.25">
      <c r="A32" s="139" t="s">
        <v>53</v>
      </c>
      <c r="B32" s="137"/>
      <c r="C32" s="14"/>
      <c r="D32" s="71"/>
      <c r="E32" s="101"/>
      <c r="F32" s="101"/>
      <c r="G32" s="118"/>
      <c r="H32" s="15"/>
    </row>
    <row r="33" spans="1:8" ht="15.75" x14ac:dyDescent="0.25">
      <c r="A33" s="139" t="s">
        <v>148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9" t="s">
        <v>94</v>
      </c>
      <c r="B34" s="137"/>
      <c r="C34" s="14"/>
      <c r="D34" s="71"/>
      <c r="E34" s="101"/>
      <c r="F34" s="101"/>
      <c r="G34" s="118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23</v>
      </c>
      <c r="E39" s="112">
        <f>SUM(E9:E38)</f>
        <v>3901922</v>
      </c>
      <c r="F39" s="112">
        <f>SUM(F9:F38)</f>
        <v>732344.5</v>
      </c>
      <c r="G39" s="122">
        <f>F39/E39</f>
        <v>0.18768814445803889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3</v>
      </c>
      <c r="E44" s="101">
        <v>222416</v>
      </c>
      <c r="F44" s="101">
        <v>48631.59</v>
      </c>
      <c r="G44" s="118">
        <f>1-(+F44/E44)</f>
        <v>0.7813485091000647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20</v>
      </c>
      <c r="E46" s="101">
        <v>1348332</v>
      </c>
      <c r="F46" s="101">
        <v>129637.72</v>
      </c>
      <c r="G46" s="118">
        <f>1-(+F46/E46)</f>
        <v>0.90385326462621962</v>
      </c>
      <c r="H46" s="15"/>
    </row>
    <row r="47" spans="1:8" ht="15.75" x14ac:dyDescent="0.25">
      <c r="A47" s="27" t="s">
        <v>36</v>
      </c>
      <c r="B47" s="28"/>
      <c r="C47" s="14"/>
      <c r="D47" s="71">
        <v>7</v>
      </c>
      <c r="E47" s="101">
        <v>2475924</v>
      </c>
      <c r="F47" s="101">
        <v>162828.31</v>
      </c>
      <c r="G47" s="118"/>
      <c r="H47" s="15"/>
    </row>
    <row r="48" spans="1:8" ht="15.75" x14ac:dyDescent="0.25">
      <c r="A48" s="27" t="s">
        <v>37</v>
      </c>
      <c r="B48" s="28"/>
      <c r="C48" s="14"/>
      <c r="D48" s="71">
        <v>25</v>
      </c>
      <c r="E48" s="101">
        <v>3220904.09</v>
      </c>
      <c r="F48" s="101">
        <v>119731.58</v>
      </c>
      <c r="G48" s="118">
        <f>1-(+F48/E48)</f>
        <v>0.9628267167682103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5</v>
      </c>
      <c r="E50" s="101">
        <v>117535</v>
      </c>
      <c r="F50" s="101">
        <v>13380</v>
      </c>
      <c r="G50" s="118">
        <f>1-(+F50/E50)</f>
        <v>0.88616156889437192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59</v>
      </c>
      <c r="B53" s="30"/>
      <c r="C53" s="14"/>
      <c r="D53" s="71"/>
      <c r="E53" s="101"/>
      <c r="F53" s="101"/>
      <c r="G53" s="118"/>
      <c r="H53" s="15"/>
    </row>
    <row r="54" spans="1:8" ht="15.75" x14ac:dyDescent="0.25">
      <c r="A54" s="27" t="s">
        <v>60</v>
      </c>
      <c r="B54" s="30"/>
      <c r="C54" s="14"/>
      <c r="D54" s="71">
        <v>382</v>
      </c>
      <c r="E54" s="101">
        <v>24113511.940000001</v>
      </c>
      <c r="F54" s="101">
        <v>2697445.52</v>
      </c>
      <c r="G54" s="118">
        <f>1-(+F54/E54)</f>
        <v>0.88813551809824021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70" t="s">
        <v>114</v>
      </c>
      <c r="B56" s="30"/>
      <c r="C56" s="14"/>
      <c r="D56" s="71">
        <v>424</v>
      </c>
      <c r="E56" s="101">
        <v>62703154.530000001</v>
      </c>
      <c r="F56" s="101">
        <v>7011301.9500000002</v>
      </c>
      <c r="G56" s="118">
        <f>1-(+F56/E56)</f>
        <v>0.88818262809017878</v>
      </c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866</v>
      </c>
      <c r="E62" s="112">
        <f>SUM(E44:E61)</f>
        <v>94201777.560000002</v>
      </c>
      <c r="F62" s="112">
        <f>SUM(F44:F61)</f>
        <v>10182956.67</v>
      </c>
      <c r="G62" s="122">
        <f>1-(+F62/E62)</f>
        <v>0.8919027120957016</v>
      </c>
      <c r="H62" s="2"/>
    </row>
    <row r="63" spans="1:8" x14ac:dyDescent="0.2">
      <c r="A63" s="33"/>
      <c r="B63" s="33"/>
      <c r="C63" s="33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5"/>
      <c r="D64" s="116"/>
      <c r="E64" s="116"/>
      <c r="F64" s="36">
        <f>F62+F39</f>
        <v>10915301.17</v>
      </c>
      <c r="G64" s="116"/>
      <c r="H64" s="2"/>
    </row>
    <row r="65" spans="1:8" ht="18" x14ac:dyDescent="0.25">
      <c r="A65" s="37"/>
      <c r="B65" s="38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88671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JULY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118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111</v>
      </c>
      <c r="B9" s="137"/>
      <c r="C9" s="14"/>
      <c r="D9" s="71"/>
      <c r="E9" s="100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/>
      <c r="E10" s="100"/>
      <c r="F10" s="101"/>
      <c r="G10" s="118"/>
      <c r="H10" s="15"/>
    </row>
    <row r="11" spans="1:8" ht="15.75" x14ac:dyDescent="0.25">
      <c r="A11" s="136" t="s">
        <v>93</v>
      </c>
      <c r="B11" s="137"/>
      <c r="C11" s="14"/>
      <c r="D11" s="71">
        <v>2</v>
      </c>
      <c r="E11" s="100">
        <v>372031</v>
      </c>
      <c r="F11" s="101">
        <v>155427.5</v>
      </c>
      <c r="G11" s="118">
        <f t="shared" ref="G11:G22" si="0">F11/E11</f>
        <v>0.41778104512795977</v>
      </c>
      <c r="H11" s="15"/>
    </row>
    <row r="12" spans="1:8" ht="15.75" x14ac:dyDescent="0.25">
      <c r="A12" s="136" t="s">
        <v>62</v>
      </c>
      <c r="B12" s="137"/>
      <c r="C12" s="14"/>
      <c r="D12" s="71"/>
      <c r="E12" s="100"/>
      <c r="F12" s="101"/>
      <c r="G12" s="118"/>
      <c r="H12" s="15"/>
    </row>
    <row r="13" spans="1:8" ht="15.75" x14ac:dyDescent="0.25">
      <c r="A13" s="136" t="s">
        <v>153</v>
      </c>
      <c r="B13" s="137"/>
      <c r="C13" s="14"/>
      <c r="D13" s="71">
        <v>1</v>
      </c>
      <c r="E13" s="100">
        <v>18661</v>
      </c>
      <c r="F13" s="101">
        <v>10141</v>
      </c>
      <c r="G13" s="118">
        <f t="shared" si="0"/>
        <v>0.54343282782273195</v>
      </c>
      <c r="H13" s="15"/>
    </row>
    <row r="14" spans="1:8" ht="15.75" x14ac:dyDescent="0.25">
      <c r="A14" s="136" t="s">
        <v>116</v>
      </c>
      <c r="B14" s="137"/>
      <c r="C14" s="14"/>
      <c r="D14" s="71">
        <v>4</v>
      </c>
      <c r="E14" s="100">
        <v>8575778</v>
      </c>
      <c r="F14" s="101">
        <v>964558</v>
      </c>
      <c r="G14" s="118">
        <f t="shared" si="0"/>
        <v>0.11247469325815104</v>
      </c>
      <c r="H14" s="15"/>
    </row>
    <row r="15" spans="1:8" ht="15.75" x14ac:dyDescent="0.25">
      <c r="A15" s="136" t="s">
        <v>25</v>
      </c>
      <c r="B15" s="137"/>
      <c r="C15" s="14"/>
      <c r="D15" s="71">
        <v>1</v>
      </c>
      <c r="E15" s="100">
        <v>26240</v>
      </c>
      <c r="F15" s="101">
        <v>5193</v>
      </c>
      <c r="G15" s="118">
        <f t="shared" si="0"/>
        <v>0.19790396341463415</v>
      </c>
      <c r="H15" s="15"/>
    </row>
    <row r="16" spans="1:8" ht="15.75" x14ac:dyDescent="0.25">
      <c r="A16" s="136" t="s">
        <v>102</v>
      </c>
      <c r="B16" s="137"/>
      <c r="C16" s="14"/>
      <c r="D16" s="71">
        <v>1</v>
      </c>
      <c r="E16" s="100">
        <v>179927</v>
      </c>
      <c r="F16" s="101">
        <v>18175.5</v>
      </c>
      <c r="G16" s="118">
        <f t="shared" si="0"/>
        <v>0.10101596758685467</v>
      </c>
      <c r="H16" s="15"/>
    </row>
    <row r="17" spans="1:8" ht="15.75" x14ac:dyDescent="0.25">
      <c r="A17" s="136" t="s">
        <v>117</v>
      </c>
      <c r="B17" s="137"/>
      <c r="C17" s="14"/>
      <c r="D17" s="71"/>
      <c r="E17" s="100"/>
      <c r="F17" s="101"/>
      <c r="G17" s="118"/>
      <c r="H17" s="15"/>
    </row>
    <row r="18" spans="1:8" ht="15.75" x14ac:dyDescent="0.25">
      <c r="A18" s="136" t="s">
        <v>14</v>
      </c>
      <c r="B18" s="137"/>
      <c r="C18" s="14"/>
      <c r="D18" s="71">
        <v>2</v>
      </c>
      <c r="E18" s="100">
        <v>97204</v>
      </c>
      <c r="F18" s="101">
        <v>-2245</v>
      </c>
      <c r="G18" s="118">
        <f t="shared" si="0"/>
        <v>-2.3095757376239662E-2</v>
      </c>
      <c r="H18" s="15"/>
    </row>
    <row r="19" spans="1:8" ht="15.75" x14ac:dyDescent="0.25">
      <c r="A19" s="136" t="s">
        <v>15</v>
      </c>
      <c r="B19" s="137"/>
      <c r="C19" s="14"/>
      <c r="D19" s="71">
        <v>2</v>
      </c>
      <c r="E19" s="100">
        <v>1204844</v>
      </c>
      <c r="F19" s="101">
        <v>132506</v>
      </c>
      <c r="G19" s="118">
        <f t="shared" si="0"/>
        <v>0.10997772325711877</v>
      </c>
      <c r="H19" s="15"/>
    </row>
    <row r="20" spans="1:8" ht="15.75" x14ac:dyDescent="0.25">
      <c r="A20" s="136" t="s">
        <v>101</v>
      </c>
      <c r="B20" s="137"/>
      <c r="C20" s="14"/>
      <c r="D20" s="71">
        <v>1</v>
      </c>
      <c r="E20" s="100">
        <v>34590</v>
      </c>
      <c r="F20" s="101">
        <v>25287</v>
      </c>
      <c r="G20" s="118">
        <f t="shared" si="0"/>
        <v>0.73104943625325236</v>
      </c>
      <c r="H20" s="15"/>
    </row>
    <row r="21" spans="1:8" ht="15.75" x14ac:dyDescent="0.25">
      <c r="A21" s="136" t="s">
        <v>129</v>
      </c>
      <c r="B21" s="137"/>
      <c r="C21" s="14"/>
      <c r="D21" s="71">
        <v>1</v>
      </c>
      <c r="E21" s="100">
        <v>62810</v>
      </c>
      <c r="F21" s="101">
        <v>16675.5</v>
      </c>
      <c r="G21" s="118">
        <f t="shared" si="0"/>
        <v>0.265491163827416</v>
      </c>
      <c r="H21" s="15"/>
    </row>
    <row r="22" spans="1:8" ht="15.75" x14ac:dyDescent="0.25">
      <c r="A22" s="136" t="s">
        <v>140</v>
      </c>
      <c r="B22" s="137"/>
      <c r="C22" s="14"/>
      <c r="D22" s="71">
        <v>13</v>
      </c>
      <c r="E22" s="100">
        <v>1625915</v>
      </c>
      <c r="F22" s="101">
        <v>411488.5</v>
      </c>
      <c r="G22" s="118">
        <f t="shared" si="0"/>
        <v>0.25308118813099084</v>
      </c>
      <c r="H22" s="15"/>
    </row>
    <row r="23" spans="1:8" ht="15.75" x14ac:dyDescent="0.25">
      <c r="A23" s="136" t="s">
        <v>106</v>
      </c>
      <c r="B23" s="137"/>
      <c r="C23" s="14"/>
      <c r="D23" s="71"/>
      <c r="E23" s="100"/>
      <c r="F23" s="101"/>
      <c r="G23" s="118"/>
      <c r="H23" s="15"/>
    </row>
    <row r="24" spans="1:8" ht="15.75" x14ac:dyDescent="0.25">
      <c r="A24" s="136" t="s">
        <v>135</v>
      </c>
      <c r="B24" s="137"/>
      <c r="C24" s="14"/>
      <c r="D24" s="71"/>
      <c r="E24" s="100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0">
        <v>819703</v>
      </c>
      <c r="F25" s="101">
        <v>246236</v>
      </c>
      <c r="G25" s="118">
        <f>F25/E25</f>
        <v>0.30039660706377797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18"/>
      <c r="H26" s="15"/>
    </row>
    <row r="27" spans="1:8" ht="15.75" x14ac:dyDescent="0.25">
      <c r="A27" s="139" t="s">
        <v>23</v>
      </c>
      <c r="B27" s="137"/>
      <c r="C27" s="14"/>
      <c r="D27" s="71"/>
      <c r="E27" s="100"/>
      <c r="F27" s="101"/>
      <c r="G27" s="118"/>
      <c r="H27" s="15"/>
    </row>
    <row r="28" spans="1:8" ht="15.75" x14ac:dyDescent="0.25">
      <c r="A28" s="139" t="s">
        <v>142</v>
      </c>
      <c r="B28" s="137"/>
      <c r="C28" s="14"/>
      <c r="D28" s="71"/>
      <c r="E28" s="100"/>
      <c r="F28" s="101"/>
      <c r="G28" s="118"/>
      <c r="H28" s="15"/>
    </row>
    <row r="29" spans="1:8" ht="15.75" x14ac:dyDescent="0.25">
      <c r="A29" s="139" t="s">
        <v>130</v>
      </c>
      <c r="B29" s="137"/>
      <c r="C29" s="14"/>
      <c r="D29" s="71">
        <v>1</v>
      </c>
      <c r="E29" s="100">
        <v>48709</v>
      </c>
      <c r="F29" s="101">
        <v>21304</v>
      </c>
      <c r="G29" s="118">
        <f t="shared" ref="G29:G34" si="1">F29/E29</f>
        <v>0.43737297008766346</v>
      </c>
      <c r="H29" s="15"/>
    </row>
    <row r="30" spans="1:8" ht="15.75" x14ac:dyDescent="0.25">
      <c r="A30" s="139" t="s">
        <v>154</v>
      </c>
      <c r="B30" s="137"/>
      <c r="C30" s="14"/>
      <c r="D30" s="71">
        <v>1</v>
      </c>
      <c r="E30" s="100">
        <v>164442</v>
      </c>
      <c r="F30" s="101">
        <v>58635.5</v>
      </c>
      <c r="G30" s="118"/>
      <c r="H30" s="15"/>
    </row>
    <row r="31" spans="1:8" ht="15.75" x14ac:dyDescent="0.25">
      <c r="A31" s="139" t="s">
        <v>141</v>
      </c>
      <c r="B31" s="137"/>
      <c r="C31" s="14"/>
      <c r="D31" s="71">
        <v>2</v>
      </c>
      <c r="E31" s="100">
        <v>657551</v>
      </c>
      <c r="F31" s="101">
        <v>163651.5</v>
      </c>
      <c r="G31" s="118">
        <f t="shared" si="1"/>
        <v>0.24888031498697438</v>
      </c>
      <c r="H31" s="15"/>
    </row>
    <row r="32" spans="1:8" ht="15.75" x14ac:dyDescent="0.25">
      <c r="A32" s="139" t="s">
        <v>53</v>
      </c>
      <c r="B32" s="137"/>
      <c r="C32" s="14"/>
      <c r="D32" s="71">
        <v>1</v>
      </c>
      <c r="E32" s="100">
        <v>179778</v>
      </c>
      <c r="F32" s="101">
        <v>43195</v>
      </c>
      <c r="G32" s="118">
        <f t="shared" si="1"/>
        <v>0.24026855343812925</v>
      </c>
      <c r="H32" s="15"/>
    </row>
    <row r="33" spans="1:8" ht="15.75" x14ac:dyDescent="0.25">
      <c r="A33" s="139" t="s">
        <v>148</v>
      </c>
      <c r="B33" s="137"/>
      <c r="C33" s="14"/>
      <c r="D33" s="71">
        <v>3</v>
      </c>
      <c r="E33" s="100">
        <v>363007</v>
      </c>
      <c r="F33" s="101">
        <v>166937</v>
      </c>
      <c r="G33" s="118">
        <f t="shared" si="1"/>
        <v>0.45987267463161868</v>
      </c>
      <c r="H33" s="15"/>
    </row>
    <row r="34" spans="1:8" ht="15.75" x14ac:dyDescent="0.25">
      <c r="A34" s="139" t="s">
        <v>94</v>
      </c>
      <c r="B34" s="137"/>
      <c r="C34" s="14"/>
      <c r="D34" s="71">
        <v>2</v>
      </c>
      <c r="E34" s="100">
        <v>1338897</v>
      </c>
      <c r="F34" s="101">
        <v>129404.5</v>
      </c>
      <c r="G34" s="118">
        <f t="shared" si="1"/>
        <v>9.6650078385417254E-2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42</v>
      </c>
      <c r="E39" s="112">
        <f>SUM(E9:E38)</f>
        <v>15770087</v>
      </c>
      <c r="F39" s="112">
        <f>SUM(F9:F38)</f>
        <v>2566570.5</v>
      </c>
      <c r="G39" s="122">
        <f>F39/E39</f>
        <v>0.16274929237866601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109</v>
      </c>
      <c r="E44" s="101">
        <v>15937363.02</v>
      </c>
      <c r="F44" s="101">
        <v>1000138.39</v>
      </c>
      <c r="G44" s="118">
        <f>1-(+F44/E44)</f>
        <v>0.93724567930435454</v>
      </c>
      <c r="H44" s="15"/>
    </row>
    <row r="45" spans="1:8" ht="15.75" x14ac:dyDescent="0.25">
      <c r="A45" s="27" t="s">
        <v>34</v>
      </c>
      <c r="B45" s="28"/>
      <c r="C45" s="14"/>
      <c r="D45" s="71">
        <v>17</v>
      </c>
      <c r="E45" s="101">
        <v>5749119.7999999998</v>
      </c>
      <c r="F45" s="101">
        <v>410773.09</v>
      </c>
      <c r="G45" s="118">
        <f t="shared" ref="G45:G53" si="2">1-(+F45/E45)</f>
        <v>0.9285502643378557</v>
      </c>
      <c r="H45" s="15"/>
    </row>
    <row r="46" spans="1:8" ht="15.75" x14ac:dyDescent="0.25">
      <c r="A46" s="27" t="s">
        <v>35</v>
      </c>
      <c r="B46" s="28"/>
      <c r="C46" s="14"/>
      <c r="D46" s="71">
        <v>89</v>
      </c>
      <c r="E46" s="101">
        <v>4681874.25</v>
      </c>
      <c r="F46" s="101">
        <v>269746.55</v>
      </c>
      <c r="G46" s="118">
        <f t="shared" si="2"/>
        <v>0.94238492202134649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18"/>
      <c r="H47" s="15"/>
    </row>
    <row r="48" spans="1:8" ht="15.75" x14ac:dyDescent="0.25">
      <c r="A48" s="27" t="s">
        <v>37</v>
      </c>
      <c r="B48" s="28"/>
      <c r="C48" s="14"/>
      <c r="D48" s="71">
        <v>108</v>
      </c>
      <c r="E48" s="101">
        <v>19364455.48</v>
      </c>
      <c r="F48" s="101">
        <v>1174821.7</v>
      </c>
      <c r="G48" s="118">
        <f t="shared" si="2"/>
        <v>0.93933102321346551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13</v>
      </c>
      <c r="E50" s="101">
        <v>1463995</v>
      </c>
      <c r="F50" s="101">
        <v>116170</v>
      </c>
      <c r="G50" s="118">
        <f t="shared" si="2"/>
        <v>0.92064863609506864</v>
      </c>
      <c r="H50" s="15"/>
    </row>
    <row r="51" spans="1:8" ht="15.75" x14ac:dyDescent="0.25">
      <c r="A51" s="27" t="s">
        <v>40</v>
      </c>
      <c r="B51" s="28"/>
      <c r="C51" s="14"/>
      <c r="D51" s="71">
        <v>1</v>
      </c>
      <c r="E51" s="101">
        <v>63540</v>
      </c>
      <c r="F51" s="101">
        <v>20560</v>
      </c>
      <c r="G51" s="118">
        <f t="shared" si="2"/>
        <v>0.67642429965376139</v>
      </c>
      <c r="H51" s="15"/>
    </row>
    <row r="52" spans="1:8" ht="15.75" x14ac:dyDescent="0.25">
      <c r="A52" s="27" t="s">
        <v>41</v>
      </c>
      <c r="B52" s="28"/>
      <c r="C52" s="14"/>
      <c r="D52" s="71">
        <v>3</v>
      </c>
      <c r="E52" s="101">
        <v>159800</v>
      </c>
      <c r="F52" s="101">
        <v>6625</v>
      </c>
      <c r="G52" s="118">
        <f t="shared" si="2"/>
        <v>0.95854192740926158</v>
      </c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166000</v>
      </c>
      <c r="F53" s="101">
        <v>13200</v>
      </c>
      <c r="G53" s="118">
        <f t="shared" si="2"/>
        <v>0.92048192771084336</v>
      </c>
      <c r="H53" s="15"/>
    </row>
    <row r="54" spans="1:8" ht="15.75" x14ac:dyDescent="0.25">
      <c r="A54" s="27" t="s">
        <v>60</v>
      </c>
      <c r="B54" s="30"/>
      <c r="C54" s="14"/>
      <c r="D54" s="71">
        <v>1179</v>
      </c>
      <c r="E54" s="101">
        <v>121565201.34</v>
      </c>
      <c r="F54" s="101">
        <v>13073651.630000001</v>
      </c>
      <c r="G54" s="118">
        <f>1-(+F54/E54)</f>
        <v>0.89245564120413934</v>
      </c>
      <c r="H54" s="15"/>
    </row>
    <row r="55" spans="1:8" ht="15.75" x14ac:dyDescent="0.25">
      <c r="A55" s="27" t="s">
        <v>61</v>
      </c>
      <c r="B55" s="30"/>
      <c r="C55" s="14"/>
      <c r="D55" s="71">
        <v>21</v>
      </c>
      <c r="E55" s="101">
        <v>297416.76</v>
      </c>
      <c r="F55" s="101">
        <v>42115.69</v>
      </c>
      <c r="G55" s="118">
        <f>1-(+F55/E55)</f>
        <v>0.85839503463086619</v>
      </c>
      <c r="H55" s="15"/>
    </row>
    <row r="56" spans="1:8" ht="15.75" x14ac:dyDescent="0.25">
      <c r="A56" s="70" t="s">
        <v>114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77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1541</v>
      </c>
      <c r="E62" s="112">
        <f>SUM(E44:E61)</f>
        <v>169448765.64999998</v>
      </c>
      <c r="F62" s="112">
        <f>SUM(F44:F61)</f>
        <v>16127802.050000001</v>
      </c>
      <c r="G62" s="122">
        <f>1-(F62/E62)</f>
        <v>0.90482195613444405</v>
      </c>
      <c r="H62" s="15"/>
    </row>
    <row r="63" spans="1:8" x14ac:dyDescent="0.2">
      <c r="A63" s="33"/>
      <c r="B63" s="33"/>
      <c r="C63" s="49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18694372.550000001</v>
      </c>
      <c r="G64" s="116"/>
      <c r="H64" s="2"/>
    </row>
    <row r="65" spans="1:8" ht="18" x14ac:dyDescent="0.25">
      <c r="A65" s="37"/>
      <c r="B65" s="38"/>
      <c r="C65" s="38"/>
      <c r="D65" s="79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="87" workbookViewId="0">
      <selection activeCell="D9" sqref="D9"/>
    </sheetView>
  </sheetViews>
  <sheetFormatPr defaultRowHeight="23.25" x14ac:dyDescent="0.35"/>
  <cols>
    <col min="1" max="1" width="9.6640625" style="52" customWidth="1"/>
    <col min="2" max="2" width="15.6640625" style="52" customWidth="1"/>
    <col min="3" max="3" width="3.6640625" style="52" customWidth="1"/>
    <col min="4" max="4" width="7.6640625" style="52" customWidth="1"/>
    <col min="5" max="6" width="14.6640625" style="52" customWidth="1"/>
    <col min="7" max="7" width="11.6640625" style="52" customWidth="1"/>
    <col min="8" max="16384" width="8.88671875" style="52"/>
  </cols>
  <sheetData>
    <row r="1" spans="1:8" ht="23.25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customHeight="1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customHeight="1" x14ac:dyDescent="0.35">
      <c r="A3" s="1" t="str">
        <f>ARG!$A$3</f>
        <v>MONTH ENDED:  JULY 2026</v>
      </c>
      <c r="B3" s="2"/>
      <c r="C3" s="2"/>
      <c r="D3" s="2"/>
      <c r="E3" s="2"/>
      <c r="F3" s="2"/>
      <c r="G3" s="2"/>
      <c r="H3" s="2"/>
    </row>
    <row r="4" spans="1:8" ht="15.75" customHeight="1" x14ac:dyDescent="0.35">
      <c r="A4" s="4"/>
      <c r="B4" s="4"/>
      <c r="C4" s="4"/>
      <c r="D4" s="4"/>
      <c r="E4" s="4"/>
      <c r="F4" s="5"/>
      <c r="G4" s="5"/>
      <c r="H4" s="2"/>
    </row>
    <row r="5" spans="1:8" ht="23.25" customHeight="1" x14ac:dyDescent="0.35">
      <c r="A5" s="2"/>
      <c r="B5" s="4"/>
      <c r="C5" s="4"/>
      <c r="D5" s="6" t="s">
        <v>66</v>
      </c>
      <c r="E5" s="7"/>
      <c r="F5" s="8"/>
      <c r="G5" s="5"/>
      <c r="H5" s="2"/>
    </row>
    <row r="6" spans="1:8" ht="15.75" customHeight="1" x14ac:dyDescent="0.35">
      <c r="A6" s="9" t="s">
        <v>3</v>
      </c>
      <c r="B6" s="4"/>
      <c r="C6" s="4"/>
      <c r="D6" s="4"/>
      <c r="E6" s="4"/>
      <c r="F6" s="5"/>
      <c r="G6" s="5"/>
      <c r="H6" s="2"/>
    </row>
    <row r="7" spans="1:8" ht="15.75" customHeight="1" x14ac:dyDescent="0.3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customHeight="1" x14ac:dyDescent="0.3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customHeight="1" x14ac:dyDescent="0.35">
      <c r="A9" s="136" t="s">
        <v>10</v>
      </c>
      <c r="B9" s="137"/>
      <c r="C9" s="14"/>
      <c r="D9" s="71"/>
      <c r="E9" s="101"/>
      <c r="F9" s="101"/>
      <c r="G9" s="118"/>
      <c r="H9" s="15"/>
    </row>
    <row r="10" spans="1:8" ht="15.75" customHeight="1" x14ac:dyDescent="0.35">
      <c r="A10" s="136" t="s">
        <v>11</v>
      </c>
      <c r="B10" s="137"/>
      <c r="C10" s="14"/>
      <c r="D10" s="71"/>
      <c r="E10" s="101"/>
      <c r="F10" s="101"/>
      <c r="G10" s="118"/>
      <c r="H10" s="15"/>
    </row>
    <row r="11" spans="1:8" ht="15.75" customHeight="1" x14ac:dyDescent="0.35">
      <c r="A11" s="136" t="s">
        <v>109</v>
      </c>
      <c r="B11" s="137"/>
      <c r="C11" s="14"/>
      <c r="D11" s="71"/>
      <c r="E11" s="101"/>
      <c r="F11" s="101"/>
      <c r="G11" s="118"/>
      <c r="H11" s="15"/>
    </row>
    <row r="12" spans="1:8" ht="15.75" customHeight="1" x14ac:dyDescent="0.35">
      <c r="A12" s="136" t="s">
        <v>152</v>
      </c>
      <c r="B12" s="137"/>
      <c r="C12" s="14"/>
      <c r="D12" s="71"/>
      <c r="E12" s="101"/>
      <c r="F12" s="101"/>
      <c r="G12" s="118"/>
      <c r="H12" s="15"/>
    </row>
    <row r="13" spans="1:8" ht="15.75" customHeight="1" x14ac:dyDescent="0.35">
      <c r="A13" s="136" t="s">
        <v>69</v>
      </c>
      <c r="B13" s="137"/>
      <c r="C13" s="14"/>
      <c r="D13" s="71"/>
      <c r="E13" s="101"/>
      <c r="F13" s="101"/>
      <c r="G13" s="118"/>
      <c r="H13" s="15"/>
    </row>
    <row r="14" spans="1:8" ht="15.75" customHeight="1" x14ac:dyDescent="0.35">
      <c r="A14" s="136" t="s">
        <v>98</v>
      </c>
      <c r="B14" s="137"/>
      <c r="C14" s="14"/>
      <c r="D14" s="71"/>
      <c r="E14" s="101"/>
      <c r="F14" s="101"/>
      <c r="G14" s="118"/>
      <c r="H14" s="15"/>
    </row>
    <row r="15" spans="1:8" ht="15.75" customHeight="1" x14ac:dyDescent="0.35">
      <c r="A15" s="136" t="s">
        <v>100</v>
      </c>
      <c r="B15" s="137"/>
      <c r="C15" s="14"/>
      <c r="D15" s="71"/>
      <c r="E15" s="101"/>
      <c r="F15" s="101"/>
      <c r="G15" s="118"/>
      <c r="H15" s="15"/>
    </row>
    <row r="16" spans="1:8" ht="15.75" customHeight="1" x14ac:dyDescent="0.35">
      <c r="A16" s="136" t="s">
        <v>95</v>
      </c>
      <c r="B16" s="137"/>
      <c r="C16" s="14"/>
      <c r="D16" s="71"/>
      <c r="E16" s="101"/>
      <c r="F16" s="101"/>
      <c r="G16" s="118"/>
      <c r="H16" s="15"/>
    </row>
    <row r="17" spans="1:8" ht="15.75" customHeight="1" x14ac:dyDescent="0.35">
      <c r="A17" s="136" t="s">
        <v>73</v>
      </c>
      <c r="B17" s="137"/>
      <c r="C17" s="14"/>
      <c r="D17" s="71"/>
      <c r="E17" s="101"/>
      <c r="F17" s="101"/>
      <c r="G17" s="118"/>
      <c r="H17" s="15"/>
    </row>
    <row r="18" spans="1:8" ht="15.75" customHeight="1" x14ac:dyDescent="0.35">
      <c r="A18" s="139" t="s">
        <v>104</v>
      </c>
      <c r="B18" s="137"/>
      <c r="C18" s="14"/>
      <c r="D18" s="71"/>
      <c r="E18" s="101"/>
      <c r="F18" s="101"/>
      <c r="G18" s="118"/>
      <c r="H18" s="15"/>
    </row>
    <row r="19" spans="1:8" ht="15.75" customHeight="1" x14ac:dyDescent="0.35">
      <c r="A19" s="139" t="s">
        <v>14</v>
      </c>
      <c r="B19" s="137"/>
      <c r="C19" s="14"/>
      <c r="D19" s="71"/>
      <c r="E19" s="101"/>
      <c r="F19" s="101"/>
      <c r="G19" s="118"/>
      <c r="H19" s="15"/>
    </row>
    <row r="20" spans="1:8" ht="15.75" customHeight="1" x14ac:dyDescent="0.35">
      <c r="A20" s="136" t="s">
        <v>15</v>
      </c>
      <c r="B20" s="137"/>
      <c r="C20" s="14"/>
      <c r="D20" s="71"/>
      <c r="E20" s="101"/>
      <c r="F20" s="101"/>
      <c r="G20" s="118"/>
      <c r="H20" s="15"/>
    </row>
    <row r="21" spans="1:8" ht="15.75" customHeight="1" x14ac:dyDescent="0.35">
      <c r="A21" s="136" t="s">
        <v>58</v>
      </c>
      <c r="B21" s="137"/>
      <c r="C21" s="14"/>
      <c r="D21" s="71"/>
      <c r="E21" s="101"/>
      <c r="F21" s="101"/>
      <c r="G21" s="118"/>
      <c r="H21" s="15"/>
    </row>
    <row r="22" spans="1:8" ht="15.75" customHeight="1" x14ac:dyDescent="0.35">
      <c r="A22" s="136" t="s">
        <v>90</v>
      </c>
      <c r="B22" s="137"/>
      <c r="C22" s="14"/>
      <c r="D22" s="71"/>
      <c r="E22" s="101"/>
      <c r="F22" s="101"/>
      <c r="G22" s="118"/>
      <c r="H22" s="15"/>
    </row>
    <row r="23" spans="1:8" ht="15.75" customHeight="1" x14ac:dyDescent="0.35">
      <c r="A23" s="136" t="s">
        <v>105</v>
      </c>
      <c r="B23" s="137"/>
      <c r="C23" s="14"/>
      <c r="D23" s="71"/>
      <c r="E23" s="101"/>
      <c r="F23" s="101"/>
      <c r="G23" s="118"/>
      <c r="H23" s="15"/>
    </row>
    <row r="24" spans="1:8" ht="15.75" customHeight="1" x14ac:dyDescent="0.35">
      <c r="A24" s="136" t="s">
        <v>18</v>
      </c>
      <c r="B24" s="137"/>
      <c r="C24" s="14"/>
      <c r="D24" s="71"/>
      <c r="E24" s="101"/>
      <c r="F24" s="101"/>
      <c r="G24" s="118"/>
      <c r="H24" s="15"/>
    </row>
    <row r="25" spans="1:8" ht="15.75" customHeight="1" x14ac:dyDescent="0.35">
      <c r="A25" s="138" t="s">
        <v>20</v>
      </c>
      <c r="B25" s="137"/>
      <c r="C25" s="14"/>
      <c r="D25" s="71"/>
      <c r="E25" s="101"/>
      <c r="F25" s="101"/>
      <c r="G25" s="118"/>
      <c r="H25" s="15"/>
    </row>
    <row r="26" spans="1:8" ht="15.75" customHeight="1" x14ac:dyDescent="0.3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customHeight="1" x14ac:dyDescent="0.35">
      <c r="A27" s="139" t="s">
        <v>22</v>
      </c>
      <c r="B27" s="137"/>
      <c r="C27" s="14"/>
      <c r="D27" s="71"/>
      <c r="E27" s="101"/>
      <c r="F27" s="101"/>
      <c r="G27" s="118"/>
      <c r="H27" s="15"/>
    </row>
    <row r="28" spans="1:8" ht="15.75" customHeight="1" x14ac:dyDescent="0.35">
      <c r="A28" s="139" t="s">
        <v>23</v>
      </c>
      <c r="B28" s="137"/>
      <c r="C28" s="14"/>
      <c r="D28" s="71"/>
      <c r="E28" s="101"/>
      <c r="F28" s="101"/>
      <c r="G28" s="118"/>
      <c r="H28" s="15"/>
    </row>
    <row r="29" spans="1:8" ht="15.75" customHeight="1" x14ac:dyDescent="0.35">
      <c r="A29" s="139" t="s">
        <v>24</v>
      </c>
      <c r="B29" s="137"/>
      <c r="C29" s="14"/>
      <c r="D29" s="71"/>
      <c r="E29" s="101"/>
      <c r="F29" s="101"/>
      <c r="G29" s="118"/>
      <c r="H29" s="15"/>
    </row>
    <row r="30" spans="1:8" ht="15.75" customHeight="1" x14ac:dyDescent="0.35">
      <c r="A30" s="139" t="s">
        <v>65</v>
      </c>
      <c r="B30" s="137"/>
      <c r="C30" s="14"/>
      <c r="D30" s="71"/>
      <c r="E30" s="101"/>
      <c r="F30" s="101"/>
      <c r="G30" s="118"/>
      <c r="H30" s="15"/>
    </row>
    <row r="31" spans="1:8" ht="15.75" customHeight="1" x14ac:dyDescent="0.35">
      <c r="A31" s="139" t="s">
        <v>142</v>
      </c>
      <c r="B31" s="137"/>
      <c r="C31" s="14"/>
      <c r="D31" s="71"/>
      <c r="E31" s="101"/>
      <c r="F31" s="101"/>
      <c r="G31" s="118"/>
      <c r="H31" s="15"/>
    </row>
    <row r="32" spans="1:8" ht="15.75" customHeight="1" x14ac:dyDescent="0.35">
      <c r="A32" s="139" t="s">
        <v>101</v>
      </c>
      <c r="B32" s="137"/>
      <c r="C32" s="14"/>
      <c r="D32" s="71"/>
      <c r="E32" s="101"/>
      <c r="F32" s="101"/>
      <c r="G32" s="118"/>
      <c r="H32" s="15"/>
    </row>
    <row r="33" spans="1:8" ht="15.75" customHeight="1" x14ac:dyDescent="0.35">
      <c r="A33" s="139" t="s">
        <v>27</v>
      </c>
      <c r="B33" s="137"/>
      <c r="C33" s="14"/>
      <c r="D33" s="71"/>
      <c r="E33" s="101"/>
      <c r="F33" s="101"/>
      <c r="G33" s="118"/>
      <c r="H33" s="15"/>
    </row>
    <row r="34" spans="1:8" ht="15.75" customHeight="1" x14ac:dyDescent="0.35">
      <c r="A34" s="139" t="s">
        <v>71</v>
      </c>
      <c r="B34" s="137"/>
      <c r="C34" s="14"/>
      <c r="D34" s="71"/>
      <c r="E34" s="101"/>
      <c r="F34" s="101"/>
      <c r="G34" s="118"/>
      <c r="H34" s="15"/>
    </row>
    <row r="35" spans="1:8" ht="15.75" customHeight="1" x14ac:dyDescent="0.35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ht="15.75" customHeight="1" x14ac:dyDescent="0.35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ht="15.75" customHeight="1" x14ac:dyDescent="0.35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ht="15.75" customHeight="1" x14ac:dyDescent="0.35">
      <c r="A38" s="17"/>
      <c r="B38" s="18"/>
      <c r="C38" s="14"/>
      <c r="D38" s="72"/>
      <c r="E38" s="111"/>
      <c r="F38" s="111"/>
      <c r="G38" s="119"/>
      <c r="H38" s="15"/>
    </row>
    <row r="39" spans="1:8" ht="15.75" customHeight="1" x14ac:dyDescent="0.35">
      <c r="A39" s="19" t="s">
        <v>31</v>
      </c>
      <c r="B39" s="20"/>
      <c r="C39" s="21"/>
      <c r="D39" s="73">
        <f>SUM(D9:D38)</f>
        <v>0</v>
      </c>
      <c r="E39" s="112">
        <f>SUM(E9:E38)</f>
        <v>0</v>
      </c>
      <c r="F39" s="112">
        <f>SUM(F9:F38)</f>
        <v>0</v>
      </c>
      <c r="G39" s="122">
        <v>0</v>
      </c>
      <c r="H39" s="15"/>
    </row>
    <row r="40" spans="1:8" ht="15.75" customHeight="1" x14ac:dyDescent="0.35">
      <c r="A40" s="22"/>
      <c r="B40" s="22"/>
      <c r="C40" s="22"/>
      <c r="D40" s="107"/>
      <c r="E40" s="108"/>
      <c r="F40" s="74"/>
      <c r="G40" s="74"/>
      <c r="H40" s="2"/>
    </row>
    <row r="41" spans="1:8" ht="15.75" customHeight="1" x14ac:dyDescent="0.3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customHeight="1" x14ac:dyDescent="0.3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customHeight="1" x14ac:dyDescent="0.3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customHeight="1" x14ac:dyDescent="0.35">
      <c r="A44" s="27" t="s">
        <v>33</v>
      </c>
      <c r="B44" s="28"/>
      <c r="C44" s="14"/>
      <c r="D44" s="71">
        <v>5</v>
      </c>
      <c r="E44" s="101">
        <v>341064.75</v>
      </c>
      <c r="F44" s="101">
        <v>22817.1</v>
      </c>
      <c r="G44" s="118">
        <f>1-(+F44/E44)</f>
        <v>0.93310038636358639</v>
      </c>
      <c r="H44" s="15"/>
    </row>
    <row r="45" spans="1:8" ht="15.75" customHeight="1" x14ac:dyDescent="0.3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customHeight="1" x14ac:dyDescent="0.35">
      <c r="A46" s="27" t="s">
        <v>35</v>
      </c>
      <c r="B46" s="28"/>
      <c r="C46" s="14"/>
      <c r="D46" s="71">
        <v>4</v>
      </c>
      <c r="E46" s="101">
        <v>54159.75</v>
      </c>
      <c r="F46" s="101">
        <v>1248</v>
      </c>
      <c r="G46" s="118">
        <f>1-(+F46/E46)</f>
        <v>0.97695705759350804</v>
      </c>
      <c r="H46" s="15"/>
    </row>
    <row r="47" spans="1:8" ht="15.75" customHeight="1" x14ac:dyDescent="0.35">
      <c r="A47" s="27" t="s">
        <v>36</v>
      </c>
      <c r="B47" s="28"/>
      <c r="C47" s="14"/>
      <c r="D47" s="71">
        <v>6</v>
      </c>
      <c r="E47" s="101">
        <v>469425.5</v>
      </c>
      <c r="F47" s="101">
        <v>51398.5</v>
      </c>
      <c r="G47" s="118">
        <f>1-(+F47/E47)</f>
        <v>0.89050765243899188</v>
      </c>
      <c r="H47" s="15"/>
    </row>
    <row r="48" spans="1:8" ht="15.75" customHeight="1" x14ac:dyDescent="0.35">
      <c r="A48" s="27" t="s">
        <v>37</v>
      </c>
      <c r="B48" s="28"/>
      <c r="C48" s="14"/>
      <c r="D48" s="71">
        <v>8</v>
      </c>
      <c r="E48" s="101">
        <v>821488.38</v>
      </c>
      <c r="F48" s="101">
        <v>64027.57</v>
      </c>
      <c r="G48" s="118">
        <f>1-(+F48/E48)</f>
        <v>0.92205906795662773</v>
      </c>
      <c r="H48" s="15"/>
    </row>
    <row r="49" spans="1:8" ht="15.75" customHeight="1" x14ac:dyDescent="0.3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customHeight="1" x14ac:dyDescent="0.35">
      <c r="A50" s="27" t="s">
        <v>39</v>
      </c>
      <c r="B50" s="28"/>
      <c r="C50" s="14"/>
      <c r="D50" s="71">
        <v>5</v>
      </c>
      <c r="E50" s="101">
        <v>295095</v>
      </c>
      <c r="F50" s="101">
        <v>20895</v>
      </c>
      <c r="G50" s="118">
        <f>1-(+F50/E50)</f>
        <v>0.92919229400701475</v>
      </c>
      <c r="H50" s="15"/>
    </row>
    <row r="51" spans="1:8" ht="15.75" customHeight="1" x14ac:dyDescent="0.3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customHeight="1" x14ac:dyDescent="0.3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customHeight="1" x14ac:dyDescent="0.35">
      <c r="A53" s="54" t="s">
        <v>59</v>
      </c>
      <c r="B53" s="28"/>
      <c r="C53" s="14"/>
      <c r="D53" s="71"/>
      <c r="E53" s="101"/>
      <c r="F53" s="101"/>
      <c r="G53" s="118"/>
      <c r="H53" s="15"/>
    </row>
    <row r="54" spans="1:8" ht="15.75" customHeight="1" x14ac:dyDescent="0.35">
      <c r="A54" s="27" t="s">
        <v>60</v>
      </c>
      <c r="B54" s="30"/>
      <c r="C54" s="14"/>
      <c r="D54" s="71">
        <v>355</v>
      </c>
      <c r="E54" s="101">
        <v>27574670.190000001</v>
      </c>
      <c r="F54" s="101">
        <v>3151584</v>
      </c>
      <c r="G54" s="118">
        <f>1-(+F54/E54)</f>
        <v>0.88570728214392469</v>
      </c>
      <c r="H54" s="15"/>
    </row>
    <row r="55" spans="1:8" ht="15.75" customHeight="1" x14ac:dyDescent="0.3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customHeight="1" x14ac:dyDescent="0.35">
      <c r="A56" s="16" t="s">
        <v>42</v>
      </c>
      <c r="B56" s="30"/>
      <c r="C56" s="14"/>
      <c r="D56" s="72"/>
      <c r="E56" s="104"/>
      <c r="F56" s="101"/>
      <c r="G56" s="119"/>
      <c r="H56" s="15"/>
    </row>
    <row r="57" spans="1:8" ht="15.75" customHeight="1" x14ac:dyDescent="0.35">
      <c r="A57" s="16" t="s">
        <v>43</v>
      </c>
      <c r="B57" s="28"/>
      <c r="C57" s="14"/>
      <c r="D57" s="72"/>
      <c r="E57" s="104"/>
      <c r="F57" s="101"/>
      <c r="G57" s="119"/>
      <c r="H57" s="15"/>
    </row>
    <row r="58" spans="1:8" ht="15.75" customHeight="1" x14ac:dyDescent="0.35">
      <c r="A58" s="16" t="s">
        <v>44</v>
      </c>
      <c r="B58" s="28"/>
      <c r="C58" s="14"/>
      <c r="D58" s="72"/>
      <c r="E58" s="100"/>
      <c r="F58" s="101"/>
      <c r="G58" s="119"/>
      <c r="H58" s="15"/>
    </row>
    <row r="59" spans="1:8" ht="15.75" customHeight="1" x14ac:dyDescent="0.35">
      <c r="A59" s="16" t="s">
        <v>30</v>
      </c>
      <c r="B59" s="28"/>
      <c r="C59" s="14"/>
      <c r="D59" s="72"/>
      <c r="E59" s="100"/>
      <c r="F59" s="101"/>
      <c r="G59" s="119"/>
      <c r="H59" s="15"/>
    </row>
    <row r="60" spans="1:8" ht="15.75" customHeight="1" x14ac:dyDescent="0.35">
      <c r="A60" s="32"/>
      <c r="B60" s="18"/>
      <c r="C60" s="14"/>
      <c r="D60" s="72"/>
      <c r="E60" s="111"/>
      <c r="F60" s="111"/>
      <c r="G60" s="119"/>
      <c r="H60" s="15"/>
    </row>
    <row r="61" spans="1:8" ht="15.75" customHeight="1" x14ac:dyDescent="0.35">
      <c r="A61" s="20" t="s">
        <v>45</v>
      </c>
      <c r="B61" s="20"/>
      <c r="C61" s="33"/>
      <c r="D61" s="73">
        <f>SUM(D44:D57)</f>
        <v>383</v>
      </c>
      <c r="E61" s="112">
        <f>SUM(E44:E60)</f>
        <v>29555903.57</v>
      </c>
      <c r="F61" s="112">
        <f>SUM(F44:F60)</f>
        <v>3311970.17</v>
      </c>
      <c r="G61" s="122">
        <f>1-(F61/E61)</f>
        <v>0.88794217838219858</v>
      </c>
      <c r="H61" s="2"/>
    </row>
    <row r="62" spans="1:8" ht="15.75" customHeight="1" x14ac:dyDescent="0.35">
      <c r="A62" s="86"/>
      <c r="B62" s="33"/>
      <c r="C62" s="33"/>
      <c r="D62" s="123"/>
      <c r="E62" s="114"/>
      <c r="F62" s="115"/>
      <c r="G62" s="115"/>
      <c r="H62" s="2"/>
    </row>
    <row r="63" spans="1:8" ht="15.75" customHeight="1" x14ac:dyDescent="0.35">
      <c r="A63" s="34" t="s">
        <v>46</v>
      </c>
      <c r="B63" s="35"/>
      <c r="C63" s="35"/>
      <c r="D63" s="51"/>
      <c r="E63" s="116"/>
      <c r="F63" s="36">
        <f>F61+F39</f>
        <v>3311970.17</v>
      </c>
      <c r="G63" s="116"/>
      <c r="H63" s="2"/>
    </row>
    <row r="64" spans="1:8" ht="15.75" customHeight="1" x14ac:dyDescent="0.35">
      <c r="A64" s="37"/>
      <c r="B64" s="38"/>
      <c r="C64" s="38"/>
      <c r="D64" s="51"/>
      <c r="E64" s="116"/>
      <c r="F64" s="36"/>
      <c r="G64" s="116"/>
      <c r="H64" s="2"/>
    </row>
    <row r="65" spans="1:8" ht="15.75" customHeight="1" x14ac:dyDescent="0.3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customHeight="1" x14ac:dyDescent="0.3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customHeight="1" x14ac:dyDescent="0.3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customHeight="1" x14ac:dyDescent="0.35">
      <c r="A68" s="4"/>
      <c r="B68" s="39"/>
      <c r="C68" s="39"/>
      <c r="D68" s="39"/>
      <c r="E68" s="39"/>
      <c r="F68" s="40"/>
      <c r="G68" s="39"/>
      <c r="H68" s="2"/>
    </row>
    <row r="69" spans="1:8" ht="15.75" customHeight="1" x14ac:dyDescent="0.35">
      <c r="A69" s="41" t="s">
        <v>50</v>
      </c>
      <c r="B69" s="38"/>
      <c r="C69" s="38"/>
      <c r="D69" s="38"/>
      <c r="E69" s="38"/>
      <c r="F69" s="36"/>
      <c r="G69" s="38"/>
      <c r="H69" s="2"/>
    </row>
  </sheetData>
  <phoneticPr fontId="17" type="noConversion"/>
  <printOptions horizontalCentered="1"/>
  <pageMargins left="0.25" right="0.25" top="0.25" bottom="0.25" header="0.5" footer="0.5"/>
  <pageSetup scale="5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2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JULY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67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133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>
        <v>4</v>
      </c>
      <c r="E10" s="101">
        <v>1450781</v>
      </c>
      <c r="F10" s="101">
        <v>65811.5</v>
      </c>
      <c r="G10" s="102">
        <f>F10/E10</f>
        <v>4.5362808032363255E-2</v>
      </c>
      <c r="H10" s="15"/>
    </row>
    <row r="11" spans="1:8" ht="15.75" x14ac:dyDescent="0.25">
      <c r="A11" s="136" t="s">
        <v>68</v>
      </c>
      <c r="B11" s="137"/>
      <c r="C11" s="14"/>
      <c r="D11" s="71">
        <v>1</v>
      </c>
      <c r="E11" s="101">
        <v>87388</v>
      </c>
      <c r="F11" s="101">
        <v>28964</v>
      </c>
      <c r="G11" s="102">
        <f>F11/E11</f>
        <v>0.3314413878335698</v>
      </c>
      <c r="H11" s="15"/>
    </row>
    <row r="12" spans="1:8" ht="15.75" x14ac:dyDescent="0.25">
      <c r="A12" s="136" t="s">
        <v>25</v>
      </c>
      <c r="B12" s="137"/>
      <c r="C12" s="14"/>
      <c r="D12" s="71"/>
      <c r="E12" s="101"/>
      <c r="F12" s="101"/>
      <c r="G12" s="102"/>
      <c r="H12" s="15"/>
    </row>
    <row r="13" spans="1:8" ht="15.75" x14ac:dyDescent="0.25">
      <c r="A13" s="136" t="s">
        <v>69</v>
      </c>
      <c r="B13" s="137"/>
      <c r="C13" s="14"/>
      <c r="D13" s="71">
        <v>17</v>
      </c>
      <c r="E13" s="101">
        <v>4016574</v>
      </c>
      <c r="F13" s="101">
        <v>638797</v>
      </c>
      <c r="G13" s="102">
        <f>F13/E13</f>
        <v>0.15904026665511453</v>
      </c>
      <c r="H13" s="15"/>
    </row>
    <row r="14" spans="1:8" ht="15.75" x14ac:dyDescent="0.25">
      <c r="A14" s="136" t="s">
        <v>110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103</v>
      </c>
      <c r="B15" s="137"/>
      <c r="C15" s="14"/>
      <c r="D15" s="71"/>
      <c r="E15" s="101"/>
      <c r="F15" s="101"/>
      <c r="G15" s="102"/>
      <c r="H15" s="15"/>
    </row>
    <row r="16" spans="1:8" ht="15.75" x14ac:dyDescent="0.25">
      <c r="A16" s="136" t="s">
        <v>111</v>
      </c>
      <c r="B16" s="137"/>
      <c r="C16" s="14"/>
      <c r="D16" s="71"/>
      <c r="E16" s="101"/>
      <c r="F16" s="101"/>
      <c r="G16" s="102"/>
      <c r="H16" s="15"/>
    </row>
    <row r="17" spans="1:8" ht="15.75" x14ac:dyDescent="0.25">
      <c r="A17" s="136" t="s">
        <v>134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1406741</v>
      </c>
      <c r="F18" s="101">
        <v>363847</v>
      </c>
      <c r="G18" s="102">
        <f>F18/E18</f>
        <v>0.25864533698811648</v>
      </c>
      <c r="H18" s="15"/>
    </row>
    <row r="19" spans="1:8" ht="15.75" x14ac:dyDescent="0.25">
      <c r="A19" s="136" t="s">
        <v>15</v>
      </c>
      <c r="B19" s="137"/>
      <c r="C19" s="14"/>
      <c r="D19" s="71">
        <v>3</v>
      </c>
      <c r="E19" s="101">
        <v>2715646</v>
      </c>
      <c r="F19" s="101">
        <v>878665</v>
      </c>
      <c r="G19" s="102">
        <f>F19/E19</f>
        <v>0.32355653130047141</v>
      </c>
      <c r="H19" s="15"/>
    </row>
    <row r="20" spans="1:8" ht="15.75" x14ac:dyDescent="0.25">
      <c r="A20" s="139" t="s">
        <v>16</v>
      </c>
      <c r="B20" s="137"/>
      <c r="C20" s="14"/>
      <c r="D20" s="71"/>
      <c r="E20" s="101"/>
      <c r="F20" s="101"/>
      <c r="G20" s="102"/>
      <c r="H20" s="15"/>
    </row>
    <row r="21" spans="1:8" ht="15.75" x14ac:dyDescent="0.25">
      <c r="A21" s="136" t="s">
        <v>70</v>
      </c>
      <c r="B21" s="137"/>
      <c r="C21" s="14"/>
      <c r="D21" s="71">
        <v>3</v>
      </c>
      <c r="E21" s="101">
        <v>6078394</v>
      </c>
      <c r="F21" s="101">
        <v>373136.5</v>
      </c>
      <c r="G21" s="102">
        <f>F21/E21</f>
        <v>6.1387350013835891E-2</v>
      </c>
      <c r="H21" s="15"/>
    </row>
    <row r="22" spans="1:8" ht="15.75" x14ac:dyDescent="0.25">
      <c r="A22" s="136" t="s">
        <v>90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136</v>
      </c>
      <c r="B23" s="137"/>
      <c r="C23" s="14"/>
      <c r="D23" s="71">
        <v>1</v>
      </c>
      <c r="E23" s="101">
        <v>218156</v>
      </c>
      <c r="F23" s="101">
        <v>85875</v>
      </c>
      <c r="G23" s="102">
        <f>F23/E23</f>
        <v>0.39364033077247473</v>
      </c>
      <c r="H23" s="15"/>
    </row>
    <row r="24" spans="1:8" ht="15.75" x14ac:dyDescent="0.25">
      <c r="A24" s="136" t="s">
        <v>130</v>
      </c>
      <c r="B24" s="137"/>
      <c r="C24" s="14"/>
      <c r="D24" s="71">
        <v>2</v>
      </c>
      <c r="E24" s="101">
        <v>470068</v>
      </c>
      <c r="F24" s="101">
        <v>172264</v>
      </c>
      <c r="G24" s="102">
        <f>F24/E24</f>
        <v>0.36646612830484099</v>
      </c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1">
        <v>1770102</v>
      </c>
      <c r="F25" s="101">
        <v>486377</v>
      </c>
      <c r="G25" s="102">
        <f>F25/E25</f>
        <v>0.27477343113560687</v>
      </c>
      <c r="H25" s="15"/>
    </row>
    <row r="26" spans="1:8" ht="15.75" x14ac:dyDescent="0.25">
      <c r="A26" s="138" t="s">
        <v>21</v>
      </c>
      <c r="B26" s="137"/>
      <c r="C26" s="14"/>
      <c r="D26" s="71">
        <v>17</v>
      </c>
      <c r="E26" s="101">
        <v>140956</v>
      </c>
      <c r="F26" s="101">
        <v>140956</v>
      </c>
      <c r="G26" s="102">
        <f>F26/E26</f>
        <v>1</v>
      </c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>
        <v>68075</v>
      </c>
      <c r="F28" s="101">
        <v>-36261.5</v>
      </c>
      <c r="G28" s="102">
        <f>F28/E28</f>
        <v>-0.53266984943077489</v>
      </c>
      <c r="H28" s="15"/>
    </row>
    <row r="29" spans="1:8" ht="15.75" x14ac:dyDescent="0.25">
      <c r="A29" s="139" t="s">
        <v>138</v>
      </c>
      <c r="B29" s="137"/>
      <c r="C29" s="14"/>
      <c r="D29" s="71">
        <v>1</v>
      </c>
      <c r="E29" s="101">
        <v>1812395</v>
      </c>
      <c r="F29" s="101">
        <v>406747</v>
      </c>
      <c r="G29" s="102">
        <f>F29/E29</f>
        <v>0.22442513911150716</v>
      </c>
      <c r="H29" s="15"/>
    </row>
    <row r="30" spans="1:8" ht="15.75" x14ac:dyDescent="0.25">
      <c r="A30" s="139" t="s">
        <v>115</v>
      </c>
      <c r="B30" s="137"/>
      <c r="C30" s="14"/>
      <c r="D30" s="71"/>
      <c r="E30" s="101"/>
      <c r="F30" s="101"/>
      <c r="G30" s="102"/>
      <c r="H30" s="15"/>
    </row>
    <row r="31" spans="1:8" ht="15.75" x14ac:dyDescent="0.25">
      <c r="A31" s="139" t="s">
        <v>19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129</v>
      </c>
      <c r="B32" s="137"/>
      <c r="C32" s="14"/>
      <c r="D32" s="71">
        <v>2</v>
      </c>
      <c r="E32" s="101">
        <v>420939</v>
      </c>
      <c r="F32" s="101">
        <v>107992</v>
      </c>
      <c r="G32" s="102">
        <f>F32/E32</f>
        <v>0.25655023649507414</v>
      </c>
      <c r="H32" s="15"/>
    </row>
    <row r="33" spans="1:8" ht="15.75" x14ac:dyDescent="0.25">
      <c r="A33" s="139" t="s">
        <v>139</v>
      </c>
      <c r="B33" s="137"/>
      <c r="C33" s="14"/>
      <c r="D33" s="71">
        <v>2</v>
      </c>
      <c r="E33" s="101">
        <v>887736</v>
      </c>
      <c r="F33" s="101">
        <v>290190</v>
      </c>
      <c r="G33" s="102">
        <f>F33/E33</f>
        <v>0.32688772337722027</v>
      </c>
      <c r="H33" s="15"/>
    </row>
    <row r="34" spans="1:8" ht="15.75" x14ac:dyDescent="0.25">
      <c r="A34" s="139" t="s">
        <v>71</v>
      </c>
      <c r="B34" s="137"/>
      <c r="C34" s="14"/>
      <c r="D34" s="71">
        <v>3</v>
      </c>
      <c r="E34" s="101">
        <v>2844248</v>
      </c>
      <c r="F34" s="101">
        <v>315071</v>
      </c>
      <c r="G34" s="102">
        <f>F34/E34</f>
        <v>0.11077479882204365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61</v>
      </c>
      <c r="E39" s="105">
        <f>SUM(E9:E38)</f>
        <v>24388199</v>
      </c>
      <c r="F39" s="105">
        <f>SUM(F9:F38)</f>
        <v>4318431.5</v>
      </c>
      <c r="G39" s="106">
        <f>F39/E39</f>
        <v>0.17707053727091532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8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107</v>
      </c>
      <c r="E44" s="101">
        <v>25206457.079999998</v>
      </c>
      <c r="F44" s="101">
        <v>1315758.1000000001</v>
      </c>
      <c r="G44" s="102">
        <f>1-(+F44/E44)</f>
        <v>0.94780075217139559</v>
      </c>
      <c r="H44" s="15"/>
    </row>
    <row r="45" spans="1:8" ht="15.75" x14ac:dyDescent="0.25">
      <c r="A45" s="27" t="s">
        <v>34</v>
      </c>
      <c r="B45" s="28"/>
      <c r="C45" s="14"/>
      <c r="D45" s="71">
        <v>16</v>
      </c>
      <c r="E45" s="101">
        <v>9563832.1300000008</v>
      </c>
      <c r="F45" s="101">
        <v>1016534.18</v>
      </c>
      <c r="G45" s="102">
        <f>1-(+F45/E45)</f>
        <v>0.89371057896224282</v>
      </c>
      <c r="H45" s="15"/>
    </row>
    <row r="46" spans="1:8" ht="15.75" x14ac:dyDescent="0.25">
      <c r="A46" s="27" t="s">
        <v>35</v>
      </c>
      <c r="B46" s="28"/>
      <c r="C46" s="14"/>
      <c r="D46" s="71">
        <v>235</v>
      </c>
      <c r="E46" s="101">
        <v>19517619.25</v>
      </c>
      <c r="F46" s="101">
        <v>964847.13</v>
      </c>
      <c r="G46" s="102">
        <f>1-(+F46/E46)</f>
        <v>0.95056532676238159</v>
      </c>
      <c r="H46" s="15"/>
    </row>
    <row r="47" spans="1:8" ht="15.75" x14ac:dyDescent="0.25">
      <c r="A47" s="27" t="s">
        <v>36</v>
      </c>
      <c r="B47" s="28"/>
      <c r="C47" s="14"/>
      <c r="D47" s="71">
        <v>17</v>
      </c>
      <c r="E47" s="101">
        <v>1494684.5</v>
      </c>
      <c r="F47" s="101">
        <v>153342</v>
      </c>
      <c r="G47" s="102">
        <f>1-(+F47/E47)</f>
        <v>0.89740844974307288</v>
      </c>
      <c r="H47" s="15"/>
    </row>
    <row r="48" spans="1:8" ht="15.75" x14ac:dyDescent="0.25">
      <c r="A48" s="27" t="s">
        <v>37</v>
      </c>
      <c r="B48" s="28"/>
      <c r="C48" s="14"/>
      <c r="D48" s="71">
        <v>98</v>
      </c>
      <c r="E48" s="101">
        <v>18323521.699999999</v>
      </c>
      <c r="F48" s="101">
        <v>1118307.75</v>
      </c>
      <c r="G48" s="102">
        <f>1-(+F48/E48)</f>
        <v>0.93896873274093373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15"/>
    </row>
    <row r="50" spans="1:8" ht="15.75" x14ac:dyDescent="0.25">
      <c r="A50" s="27" t="s">
        <v>39</v>
      </c>
      <c r="B50" s="28"/>
      <c r="C50" s="14"/>
      <c r="D50" s="71">
        <v>43</v>
      </c>
      <c r="E50" s="101">
        <v>15597787.779999999</v>
      </c>
      <c r="F50" s="101">
        <v>820330.84</v>
      </c>
      <c r="G50" s="102">
        <f>1-(+F50/E50)</f>
        <v>0.94740723161704665</v>
      </c>
      <c r="H50" s="15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504560</v>
      </c>
      <c r="F51" s="101">
        <v>22680</v>
      </c>
      <c r="G51" s="102">
        <f>1-(+F51/E51)</f>
        <v>0.95504994450610436</v>
      </c>
      <c r="H51" s="15"/>
    </row>
    <row r="52" spans="1:8" ht="15.75" x14ac:dyDescent="0.25">
      <c r="A52" s="53" t="s">
        <v>41</v>
      </c>
      <c r="B52" s="28"/>
      <c r="C52" s="14"/>
      <c r="D52" s="71">
        <v>1</v>
      </c>
      <c r="E52" s="101">
        <v>291975</v>
      </c>
      <c r="F52" s="101">
        <v>3250</v>
      </c>
      <c r="G52" s="102">
        <f>1-(+F52/E52)</f>
        <v>0.98886891000941857</v>
      </c>
      <c r="H52" s="15"/>
    </row>
    <row r="53" spans="1:8" ht="15.75" x14ac:dyDescent="0.25">
      <c r="A53" s="54" t="s">
        <v>59</v>
      </c>
      <c r="B53" s="28"/>
      <c r="C53" s="14"/>
      <c r="D53" s="71">
        <v>1</v>
      </c>
      <c r="E53" s="101">
        <v>114500</v>
      </c>
      <c r="F53" s="101">
        <v>16500</v>
      </c>
      <c r="G53" s="102">
        <f>1-(+F53/E53)</f>
        <v>0.85589519650655022</v>
      </c>
      <c r="H53" s="15"/>
    </row>
    <row r="54" spans="1:8" ht="15.75" x14ac:dyDescent="0.25">
      <c r="A54" s="27" t="s">
        <v>91</v>
      </c>
      <c r="B54" s="28"/>
      <c r="C54" s="14"/>
      <c r="D54" s="71">
        <v>1229</v>
      </c>
      <c r="E54" s="101">
        <v>162688011.16999999</v>
      </c>
      <c r="F54" s="101">
        <v>17356874.289999999</v>
      </c>
      <c r="G54" s="102">
        <f>1-(+F54/E54)</f>
        <v>0.89331190316253217</v>
      </c>
      <c r="H54" s="15"/>
    </row>
    <row r="55" spans="1:8" ht="15.75" x14ac:dyDescent="0.25">
      <c r="A55" s="69" t="s">
        <v>92</v>
      </c>
      <c r="B55" s="30"/>
      <c r="C55" s="14"/>
      <c r="D55" s="71"/>
      <c r="E55" s="101"/>
      <c r="F55" s="101"/>
      <c r="G55" s="102"/>
      <c r="H55" s="15"/>
    </row>
    <row r="56" spans="1:8" x14ac:dyDescent="0.2">
      <c r="A56" s="31" t="s">
        <v>42</v>
      </c>
      <c r="B56" s="30"/>
      <c r="C56" s="14"/>
      <c r="D56" s="72"/>
      <c r="E56" s="104"/>
      <c r="F56" s="101"/>
      <c r="G56" s="103"/>
      <c r="H56" s="1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29</v>
      </c>
      <c r="B58" s="28"/>
      <c r="C58" s="14"/>
      <c r="D58" s="72"/>
      <c r="E58" s="100"/>
      <c r="F58" s="101"/>
      <c r="G58" s="103"/>
      <c r="H58" s="1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15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1750</v>
      </c>
      <c r="E61" s="112">
        <f>SUM(E44:E60)</f>
        <v>253302948.60999998</v>
      </c>
      <c r="F61" s="112">
        <f>SUM(F44:F60)</f>
        <v>22788424.289999999</v>
      </c>
      <c r="G61" s="106">
        <f>1-(+F61/E61)</f>
        <v>0.91003490320562208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F61+F39</f>
        <v>27106855.789999999</v>
      </c>
      <c r="G63" s="116"/>
      <c r="H63" s="2"/>
    </row>
    <row r="64" spans="1:8" ht="18" x14ac:dyDescent="0.25">
      <c r="A64" s="34"/>
      <c r="B64" s="35"/>
      <c r="C64" s="35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43"/>
      <c r="F71" s="2"/>
      <c r="G71" s="2"/>
      <c r="H71" s="2"/>
    </row>
    <row r="72" spans="1:8" ht="18" x14ac:dyDescent="0.25">
      <c r="A72" s="42"/>
      <c r="B72" s="38"/>
      <c r="C72" s="38"/>
      <c r="D72" s="38"/>
      <c r="E72" s="44"/>
      <c r="F72" s="2"/>
      <c r="G72" s="2"/>
      <c r="H72" s="2"/>
    </row>
    <row r="73" spans="1:8" ht="18" x14ac:dyDescent="0.25">
      <c r="A73" s="42"/>
      <c r="B73" s="38"/>
      <c r="C73" s="38"/>
      <c r="D73" s="38"/>
      <c r="E73" s="45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43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6"/>
      <c r="F80" s="2"/>
      <c r="G80" s="2"/>
      <c r="H80" s="2"/>
    </row>
    <row r="81" spans="1:8" ht="18" x14ac:dyDescent="0.25">
      <c r="A81" s="42"/>
      <c r="B81" s="38"/>
      <c r="C81" s="38"/>
      <c r="D81" s="38"/>
      <c r="E81" s="38"/>
      <c r="F81" s="2"/>
      <c r="G81" s="2"/>
      <c r="H81" s="2"/>
    </row>
    <row r="82" spans="1:8" ht="15.75" x14ac:dyDescent="0.25">
      <c r="A82" s="47"/>
      <c r="B82" s="2"/>
      <c r="C82" s="2"/>
      <c r="D82" s="2"/>
      <c r="E82" s="2"/>
      <c r="F82" s="2"/>
      <c r="G82" s="2"/>
      <c r="H82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JULY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72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0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/>
      <c r="E10" s="100"/>
      <c r="F10" s="101"/>
      <c r="G10" s="102"/>
      <c r="H10" s="15"/>
    </row>
    <row r="11" spans="1:8" ht="15.75" x14ac:dyDescent="0.25">
      <c r="A11" s="136" t="s">
        <v>109</v>
      </c>
      <c r="B11" s="137"/>
      <c r="C11" s="14"/>
      <c r="D11" s="71"/>
      <c r="E11" s="100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69</v>
      </c>
      <c r="B13" s="137"/>
      <c r="C13" s="14"/>
      <c r="D13" s="71">
        <v>12</v>
      </c>
      <c r="E13" s="100">
        <v>1152356</v>
      </c>
      <c r="F13" s="101">
        <v>264745</v>
      </c>
      <c r="G13" s="102">
        <f>F13/E13</f>
        <v>0.22974237128109717</v>
      </c>
      <c r="H13" s="15"/>
    </row>
    <row r="14" spans="1:8" ht="15.75" x14ac:dyDescent="0.25">
      <c r="A14" s="136" t="s">
        <v>98</v>
      </c>
      <c r="B14" s="137"/>
      <c r="C14" s="14"/>
      <c r="D14" s="71">
        <v>3</v>
      </c>
      <c r="E14" s="100">
        <v>678987</v>
      </c>
      <c r="F14" s="101">
        <v>81118</v>
      </c>
      <c r="G14" s="102">
        <f>F14/E14</f>
        <v>0.11946915036664914</v>
      </c>
      <c r="H14" s="15"/>
    </row>
    <row r="15" spans="1:8" ht="15.75" x14ac:dyDescent="0.25">
      <c r="A15" s="136" t="s">
        <v>100</v>
      </c>
      <c r="B15" s="137"/>
      <c r="C15" s="14"/>
      <c r="D15" s="71"/>
      <c r="E15" s="100"/>
      <c r="F15" s="101"/>
      <c r="G15" s="102"/>
      <c r="H15" s="15"/>
    </row>
    <row r="16" spans="1:8" ht="15.75" x14ac:dyDescent="0.25">
      <c r="A16" s="136" t="s">
        <v>95</v>
      </c>
      <c r="B16" s="137"/>
      <c r="C16" s="14"/>
      <c r="D16" s="71">
        <v>6</v>
      </c>
      <c r="E16" s="100">
        <v>969713</v>
      </c>
      <c r="F16" s="101">
        <v>310975</v>
      </c>
      <c r="G16" s="102">
        <f>F16/E16</f>
        <v>0.32068766738199861</v>
      </c>
      <c r="H16" s="15"/>
    </row>
    <row r="17" spans="1:8" ht="15.75" x14ac:dyDescent="0.25">
      <c r="A17" s="136" t="s">
        <v>73</v>
      </c>
      <c r="B17" s="137"/>
      <c r="C17" s="14"/>
      <c r="D17" s="71">
        <v>2</v>
      </c>
      <c r="E17" s="100">
        <v>200116</v>
      </c>
      <c r="F17" s="101">
        <v>46960</v>
      </c>
      <c r="G17" s="102">
        <f>F17/E17</f>
        <v>0.23466389494093426</v>
      </c>
      <c r="H17" s="15"/>
    </row>
    <row r="18" spans="1:8" ht="15.75" x14ac:dyDescent="0.25">
      <c r="A18" s="139" t="s">
        <v>104</v>
      </c>
      <c r="B18" s="137"/>
      <c r="C18" s="14"/>
      <c r="D18" s="71">
        <v>1</v>
      </c>
      <c r="E18" s="100">
        <v>294937</v>
      </c>
      <c r="F18" s="101">
        <v>91497</v>
      </c>
      <c r="G18" s="102">
        <f>F18/E18</f>
        <v>0.31022557359707326</v>
      </c>
      <c r="H18" s="15"/>
    </row>
    <row r="19" spans="1:8" ht="15.75" x14ac:dyDescent="0.25">
      <c r="A19" s="139" t="s">
        <v>14</v>
      </c>
      <c r="B19" s="137"/>
      <c r="C19" s="14"/>
      <c r="D19" s="71"/>
      <c r="E19" s="100"/>
      <c r="F19" s="101"/>
      <c r="G19" s="102"/>
      <c r="H19" s="15"/>
    </row>
    <row r="20" spans="1:8" ht="15.75" x14ac:dyDescent="0.25">
      <c r="A20" s="136" t="s">
        <v>15</v>
      </c>
      <c r="B20" s="137"/>
      <c r="C20" s="14"/>
      <c r="D20" s="71">
        <v>2</v>
      </c>
      <c r="E20" s="100">
        <v>1024529</v>
      </c>
      <c r="F20" s="101">
        <v>121625</v>
      </c>
      <c r="G20" s="102">
        <f>F20/E20</f>
        <v>0.11871308669642343</v>
      </c>
      <c r="H20" s="15"/>
    </row>
    <row r="21" spans="1:8" ht="15.75" x14ac:dyDescent="0.25">
      <c r="A21" s="136" t="s">
        <v>132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129</v>
      </c>
      <c r="B22" s="137"/>
      <c r="C22" s="14"/>
      <c r="D22" s="71">
        <v>1</v>
      </c>
      <c r="E22" s="100">
        <v>201758</v>
      </c>
      <c r="F22" s="101">
        <v>44853</v>
      </c>
      <c r="G22" s="102">
        <f t="shared" ref="G22:G29" si="0">F22/E22</f>
        <v>0.22231088730062748</v>
      </c>
      <c r="H22" s="15"/>
    </row>
    <row r="23" spans="1:8" ht="15.75" x14ac:dyDescent="0.25">
      <c r="A23" s="136" t="s">
        <v>105</v>
      </c>
      <c r="B23" s="137"/>
      <c r="C23" s="14"/>
      <c r="D23" s="71">
        <v>3</v>
      </c>
      <c r="E23" s="100">
        <v>809035</v>
      </c>
      <c r="F23" s="101">
        <v>167548.82</v>
      </c>
      <c r="G23" s="102">
        <f t="shared" si="0"/>
        <v>0.20709712187977036</v>
      </c>
      <c r="H23" s="15"/>
    </row>
    <row r="24" spans="1:8" ht="15.75" x14ac:dyDescent="0.25">
      <c r="A24" s="136" t="s">
        <v>18</v>
      </c>
      <c r="B24" s="137"/>
      <c r="C24" s="14"/>
      <c r="D24" s="71">
        <v>2</v>
      </c>
      <c r="E24" s="100">
        <v>1894988</v>
      </c>
      <c r="F24" s="101">
        <v>363147.5</v>
      </c>
      <c r="G24" s="102">
        <f t="shared" si="0"/>
        <v>0.1916357781685161</v>
      </c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0">
        <v>735179</v>
      </c>
      <c r="F25" s="101">
        <v>148377</v>
      </c>
      <c r="G25" s="102">
        <f t="shared" si="0"/>
        <v>0.20182431761516584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0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0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0">
        <v>55875</v>
      </c>
      <c r="F29" s="101">
        <v>24516</v>
      </c>
      <c r="G29" s="102">
        <f t="shared" si="0"/>
        <v>0.43876510067114094</v>
      </c>
      <c r="H29" s="15"/>
    </row>
    <row r="30" spans="1:8" ht="15.75" x14ac:dyDescent="0.25">
      <c r="A30" s="139" t="s">
        <v>149</v>
      </c>
      <c r="B30" s="137"/>
      <c r="C30" s="14"/>
      <c r="D30" s="71"/>
      <c r="E30" s="100"/>
      <c r="F30" s="101"/>
      <c r="G30" s="102"/>
      <c r="H30" s="15"/>
    </row>
    <row r="31" spans="1:8" ht="15.75" x14ac:dyDescent="0.25">
      <c r="A31" s="139" t="s">
        <v>142</v>
      </c>
      <c r="B31" s="137"/>
      <c r="C31" s="14"/>
      <c r="D31" s="71">
        <v>2</v>
      </c>
      <c r="E31" s="100">
        <v>1718239</v>
      </c>
      <c r="F31" s="101">
        <v>96438.5</v>
      </c>
      <c r="G31" s="102">
        <f>F31/E31</f>
        <v>5.6126359604222693E-2</v>
      </c>
      <c r="H31" s="15"/>
    </row>
    <row r="32" spans="1:8" ht="15.75" x14ac:dyDescent="0.25">
      <c r="A32" s="139" t="s">
        <v>101</v>
      </c>
      <c r="B32" s="137"/>
      <c r="C32" s="14"/>
      <c r="D32" s="71">
        <v>1</v>
      </c>
      <c r="E32" s="100">
        <v>140932</v>
      </c>
      <c r="F32" s="101">
        <v>60085</v>
      </c>
      <c r="G32" s="102">
        <f>F32/E32</f>
        <v>0.4263403627281242</v>
      </c>
      <c r="H32" s="15"/>
    </row>
    <row r="33" spans="1:8" ht="15.75" x14ac:dyDescent="0.25">
      <c r="A33" s="139" t="s">
        <v>27</v>
      </c>
      <c r="B33" s="137"/>
      <c r="C33" s="14"/>
      <c r="D33" s="71"/>
      <c r="E33" s="100"/>
      <c r="F33" s="101"/>
      <c r="G33" s="102"/>
      <c r="H33" s="15"/>
    </row>
    <row r="34" spans="1:8" ht="15.75" x14ac:dyDescent="0.25">
      <c r="A34" s="139" t="s">
        <v>71</v>
      </c>
      <c r="B34" s="137"/>
      <c r="C34" s="14"/>
      <c r="D34" s="71">
        <v>4</v>
      </c>
      <c r="E34" s="100">
        <v>2947077</v>
      </c>
      <c r="F34" s="101">
        <v>719266</v>
      </c>
      <c r="G34" s="102">
        <f>F34/E34</f>
        <v>0.24406081008402564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44</v>
      </c>
      <c r="E39" s="112">
        <f>SUM(E9:E38)</f>
        <v>12823721</v>
      </c>
      <c r="F39" s="112">
        <f>SUM(F9:F38)</f>
        <v>2541151.8200000003</v>
      </c>
      <c r="G39" s="117">
        <f>F39/E39</f>
        <v>0.19816025473417584</v>
      </c>
      <c r="H39" s="15"/>
    </row>
    <row r="40" spans="1:8" ht="15.75" x14ac:dyDescent="0.25">
      <c r="A40" s="85"/>
      <c r="B40" s="86"/>
      <c r="C40" s="21"/>
      <c r="D40" s="87"/>
      <c r="E40" s="124"/>
      <c r="F40" s="124"/>
      <c r="G40" s="125"/>
      <c r="H40" s="15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15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8" t="s">
        <v>121</v>
      </c>
      <c r="H43" s="15"/>
    </row>
    <row r="44" spans="1:8" ht="15.75" x14ac:dyDescent="0.25">
      <c r="A44" s="27" t="s">
        <v>33</v>
      </c>
      <c r="B44" s="28"/>
      <c r="C44" s="14"/>
      <c r="D44" s="71">
        <v>142</v>
      </c>
      <c r="E44" s="101">
        <v>23549549.379999999</v>
      </c>
      <c r="F44" s="101">
        <v>1458034.13</v>
      </c>
      <c r="G44" s="102">
        <f>1-(+F44/E44)</f>
        <v>0.9380865380278457</v>
      </c>
      <c r="H44" s="15"/>
    </row>
    <row r="45" spans="1:8" ht="15.75" x14ac:dyDescent="0.25">
      <c r="A45" s="27" t="s">
        <v>34</v>
      </c>
      <c r="B45" s="28"/>
      <c r="C45" s="14"/>
      <c r="D45" s="71">
        <v>30</v>
      </c>
      <c r="E45" s="101">
        <v>11483313</v>
      </c>
      <c r="F45" s="101">
        <v>955269.32</v>
      </c>
      <c r="G45" s="102">
        <f t="shared" ref="G45:G55" si="1">1-(+F45/E45)</f>
        <v>0.91681239377521107</v>
      </c>
      <c r="H45" s="15"/>
    </row>
    <row r="46" spans="1:8" ht="15.75" x14ac:dyDescent="0.25">
      <c r="A46" s="27" t="s">
        <v>35</v>
      </c>
      <c r="B46" s="28"/>
      <c r="C46" s="14"/>
      <c r="D46" s="71">
        <v>115</v>
      </c>
      <c r="E46" s="101">
        <v>8183632.0499999998</v>
      </c>
      <c r="F46" s="101">
        <v>495196.86</v>
      </c>
      <c r="G46" s="102">
        <f t="shared" si="1"/>
        <v>0.93948935424094493</v>
      </c>
      <c r="H46" s="15"/>
    </row>
    <row r="47" spans="1:8" ht="15.75" x14ac:dyDescent="0.25">
      <c r="A47" s="27" t="s">
        <v>36</v>
      </c>
      <c r="B47" s="28"/>
      <c r="C47" s="14"/>
      <c r="D47" s="71">
        <v>1</v>
      </c>
      <c r="E47" s="101">
        <v>163874</v>
      </c>
      <c r="F47" s="101">
        <v>26989.18</v>
      </c>
      <c r="G47" s="102">
        <f t="shared" si="1"/>
        <v>0.83530529553193311</v>
      </c>
      <c r="H47" s="15"/>
    </row>
    <row r="48" spans="1:8" ht="15.75" x14ac:dyDescent="0.25">
      <c r="A48" s="27" t="s">
        <v>37</v>
      </c>
      <c r="B48" s="28"/>
      <c r="C48" s="14"/>
      <c r="D48" s="71">
        <v>80</v>
      </c>
      <c r="E48" s="101">
        <v>14877288.960000001</v>
      </c>
      <c r="F48" s="101">
        <v>1012240.64</v>
      </c>
      <c r="G48" s="102">
        <f t="shared" si="1"/>
        <v>0.93196067894348411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2"/>
    </row>
    <row r="50" spans="1:8" ht="15.75" x14ac:dyDescent="0.25">
      <c r="A50" s="27" t="s">
        <v>39</v>
      </c>
      <c r="B50" s="28"/>
      <c r="C50" s="14"/>
      <c r="D50" s="71">
        <v>9</v>
      </c>
      <c r="E50" s="101">
        <v>1295090</v>
      </c>
      <c r="F50" s="101">
        <v>152413.79999999999</v>
      </c>
      <c r="G50" s="102">
        <f t="shared" si="1"/>
        <v>0.8823141248870735</v>
      </c>
      <c r="H50" s="2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223435</v>
      </c>
      <c r="F51" s="101">
        <v>10985</v>
      </c>
      <c r="G51" s="102">
        <f t="shared" si="1"/>
        <v>0.95083581354756419</v>
      </c>
      <c r="H51" s="2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217150</v>
      </c>
      <c r="F52" s="101">
        <v>34925</v>
      </c>
      <c r="G52" s="102">
        <f t="shared" si="1"/>
        <v>0.83916647478701356</v>
      </c>
      <c r="H52" s="2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2"/>
    </row>
    <row r="54" spans="1:8" ht="15.75" x14ac:dyDescent="0.25">
      <c r="A54" s="27" t="s">
        <v>91</v>
      </c>
      <c r="B54" s="28"/>
      <c r="C54" s="14"/>
      <c r="D54" s="71">
        <v>1300</v>
      </c>
      <c r="E54" s="101">
        <v>157879549.36000001</v>
      </c>
      <c r="F54" s="101">
        <v>17686908.559999999</v>
      </c>
      <c r="G54" s="102">
        <f t="shared" si="1"/>
        <v>0.88797213678593689</v>
      </c>
      <c r="H54" s="2"/>
    </row>
    <row r="55" spans="1:8" ht="15.75" x14ac:dyDescent="0.25">
      <c r="A55" s="69" t="s">
        <v>92</v>
      </c>
      <c r="B55" s="30"/>
      <c r="C55" s="14"/>
      <c r="D55" s="71">
        <v>2</v>
      </c>
      <c r="E55" s="101">
        <v>165945.29</v>
      </c>
      <c r="F55" s="101">
        <v>16791.689999999999</v>
      </c>
      <c r="G55" s="102">
        <f t="shared" si="1"/>
        <v>0.89881189155775376</v>
      </c>
      <c r="H55" s="2"/>
    </row>
    <row r="56" spans="1:8" x14ac:dyDescent="0.2">
      <c r="A56" s="16" t="s">
        <v>42</v>
      </c>
      <c r="B56" s="30"/>
      <c r="C56" s="14"/>
      <c r="D56" s="72"/>
      <c r="E56" s="104"/>
      <c r="F56" s="101"/>
      <c r="G56" s="103"/>
      <c r="H56" s="2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2"/>
    </row>
    <row r="58" spans="1:8" x14ac:dyDescent="0.2">
      <c r="A58" s="16" t="s">
        <v>44</v>
      </c>
      <c r="B58" s="28"/>
      <c r="C58" s="14"/>
      <c r="D58" s="72"/>
      <c r="E58" s="100"/>
      <c r="F58" s="101"/>
      <c r="G58" s="103"/>
      <c r="H58" s="2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2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1684</v>
      </c>
      <c r="E61" s="112">
        <f>SUM(E44:E60)</f>
        <v>218038827.03999999</v>
      </c>
      <c r="F61" s="112">
        <f>SUM(F44:F60)</f>
        <v>21849754.18</v>
      </c>
      <c r="G61" s="106">
        <f>1-(+F61/E61)</f>
        <v>0.89978961785557765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F61+F27+F39</f>
        <v>24390906</v>
      </c>
      <c r="G63" s="116"/>
      <c r="H63" s="2"/>
    </row>
    <row r="64" spans="1:8" ht="18" x14ac:dyDescent="0.25">
      <c r="A64" s="42"/>
      <c r="B64" s="38"/>
      <c r="C64" s="38"/>
      <c r="D64" s="38"/>
      <c r="E64" s="43"/>
      <c r="F64" s="2"/>
      <c r="G64" s="2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8"/>
      <c r="F70" s="2"/>
      <c r="G70" s="2"/>
      <c r="H70" s="2"/>
    </row>
    <row r="71" spans="1:8" ht="15.75" x14ac:dyDescent="0.25">
      <c r="A71" s="47"/>
      <c r="B71" s="2"/>
      <c r="C71" s="2"/>
      <c r="D71" s="2"/>
      <c r="E71" s="2"/>
      <c r="F71" s="2"/>
      <c r="G71" s="2"/>
      <c r="H71" s="2"/>
    </row>
  </sheetData>
  <phoneticPr fontId="17" type="noConversion"/>
  <printOptions horizontalCentered="1"/>
  <pageMargins left="0.75" right="0.75" top="0.25" bottom="0.25" header="0.5" footer="0.5"/>
  <pageSetup scale="4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topLeftCell="A52" zoomScale="87" workbookViewId="0">
      <selection activeCell="A70" sqref="A70:IV70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JULY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4"/>
      <c r="D5" s="6" t="s">
        <v>137</v>
      </c>
      <c r="E5" s="7"/>
      <c r="F5" s="8"/>
      <c r="G5" s="5"/>
      <c r="H5" s="2"/>
    </row>
    <row r="6" spans="1:8" ht="18" x14ac:dyDescent="0.25">
      <c r="A6" s="23" t="s">
        <v>3</v>
      </c>
      <c r="B6" s="83"/>
      <c r="C6" s="4"/>
      <c r="D6" s="4"/>
      <c r="E6" s="4"/>
      <c r="F6" s="5"/>
      <c r="G6" s="5"/>
      <c r="H6" s="2"/>
    </row>
    <row r="7" spans="1:8" ht="15.75" x14ac:dyDescent="0.25">
      <c r="A7" s="63"/>
      <c r="B7" s="63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63"/>
      <c r="B8" s="63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>
        <v>3</v>
      </c>
      <c r="E10" s="101">
        <f>1187008+111500</f>
        <v>1298508</v>
      </c>
      <c r="F10" s="101">
        <f>123735+90256.5</f>
        <v>213991.5</v>
      </c>
      <c r="G10" s="102">
        <f>F10/E10</f>
        <v>0.16479798353186889</v>
      </c>
      <c r="H10" s="15"/>
    </row>
    <row r="11" spans="1:8" ht="15.75" x14ac:dyDescent="0.25">
      <c r="A11" s="136" t="s">
        <v>109</v>
      </c>
      <c r="B11" s="137"/>
      <c r="C11" s="14"/>
      <c r="D11" s="71"/>
      <c r="E11" s="101"/>
      <c r="F11" s="101"/>
      <c r="G11" s="102"/>
      <c r="H11" s="15"/>
    </row>
    <row r="12" spans="1:8" ht="15.75" x14ac:dyDescent="0.25">
      <c r="A12" s="136" t="s">
        <v>152</v>
      </c>
      <c r="B12" s="137"/>
      <c r="C12" s="14"/>
      <c r="D12" s="71">
        <v>2</v>
      </c>
      <c r="E12" s="101">
        <v>539505</v>
      </c>
      <c r="F12" s="101">
        <v>175395.5</v>
      </c>
      <c r="G12" s="102">
        <f>F12/E12</f>
        <v>0.32510449393425456</v>
      </c>
      <c r="H12" s="15"/>
    </row>
    <row r="13" spans="1:8" ht="15.75" x14ac:dyDescent="0.25">
      <c r="A13" s="136" t="s">
        <v>69</v>
      </c>
      <c r="B13" s="137"/>
      <c r="C13" s="14"/>
      <c r="D13" s="71"/>
      <c r="E13" s="101"/>
      <c r="F13" s="101"/>
      <c r="G13" s="102"/>
      <c r="H13" s="15"/>
    </row>
    <row r="14" spans="1:8" ht="15.75" x14ac:dyDescent="0.25">
      <c r="A14" s="136" t="s">
        <v>98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100</v>
      </c>
      <c r="B15" s="137"/>
      <c r="C15" s="14"/>
      <c r="D15" s="71">
        <v>6</v>
      </c>
      <c r="E15" s="101">
        <v>1797621</v>
      </c>
      <c r="F15" s="101">
        <v>381162</v>
      </c>
      <c r="G15" s="102">
        <f>F15/E15</f>
        <v>0.2120369087811057</v>
      </c>
      <c r="H15" s="15"/>
    </row>
    <row r="16" spans="1:8" ht="15.75" x14ac:dyDescent="0.25">
      <c r="A16" s="136" t="s">
        <v>95</v>
      </c>
      <c r="B16" s="137"/>
      <c r="C16" s="14"/>
      <c r="D16" s="71">
        <v>6</v>
      </c>
      <c r="E16" s="101">
        <v>677515</v>
      </c>
      <c r="F16" s="101">
        <v>189025</v>
      </c>
      <c r="G16" s="102">
        <f>F16/E16</f>
        <v>0.27899751297019254</v>
      </c>
      <c r="H16" s="15"/>
    </row>
    <row r="17" spans="1:8" ht="15.75" x14ac:dyDescent="0.25">
      <c r="A17" s="136" t="s">
        <v>73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9" t="s">
        <v>104</v>
      </c>
      <c r="B18" s="137"/>
      <c r="C18" s="14"/>
      <c r="D18" s="71"/>
      <c r="E18" s="101"/>
      <c r="F18" s="101"/>
      <c r="G18" s="102"/>
      <c r="H18" s="15"/>
    </row>
    <row r="19" spans="1:8" ht="15.75" x14ac:dyDescent="0.25">
      <c r="A19" s="139" t="s">
        <v>14</v>
      </c>
      <c r="B19" s="137"/>
      <c r="C19" s="14"/>
      <c r="D19" s="71">
        <v>1</v>
      </c>
      <c r="E19" s="101">
        <v>142012</v>
      </c>
      <c r="F19" s="101">
        <v>41933</v>
      </c>
      <c r="G19" s="102">
        <f>F19/E19</f>
        <v>0.29527786384249216</v>
      </c>
      <c r="H19" s="15"/>
    </row>
    <row r="20" spans="1:8" ht="15.75" x14ac:dyDescent="0.25">
      <c r="A20" s="136" t="s">
        <v>15</v>
      </c>
      <c r="B20" s="137"/>
      <c r="C20" s="14"/>
      <c r="D20" s="71">
        <v>1</v>
      </c>
      <c r="E20" s="101">
        <v>1437671</v>
      </c>
      <c r="F20" s="101">
        <v>151940</v>
      </c>
      <c r="G20" s="102">
        <f>F20/E20</f>
        <v>0.10568481940583067</v>
      </c>
      <c r="H20" s="15"/>
    </row>
    <row r="21" spans="1:8" ht="15.75" x14ac:dyDescent="0.25">
      <c r="A21" s="136" t="s">
        <v>58</v>
      </c>
      <c r="B21" s="137"/>
      <c r="C21" s="14"/>
      <c r="D21" s="71"/>
      <c r="E21" s="101"/>
      <c r="F21" s="101"/>
      <c r="G21" s="102"/>
      <c r="H21" s="15"/>
    </row>
    <row r="22" spans="1:8" ht="15.75" x14ac:dyDescent="0.25">
      <c r="A22" s="136" t="s">
        <v>90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105</v>
      </c>
      <c r="B23" s="137"/>
      <c r="C23" s="14"/>
      <c r="D23" s="71"/>
      <c r="E23" s="101"/>
      <c r="F23" s="101"/>
      <c r="G23" s="102"/>
      <c r="H23" s="15"/>
    </row>
    <row r="24" spans="1:8" ht="15.75" x14ac:dyDescent="0.25">
      <c r="A24" s="136" t="s">
        <v>18</v>
      </c>
      <c r="B24" s="137"/>
      <c r="C24" s="14"/>
      <c r="D24" s="71">
        <v>1</v>
      </c>
      <c r="E24" s="101">
        <v>3640</v>
      </c>
      <c r="F24" s="101">
        <v>2676.5</v>
      </c>
      <c r="G24" s="102">
        <f>F24/E24</f>
        <v>0.73530219780219785</v>
      </c>
      <c r="H24" s="15"/>
    </row>
    <row r="25" spans="1:8" ht="15.75" x14ac:dyDescent="0.25">
      <c r="A25" s="138" t="s">
        <v>20</v>
      </c>
      <c r="B25" s="137"/>
      <c r="C25" s="14"/>
      <c r="D25" s="71">
        <v>3</v>
      </c>
      <c r="E25" s="101">
        <v>999499</v>
      </c>
      <c r="F25" s="101">
        <v>318621</v>
      </c>
      <c r="G25" s="102">
        <f>F25/E25</f>
        <v>0.31878070913527679</v>
      </c>
      <c r="H25" s="15"/>
    </row>
    <row r="26" spans="1:8" ht="15.75" x14ac:dyDescent="0.25">
      <c r="A26" s="138" t="s">
        <v>21</v>
      </c>
      <c r="B26" s="137"/>
      <c r="C26" s="14"/>
      <c r="D26" s="71">
        <v>8</v>
      </c>
      <c r="E26" s="101">
        <v>95711</v>
      </c>
      <c r="F26" s="101">
        <v>95711</v>
      </c>
      <c r="G26" s="102">
        <f>F26/E26</f>
        <v>1</v>
      </c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>
        <v>15957</v>
      </c>
      <c r="F28" s="101">
        <v>2207</v>
      </c>
      <c r="G28" s="102">
        <f>F28/E28</f>
        <v>0.13830920599110108</v>
      </c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1">
        <v>107384</v>
      </c>
      <c r="F29" s="101">
        <v>25731.5</v>
      </c>
      <c r="G29" s="102">
        <f t="shared" ref="G29:G34" si="0">F29/E29</f>
        <v>0.23962135886165536</v>
      </c>
      <c r="H29" s="15"/>
    </row>
    <row r="30" spans="1:8" ht="15.75" x14ac:dyDescent="0.25">
      <c r="A30" s="139" t="s">
        <v>65</v>
      </c>
      <c r="B30" s="137"/>
      <c r="C30" s="14"/>
      <c r="D30" s="71"/>
      <c r="E30" s="101"/>
      <c r="F30" s="101"/>
      <c r="G30" s="102"/>
      <c r="H30" s="15"/>
    </row>
    <row r="31" spans="1:8" ht="15.75" x14ac:dyDescent="0.25">
      <c r="A31" s="139" t="s">
        <v>142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101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27</v>
      </c>
      <c r="B33" s="137"/>
      <c r="C33" s="14"/>
      <c r="D33" s="71">
        <v>1</v>
      </c>
      <c r="E33" s="101">
        <v>382826</v>
      </c>
      <c r="F33" s="101">
        <v>105254.09</v>
      </c>
      <c r="G33" s="102">
        <f t="shared" si="0"/>
        <v>0.2749397637569026</v>
      </c>
      <c r="H33" s="15"/>
    </row>
    <row r="34" spans="1:8" ht="15.75" x14ac:dyDescent="0.25">
      <c r="A34" s="139" t="s">
        <v>71</v>
      </c>
      <c r="B34" s="137"/>
      <c r="C34" s="14"/>
      <c r="D34" s="71">
        <v>6</v>
      </c>
      <c r="E34" s="101">
        <v>1397598</v>
      </c>
      <c r="F34" s="101">
        <v>318745.5</v>
      </c>
      <c r="G34" s="102">
        <f t="shared" si="0"/>
        <v>0.22806665435983739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39</v>
      </c>
      <c r="E39" s="112">
        <f>SUM(E9:E38)</f>
        <v>8895447</v>
      </c>
      <c r="F39" s="112">
        <f>SUM(F9:F38)</f>
        <v>2022393.59</v>
      </c>
      <c r="G39" s="117">
        <f>F39/E39</f>
        <v>0.22735154174939157</v>
      </c>
      <c r="H39" s="15"/>
    </row>
    <row r="40" spans="1:8" ht="15.75" x14ac:dyDescent="0.25">
      <c r="A40" s="85"/>
      <c r="B40" s="86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1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14"/>
      <c r="D42" s="110"/>
      <c r="E42" s="11" t="s">
        <v>119</v>
      </c>
      <c r="F42" s="11" t="s">
        <v>119</v>
      </c>
      <c r="G42" s="11" t="s">
        <v>5</v>
      </c>
      <c r="H42" s="15"/>
    </row>
    <row r="43" spans="1:8" ht="15.75" x14ac:dyDescent="0.25">
      <c r="A43" s="26"/>
      <c r="B43" s="26"/>
      <c r="C43" s="14"/>
      <c r="D43" s="110" t="s">
        <v>6</v>
      </c>
      <c r="E43" s="76" t="s">
        <v>120</v>
      </c>
      <c r="F43" s="75" t="s">
        <v>8</v>
      </c>
      <c r="G43" s="75" t="s">
        <v>121</v>
      </c>
      <c r="H43" s="15"/>
    </row>
    <row r="44" spans="1:8" ht="15.75" x14ac:dyDescent="0.25">
      <c r="A44" s="27" t="s">
        <v>33</v>
      </c>
      <c r="B44" s="28"/>
      <c r="C44" s="14"/>
      <c r="D44" s="71">
        <v>71</v>
      </c>
      <c r="E44" s="101">
        <v>16306741.109999999</v>
      </c>
      <c r="F44" s="101">
        <v>1524003.5</v>
      </c>
      <c r="G44" s="102">
        <f>1-(+F44/E44)</f>
        <v>0.90654150392653166</v>
      </c>
      <c r="H44" s="15"/>
    </row>
    <row r="45" spans="1:8" ht="15.75" x14ac:dyDescent="0.25">
      <c r="A45" s="27" t="s">
        <v>34</v>
      </c>
      <c r="B45" s="28"/>
      <c r="C45" s="14"/>
      <c r="D45" s="71">
        <v>6</v>
      </c>
      <c r="E45" s="101">
        <v>567981.28</v>
      </c>
      <c r="F45" s="101">
        <v>64645.38</v>
      </c>
      <c r="G45" s="102">
        <f>1-(+F45/E45)</f>
        <v>0.88618396014741896</v>
      </c>
      <c r="H45" s="15"/>
    </row>
    <row r="46" spans="1:8" ht="15.75" x14ac:dyDescent="0.25">
      <c r="A46" s="27" t="s">
        <v>35</v>
      </c>
      <c r="B46" s="28"/>
      <c r="C46" s="14"/>
      <c r="D46" s="71">
        <v>50</v>
      </c>
      <c r="E46" s="101">
        <v>3737143.5</v>
      </c>
      <c r="F46" s="101">
        <v>248957.48</v>
      </c>
      <c r="G46" s="102">
        <f>1-(+F46/E46)</f>
        <v>0.9333829487682237</v>
      </c>
      <c r="H46" s="15"/>
    </row>
    <row r="47" spans="1:8" ht="15.75" x14ac:dyDescent="0.25">
      <c r="A47" s="27" t="s">
        <v>36</v>
      </c>
      <c r="B47" s="28"/>
      <c r="C47" s="14"/>
      <c r="D47" s="71">
        <v>4</v>
      </c>
      <c r="E47" s="101">
        <v>444210.4</v>
      </c>
      <c r="F47" s="101">
        <v>31010.35</v>
      </c>
      <c r="G47" s="102">
        <f>1-(+F47/E47)</f>
        <v>0.93018995052794806</v>
      </c>
      <c r="H47" s="15"/>
    </row>
    <row r="48" spans="1:8" ht="15.75" x14ac:dyDescent="0.25">
      <c r="A48" s="27" t="s">
        <v>37</v>
      </c>
      <c r="B48" s="28"/>
      <c r="C48" s="14"/>
      <c r="D48" s="71">
        <v>37</v>
      </c>
      <c r="E48" s="101">
        <v>12590496.82</v>
      </c>
      <c r="F48" s="101">
        <v>888798.02</v>
      </c>
      <c r="G48" s="102">
        <f t="shared" ref="G48:G55" si="1">1-(+F48/E48)</f>
        <v>0.9294072320809339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291343</v>
      </c>
      <c r="F49" s="101">
        <v>21020</v>
      </c>
      <c r="G49" s="102">
        <f t="shared" si="1"/>
        <v>0.92785136419958603</v>
      </c>
      <c r="H49" s="2"/>
    </row>
    <row r="50" spans="1:8" ht="15.75" x14ac:dyDescent="0.25">
      <c r="A50" s="27" t="s">
        <v>39</v>
      </c>
      <c r="B50" s="28"/>
      <c r="C50" s="21"/>
      <c r="D50" s="71">
        <v>1</v>
      </c>
      <c r="E50" s="101">
        <v>112000</v>
      </c>
      <c r="F50" s="101">
        <v>-5065</v>
      </c>
      <c r="G50" s="102">
        <f t="shared" si="1"/>
        <v>1.0452232142857143</v>
      </c>
      <c r="H50" s="2"/>
    </row>
    <row r="51" spans="1:8" ht="15.75" x14ac:dyDescent="0.25">
      <c r="A51" s="27" t="s">
        <v>40</v>
      </c>
      <c r="B51" s="28"/>
      <c r="C51" s="33"/>
      <c r="D51" s="71"/>
      <c r="E51" s="101"/>
      <c r="F51" s="101"/>
      <c r="G51" s="102"/>
      <c r="H51" s="2"/>
    </row>
    <row r="52" spans="1:8" ht="18" x14ac:dyDescent="0.25">
      <c r="A52" s="53" t="s">
        <v>41</v>
      </c>
      <c r="B52" s="28"/>
      <c r="C52" s="35"/>
      <c r="D52" s="71">
        <v>2</v>
      </c>
      <c r="E52" s="101">
        <v>78425</v>
      </c>
      <c r="F52" s="101">
        <v>22225</v>
      </c>
      <c r="G52" s="102">
        <f t="shared" si="1"/>
        <v>0.71660822441823391</v>
      </c>
      <c r="H52" s="2"/>
    </row>
    <row r="53" spans="1:8" ht="18" x14ac:dyDescent="0.25">
      <c r="A53" s="54" t="s">
        <v>59</v>
      </c>
      <c r="B53" s="28"/>
      <c r="C53" s="35"/>
      <c r="D53" s="71">
        <v>1</v>
      </c>
      <c r="E53" s="101">
        <v>62300</v>
      </c>
      <c r="F53" s="101">
        <v>21900</v>
      </c>
      <c r="G53" s="102">
        <f t="shared" si="1"/>
        <v>0.64847512038523281</v>
      </c>
      <c r="H53" s="2"/>
    </row>
    <row r="54" spans="1:8" ht="15.75" x14ac:dyDescent="0.25">
      <c r="A54" s="27" t="s">
        <v>91</v>
      </c>
      <c r="B54" s="28"/>
      <c r="C54" s="39"/>
      <c r="D54" s="71">
        <v>720</v>
      </c>
      <c r="E54" s="101">
        <v>87014386.049999997</v>
      </c>
      <c r="F54" s="101">
        <v>9736802.3399999999</v>
      </c>
      <c r="G54" s="102">
        <f t="shared" si="1"/>
        <v>0.8881012349566535</v>
      </c>
      <c r="H54" s="2"/>
    </row>
    <row r="55" spans="1:8" ht="15.75" x14ac:dyDescent="0.25">
      <c r="A55" s="69" t="s">
        <v>92</v>
      </c>
      <c r="B55" s="30"/>
      <c r="C55" s="39"/>
      <c r="D55" s="71">
        <v>5</v>
      </c>
      <c r="E55" s="101">
        <v>602455.15</v>
      </c>
      <c r="F55" s="101">
        <v>44860.27</v>
      </c>
      <c r="G55" s="102">
        <f t="shared" si="1"/>
        <v>0.92553757736156794</v>
      </c>
      <c r="H55" s="2"/>
    </row>
    <row r="56" spans="1:8" x14ac:dyDescent="0.2">
      <c r="A56" s="16" t="s">
        <v>42</v>
      </c>
      <c r="B56" s="30"/>
      <c r="C56" s="39"/>
      <c r="D56" s="72"/>
      <c r="E56" s="104"/>
      <c r="F56" s="101"/>
      <c r="G56" s="103"/>
      <c r="H56" s="2"/>
    </row>
    <row r="57" spans="1:8" ht="18" x14ac:dyDescent="0.25">
      <c r="A57" s="16" t="s">
        <v>43</v>
      </c>
      <c r="B57" s="28"/>
      <c r="C57" s="38"/>
      <c r="D57" s="72"/>
      <c r="E57" s="104"/>
      <c r="F57" s="101"/>
      <c r="G57" s="103"/>
      <c r="H57" s="2"/>
    </row>
    <row r="58" spans="1:8" ht="18" x14ac:dyDescent="0.25">
      <c r="A58" s="16" t="s">
        <v>44</v>
      </c>
      <c r="B58" s="28"/>
      <c r="C58" s="38"/>
      <c r="D58" s="72"/>
      <c r="E58" s="100"/>
      <c r="F58" s="101"/>
      <c r="G58" s="103"/>
      <c r="H58" s="2"/>
    </row>
    <row r="59" spans="1:8" ht="18" x14ac:dyDescent="0.25">
      <c r="A59" s="16" t="s">
        <v>30</v>
      </c>
      <c r="B59" s="28"/>
      <c r="C59" s="82"/>
      <c r="D59" s="72"/>
      <c r="E59" s="100"/>
      <c r="F59" s="101"/>
      <c r="G59" s="103"/>
      <c r="H59" s="2"/>
    </row>
    <row r="60" spans="1:8" ht="18" x14ac:dyDescent="0.25">
      <c r="A60" s="32"/>
      <c r="B60" s="18"/>
      <c r="C60" s="38"/>
      <c r="D60" s="72"/>
      <c r="E60" s="111"/>
      <c r="F60" s="111"/>
      <c r="G60" s="103"/>
      <c r="H60" s="2"/>
    </row>
    <row r="61" spans="1:8" ht="18" x14ac:dyDescent="0.25">
      <c r="A61" s="20" t="s">
        <v>45</v>
      </c>
      <c r="B61" s="20"/>
      <c r="C61" s="38"/>
      <c r="D61" s="73">
        <f>SUM(D43:D57)</f>
        <v>899</v>
      </c>
      <c r="E61" s="112">
        <f>SUM(E43:E60)</f>
        <v>121807482.31</v>
      </c>
      <c r="F61" s="112">
        <f>SUM(F43:F60)</f>
        <v>12599157.34</v>
      </c>
      <c r="G61" s="106">
        <f>1-(+F61/E61)</f>
        <v>0.89656499665648492</v>
      </c>
      <c r="H61" s="2"/>
    </row>
    <row r="62" spans="1:8" ht="18" x14ac:dyDescent="0.25">
      <c r="A62" s="33"/>
      <c r="B62" s="33"/>
      <c r="C62" s="38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8"/>
      <c r="D63" s="116"/>
      <c r="E63" s="116"/>
      <c r="F63" s="36">
        <f>+F61+F39</f>
        <v>14621550.93</v>
      </c>
      <c r="G63" s="116"/>
      <c r="H63" s="2"/>
    </row>
    <row r="64" spans="1:8" ht="18" x14ac:dyDescent="0.25">
      <c r="A64" s="42"/>
      <c r="B64" s="38"/>
      <c r="C64" s="38"/>
      <c r="D64" s="116"/>
      <c r="E64" s="132"/>
      <c r="F64" s="133"/>
      <c r="G64" s="133"/>
      <c r="H64" s="2"/>
    </row>
    <row r="65" spans="1:8" ht="15.75" x14ac:dyDescent="0.25">
      <c r="A65" s="4" t="s">
        <v>47</v>
      </c>
      <c r="B65" s="39"/>
      <c r="C65" s="39"/>
      <c r="D65" s="134"/>
      <c r="E65" s="134"/>
      <c r="F65" s="40"/>
      <c r="G65" s="134"/>
      <c r="H65" s="2"/>
    </row>
    <row r="66" spans="1:8" ht="15.75" x14ac:dyDescent="0.25">
      <c r="A66" s="4" t="s">
        <v>48</v>
      </c>
      <c r="B66" s="39"/>
      <c r="C66" s="39"/>
      <c r="D66" s="134"/>
      <c r="E66" s="134"/>
      <c r="F66" s="40"/>
      <c r="G66" s="134"/>
      <c r="H66" s="2"/>
    </row>
    <row r="67" spans="1:8" ht="15.75" x14ac:dyDescent="0.25">
      <c r="A67" s="4" t="s">
        <v>49</v>
      </c>
      <c r="B67" s="39"/>
      <c r="C67" s="39"/>
      <c r="D67" s="134"/>
      <c r="E67" s="134"/>
      <c r="F67" s="40"/>
      <c r="G67" s="134"/>
      <c r="H67" s="2"/>
    </row>
    <row r="68" spans="1:8" ht="15.75" x14ac:dyDescent="0.25">
      <c r="A68" s="4"/>
      <c r="B68" s="39"/>
      <c r="C68" s="39"/>
      <c r="D68" s="134"/>
      <c r="E68" s="134"/>
      <c r="F68" s="40"/>
      <c r="G68" s="134"/>
      <c r="H68" s="2"/>
    </row>
    <row r="69" spans="1:8" ht="18" x14ac:dyDescent="0.25">
      <c r="A69" s="41" t="s">
        <v>50</v>
      </c>
      <c r="B69" s="38"/>
      <c r="C69" s="38"/>
      <c r="D69" s="116"/>
      <c r="E69" s="116"/>
      <c r="F69" s="36"/>
      <c r="G69" s="116"/>
      <c r="H69" s="2"/>
    </row>
    <row r="70" spans="1:8" ht="18" x14ac:dyDescent="0.25">
      <c r="A70" s="42"/>
      <c r="B70" s="38"/>
      <c r="C70" s="38"/>
      <c r="D70" s="116"/>
      <c r="E70" s="116"/>
      <c r="F70" s="133"/>
      <c r="G70" s="133"/>
      <c r="H70" s="2"/>
    </row>
    <row r="71" spans="1:8" ht="15.75" x14ac:dyDescent="0.25">
      <c r="A71" s="47"/>
      <c r="B71" s="2"/>
      <c r="C71" s="2"/>
      <c r="D71" s="133"/>
      <c r="E71" s="133"/>
      <c r="F71" s="133"/>
      <c r="G71" s="133"/>
      <c r="H71" s="2"/>
    </row>
    <row r="72" spans="1:8" x14ac:dyDescent="0.2">
      <c r="D72" s="135"/>
      <c r="E72" s="135"/>
      <c r="F72" s="135"/>
      <c r="G72" s="135"/>
    </row>
    <row r="73" spans="1:8" ht="18" x14ac:dyDescent="0.25">
      <c r="D73" s="116"/>
      <c r="E73" s="116"/>
      <c r="F73" s="36"/>
      <c r="G73" s="116"/>
    </row>
  </sheetData>
  <phoneticPr fontId="17" type="noConversion"/>
  <printOptions horizontalCentered="1"/>
  <pageMargins left="0.75" right="0.75" top="0.31" bottom="0.25" header="0.5" footer="0.5"/>
  <pageSetup scale="5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69"/>
  <sheetViews>
    <sheetView showOutlineSymbols="0" topLeftCell="A2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JULY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74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>
        <v>7</v>
      </c>
      <c r="E9" s="100">
        <v>918879</v>
      </c>
      <c r="F9" s="101">
        <v>211936</v>
      </c>
      <c r="G9" s="102">
        <f>+F9/E9</f>
        <v>0.23064625483877638</v>
      </c>
      <c r="H9" s="15"/>
    </row>
    <row r="10" spans="1:8" ht="15.75" x14ac:dyDescent="0.25">
      <c r="A10" s="136" t="s">
        <v>128</v>
      </c>
      <c r="B10" s="137"/>
      <c r="C10" s="14"/>
      <c r="D10" s="71"/>
      <c r="E10" s="100"/>
      <c r="F10" s="101"/>
      <c r="G10" s="102"/>
      <c r="H10" s="15"/>
    </row>
    <row r="11" spans="1:8" ht="15.75" x14ac:dyDescent="0.25">
      <c r="A11" s="136" t="s">
        <v>11</v>
      </c>
      <c r="B11" s="137"/>
      <c r="C11" s="14"/>
      <c r="D11" s="71">
        <v>2</v>
      </c>
      <c r="E11" s="100">
        <v>354893</v>
      </c>
      <c r="F11" s="101">
        <v>103485</v>
      </c>
      <c r="G11" s="102">
        <f>F11/E11</f>
        <v>0.29159493143003667</v>
      </c>
      <c r="H11" s="15"/>
    </row>
    <row r="12" spans="1:8" ht="15.75" x14ac:dyDescent="0.25">
      <c r="A12" s="136" t="s">
        <v>12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104</v>
      </c>
      <c r="B13" s="137"/>
      <c r="C13" s="14"/>
      <c r="D13" s="71"/>
      <c r="E13" s="100"/>
      <c r="F13" s="101"/>
      <c r="G13" s="102"/>
      <c r="H13" s="15"/>
    </row>
    <row r="14" spans="1:8" ht="15.75" x14ac:dyDescent="0.25">
      <c r="A14" s="136" t="s">
        <v>53</v>
      </c>
      <c r="B14" s="137"/>
      <c r="C14" s="14"/>
      <c r="D14" s="71"/>
      <c r="E14" s="100"/>
      <c r="F14" s="101"/>
      <c r="G14" s="102"/>
      <c r="H14" s="15"/>
    </row>
    <row r="15" spans="1:8" ht="15.75" x14ac:dyDescent="0.25">
      <c r="A15" s="136" t="s">
        <v>97</v>
      </c>
      <c r="B15" s="137"/>
      <c r="C15" s="14"/>
      <c r="D15" s="71"/>
      <c r="E15" s="100"/>
      <c r="F15" s="101"/>
      <c r="G15" s="102"/>
      <c r="H15" s="15"/>
    </row>
    <row r="16" spans="1:8" ht="15.75" x14ac:dyDescent="0.25">
      <c r="A16" s="136" t="s">
        <v>111</v>
      </c>
      <c r="B16" s="137"/>
      <c r="C16" s="14"/>
      <c r="D16" s="71"/>
      <c r="E16" s="100"/>
      <c r="F16" s="101"/>
      <c r="G16" s="102"/>
      <c r="H16" s="15"/>
    </row>
    <row r="17" spans="1:8" ht="15.75" x14ac:dyDescent="0.25">
      <c r="A17" s="136" t="s">
        <v>13</v>
      </c>
      <c r="B17" s="137"/>
      <c r="C17" s="14"/>
      <c r="D17" s="71"/>
      <c r="E17" s="100"/>
      <c r="F17" s="101"/>
      <c r="G17" s="102"/>
      <c r="H17" s="15"/>
    </row>
    <row r="18" spans="1:8" ht="15.75" x14ac:dyDescent="0.25">
      <c r="A18" s="136" t="s">
        <v>14</v>
      </c>
      <c r="B18" s="137"/>
      <c r="C18" s="14"/>
      <c r="D18" s="71"/>
      <c r="E18" s="100"/>
      <c r="F18" s="101"/>
      <c r="G18" s="102"/>
      <c r="H18" s="15"/>
    </row>
    <row r="19" spans="1:8" ht="15.75" x14ac:dyDescent="0.25">
      <c r="A19" s="136" t="s">
        <v>15</v>
      </c>
      <c r="B19" s="137"/>
      <c r="C19" s="14"/>
      <c r="D19" s="71">
        <v>1</v>
      </c>
      <c r="E19" s="100">
        <v>427847</v>
      </c>
      <c r="F19" s="101">
        <v>112289</v>
      </c>
      <c r="G19" s="102">
        <f>F19/E19</f>
        <v>0.26245129684209545</v>
      </c>
      <c r="H19" s="15"/>
    </row>
    <row r="20" spans="1:8" ht="15.75" x14ac:dyDescent="0.25">
      <c r="A20" s="136" t="s">
        <v>16</v>
      </c>
      <c r="B20" s="137"/>
      <c r="C20" s="14"/>
      <c r="D20" s="71"/>
      <c r="E20" s="100"/>
      <c r="F20" s="101"/>
      <c r="G20" s="102"/>
      <c r="H20" s="15"/>
    </row>
    <row r="21" spans="1:8" ht="15.75" x14ac:dyDescent="0.25">
      <c r="A21" s="136" t="s">
        <v>101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56</v>
      </c>
      <c r="B22" s="137"/>
      <c r="C22" s="14"/>
      <c r="D22" s="71">
        <v>1</v>
      </c>
      <c r="E22" s="100">
        <v>469354</v>
      </c>
      <c r="F22" s="101">
        <v>177575</v>
      </c>
      <c r="G22" s="102">
        <f>F22/E22</f>
        <v>0.37833916404249246</v>
      </c>
      <c r="H22" s="15"/>
    </row>
    <row r="23" spans="1:8" ht="15.75" x14ac:dyDescent="0.25">
      <c r="A23" s="136" t="s">
        <v>148</v>
      </c>
      <c r="B23" s="137"/>
      <c r="C23" s="14"/>
      <c r="D23" s="71">
        <v>1</v>
      </c>
      <c r="E23" s="100">
        <v>214038</v>
      </c>
      <c r="F23" s="101">
        <v>85769</v>
      </c>
      <c r="G23" s="102">
        <f>F23/E23</f>
        <v>0.40071856399330957</v>
      </c>
      <c r="H23" s="15"/>
    </row>
    <row r="24" spans="1:8" ht="15.75" x14ac:dyDescent="0.25">
      <c r="A24" s="136" t="s">
        <v>19</v>
      </c>
      <c r="B24" s="137"/>
      <c r="C24" s="14"/>
      <c r="D24" s="71"/>
      <c r="E24" s="100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/>
      <c r="E25" s="100"/>
      <c r="F25" s="101"/>
      <c r="G25" s="102"/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1">
        <v>21052</v>
      </c>
      <c r="F29" s="101">
        <v>3968</v>
      </c>
      <c r="G29" s="102">
        <f>F29/E29</f>
        <v>0.18848565456963709</v>
      </c>
      <c r="H29" s="15"/>
    </row>
    <row r="30" spans="1:8" ht="15.75" x14ac:dyDescent="0.25">
      <c r="A30" s="139" t="s">
        <v>25</v>
      </c>
      <c r="B30" s="137"/>
      <c r="C30" s="14"/>
      <c r="D30" s="71">
        <v>1</v>
      </c>
      <c r="E30" s="101">
        <v>201962</v>
      </c>
      <c r="F30" s="101">
        <v>80521</v>
      </c>
      <c r="G30" s="102">
        <f>F30/E30</f>
        <v>0.39869381368772344</v>
      </c>
      <c r="H30" s="15"/>
    </row>
    <row r="31" spans="1:8" ht="15.75" x14ac:dyDescent="0.25">
      <c r="A31" s="139" t="s">
        <v>26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107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136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27</v>
      </c>
      <c r="B34" s="137"/>
      <c r="C34" s="14"/>
      <c r="D34" s="71">
        <v>1</v>
      </c>
      <c r="E34" s="101">
        <v>180567</v>
      </c>
      <c r="F34" s="101">
        <v>-5932.5</v>
      </c>
      <c r="G34" s="102">
        <f>+F34/E34</f>
        <v>-3.2854840585489042E-2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15</v>
      </c>
      <c r="E39" s="112">
        <f>SUM(E9:E38)</f>
        <v>2788592</v>
      </c>
      <c r="F39" s="112">
        <f>SUM(F9:F38)</f>
        <v>769610.5</v>
      </c>
      <c r="G39" s="117">
        <f>F39/E39</f>
        <v>0.27598533596883301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2"/>
    </row>
    <row r="44" spans="1:8" ht="15.75" x14ac:dyDescent="0.25">
      <c r="A44" s="27" t="s">
        <v>33</v>
      </c>
      <c r="B44" s="28"/>
      <c r="C44" s="14"/>
      <c r="D44" s="71">
        <v>24</v>
      </c>
      <c r="E44" s="101">
        <v>8667604.1600000001</v>
      </c>
      <c r="F44" s="101">
        <v>717217.08</v>
      </c>
      <c r="G44" s="118">
        <f t="shared" ref="G44:G50" si="0">1-(+F44/E44)</f>
        <v>0.91725313399637298</v>
      </c>
      <c r="H44" s="15"/>
    </row>
    <row r="45" spans="1:8" ht="15.75" x14ac:dyDescent="0.25">
      <c r="A45" s="27" t="s">
        <v>34</v>
      </c>
      <c r="B45" s="28"/>
      <c r="C45" s="14"/>
      <c r="D45" s="71">
        <v>3</v>
      </c>
      <c r="E45" s="101">
        <v>798967.48</v>
      </c>
      <c r="F45" s="101">
        <v>75932.19</v>
      </c>
      <c r="G45" s="118">
        <f t="shared" si="0"/>
        <v>0.90496210183673553</v>
      </c>
      <c r="H45" s="15"/>
    </row>
    <row r="46" spans="1:8" ht="15.75" x14ac:dyDescent="0.25">
      <c r="A46" s="27" t="s">
        <v>35</v>
      </c>
      <c r="B46" s="28"/>
      <c r="C46" s="14"/>
      <c r="D46" s="71">
        <v>77</v>
      </c>
      <c r="E46" s="101">
        <v>5756393.5</v>
      </c>
      <c r="F46" s="101">
        <v>442323.1</v>
      </c>
      <c r="G46" s="118">
        <f t="shared" si="0"/>
        <v>0.92315968322874387</v>
      </c>
      <c r="H46" s="15"/>
    </row>
    <row r="47" spans="1:8" ht="15.75" x14ac:dyDescent="0.25">
      <c r="A47" s="27" t="s">
        <v>36</v>
      </c>
      <c r="B47" s="28"/>
      <c r="C47" s="14"/>
      <c r="D47" s="71">
        <v>23</v>
      </c>
      <c r="E47" s="101">
        <v>4035001.13</v>
      </c>
      <c r="F47" s="101">
        <v>186840.32000000001</v>
      </c>
      <c r="G47" s="118">
        <f t="shared" si="0"/>
        <v>0.95369510094784038</v>
      </c>
      <c r="H47" s="15"/>
    </row>
    <row r="48" spans="1:8" ht="15.75" x14ac:dyDescent="0.25">
      <c r="A48" s="27" t="s">
        <v>37</v>
      </c>
      <c r="B48" s="28"/>
      <c r="C48" s="14"/>
      <c r="D48" s="71">
        <v>57</v>
      </c>
      <c r="E48" s="101">
        <v>4621545</v>
      </c>
      <c r="F48" s="101">
        <v>379747.25</v>
      </c>
      <c r="G48" s="118">
        <f t="shared" si="0"/>
        <v>0.91783110410046853</v>
      </c>
      <c r="H48" s="15"/>
    </row>
    <row r="49" spans="1:8" ht="15.75" x14ac:dyDescent="0.25">
      <c r="A49" s="27" t="s">
        <v>38</v>
      </c>
      <c r="B49" s="28"/>
      <c r="C49" s="14"/>
      <c r="D49" s="71">
        <v>4</v>
      </c>
      <c r="E49" s="101">
        <v>1857285</v>
      </c>
      <c r="F49" s="101">
        <v>-4999</v>
      </c>
      <c r="G49" s="118">
        <f t="shared" si="0"/>
        <v>1.002691563222661</v>
      </c>
      <c r="H49" s="15"/>
    </row>
    <row r="50" spans="1:8" ht="15.75" x14ac:dyDescent="0.25">
      <c r="A50" s="27" t="s">
        <v>39</v>
      </c>
      <c r="B50" s="28"/>
      <c r="C50" s="14"/>
      <c r="D50" s="71">
        <v>5</v>
      </c>
      <c r="E50" s="101">
        <v>328475</v>
      </c>
      <c r="F50" s="101">
        <v>33810</v>
      </c>
      <c r="G50" s="118">
        <f t="shared" si="0"/>
        <v>0.8970697922216303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1</v>
      </c>
      <c r="E52" s="101">
        <v>72825</v>
      </c>
      <c r="F52" s="101">
        <v>-45000</v>
      </c>
      <c r="G52" s="118">
        <f>1-(+F52/E52)</f>
        <v>1.6179196704428425</v>
      </c>
      <c r="H52" s="15"/>
    </row>
    <row r="53" spans="1:8" ht="15.75" x14ac:dyDescent="0.25">
      <c r="A53" s="29" t="s">
        <v>60</v>
      </c>
      <c r="B53" s="30"/>
      <c r="C53" s="14"/>
      <c r="D53" s="71">
        <v>453</v>
      </c>
      <c r="E53" s="101">
        <v>55736213.829999998</v>
      </c>
      <c r="F53" s="101">
        <v>5880651.1900000004</v>
      </c>
      <c r="G53" s="118">
        <f>1-(+F53/E53)</f>
        <v>0.8944913766848881</v>
      </c>
      <c r="H53" s="15"/>
    </row>
    <row r="54" spans="1:8" ht="15.75" x14ac:dyDescent="0.25">
      <c r="A54" s="29" t="s">
        <v>61</v>
      </c>
      <c r="B54" s="30"/>
      <c r="C54" s="14"/>
      <c r="D54" s="71"/>
      <c r="E54" s="101"/>
      <c r="F54" s="101"/>
      <c r="G54" s="118"/>
      <c r="H54" s="15"/>
    </row>
    <row r="55" spans="1:8" x14ac:dyDescent="0.2">
      <c r="A55" s="31" t="s">
        <v>42</v>
      </c>
      <c r="B55" s="30"/>
      <c r="C55" s="14"/>
      <c r="D55" s="72"/>
      <c r="E55" s="111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11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20"/>
      <c r="F57" s="121"/>
      <c r="G57" s="119"/>
      <c r="H57" s="15"/>
    </row>
    <row r="58" spans="1:8" x14ac:dyDescent="0.2">
      <c r="A58" s="16" t="s">
        <v>30</v>
      </c>
      <c r="B58" s="28"/>
      <c r="C58" s="21"/>
      <c r="D58" s="72"/>
      <c r="E58" s="120"/>
      <c r="F58" s="101"/>
      <c r="G58" s="119"/>
      <c r="H58" s="15"/>
    </row>
    <row r="59" spans="1:8" ht="15.75" x14ac:dyDescent="0.25">
      <c r="A59" s="32"/>
      <c r="B59" s="18"/>
      <c r="C59" s="33"/>
      <c r="D59" s="72"/>
      <c r="E59" s="111"/>
      <c r="F59" s="111"/>
      <c r="G59" s="119"/>
      <c r="H59" s="2"/>
    </row>
    <row r="60" spans="1:8" ht="18" x14ac:dyDescent="0.25">
      <c r="A60" s="20" t="s">
        <v>45</v>
      </c>
      <c r="B60" s="20"/>
      <c r="C60" s="35"/>
      <c r="D60" s="73">
        <f>SUM(D44:D56)</f>
        <v>647</v>
      </c>
      <c r="E60" s="112">
        <f>SUM(E44:E59)</f>
        <v>81874310.099999994</v>
      </c>
      <c r="F60" s="112">
        <f>SUM(F44:F59)</f>
        <v>7666522.1300000008</v>
      </c>
      <c r="G60" s="122">
        <f>1-(+F60/E60)</f>
        <v>0.90636229947298208</v>
      </c>
      <c r="H60" s="2"/>
    </row>
    <row r="61" spans="1:8" ht="18" x14ac:dyDescent="0.25">
      <c r="A61" s="33"/>
      <c r="B61" s="38"/>
      <c r="C61" s="38"/>
      <c r="D61" s="113"/>
      <c r="E61" s="114"/>
      <c r="F61" s="115"/>
      <c r="G61" s="115"/>
      <c r="H61" s="2"/>
    </row>
    <row r="62" spans="1:8" ht="18" x14ac:dyDescent="0.25">
      <c r="A62" s="34" t="s">
        <v>46</v>
      </c>
      <c r="B62" s="39"/>
      <c r="C62" s="39"/>
      <c r="D62" s="116"/>
      <c r="E62" s="116"/>
      <c r="F62" s="36">
        <f>F60+F39</f>
        <v>8436132.6300000008</v>
      </c>
      <c r="G62" s="116"/>
      <c r="H62" s="2"/>
    </row>
    <row r="63" spans="1:8" ht="18" x14ac:dyDescent="0.25">
      <c r="A63" s="34"/>
      <c r="B63" s="39"/>
      <c r="C63" s="39"/>
      <c r="D63" s="35"/>
      <c r="E63" s="35"/>
      <c r="F63" s="40"/>
      <c r="G63" s="39"/>
      <c r="H63" s="2"/>
    </row>
    <row r="64" spans="1:8" ht="15.75" x14ac:dyDescent="0.25">
      <c r="A64" s="4" t="s">
        <v>48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49</v>
      </c>
      <c r="B65" s="39"/>
      <c r="C65" s="39"/>
      <c r="D65" s="39"/>
      <c r="E65" s="39"/>
      <c r="F65" s="40"/>
      <c r="G65" s="39"/>
      <c r="H65" s="2"/>
    </row>
    <row r="66" spans="1:8" ht="18" x14ac:dyDescent="0.25">
      <c r="A66" s="4"/>
      <c r="B66" s="38"/>
      <c r="C66" s="38"/>
      <c r="D66" s="38"/>
      <c r="E66" s="38"/>
      <c r="F66" s="36"/>
      <c r="G66" s="38"/>
      <c r="H66" s="2"/>
    </row>
    <row r="67" spans="1:8" x14ac:dyDescent="0.2">
      <c r="A67" s="41" t="s">
        <v>50</v>
      </c>
    </row>
    <row r="69" spans="1:8" ht="18" x14ac:dyDescent="0.25">
      <c r="A69" s="81"/>
      <c r="B69" s="82"/>
      <c r="C69" s="82"/>
      <c r="D69" s="8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71"/>
  <sheetViews>
    <sheetView showOutlineSymbols="0" topLeftCell="A43" zoomScale="87" zoomScaleNormal="87" workbookViewId="0">
      <selection activeCell="A71" sqref="A71:IV71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JULY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150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02"/>
      <c r="H10" s="15"/>
    </row>
    <row r="11" spans="1:8" ht="15.75" x14ac:dyDescent="0.25">
      <c r="A11" s="136" t="s">
        <v>109</v>
      </c>
      <c r="B11" s="137"/>
      <c r="C11" s="14"/>
      <c r="D11" s="71"/>
      <c r="E11" s="101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>
        <v>1</v>
      </c>
      <c r="E12" s="101">
        <v>99051</v>
      </c>
      <c r="F12" s="101">
        <v>47372</v>
      </c>
      <c r="G12" s="102">
        <f>F12/E12</f>
        <v>0.47825867482408052</v>
      </c>
      <c r="H12" s="15"/>
    </row>
    <row r="13" spans="1:8" ht="15.75" x14ac:dyDescent="0.25">
      <c r="A13" s="136" t="s">
        <v>69</v>
      </c>
      <c r="B13" s="137"/>
      <c r="C13" s="14"/>
      <c r="D13" s="71"/>
      <c r="E13" s="101"/>
      <c r="F13" s="101"/>
      <c r="G13" s="102"/>
      <c r="H13" s="15"/>
    </row>
    <row r="14" spans="1:8" ht="15.75" x14ac:dyDescent="0.25">
      <c r="A14" s="136" t="s">
        <v>98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100</v>
      </c>
      <c r="B15" s="137"/>
      <c r="C15" s="14"/>
      <c r="D15" s="71"/>
      <c r="E15" s="101"/>
      <c r="F15" s="101"/>
      <c r="G15" s="102"/>
      <c r="H15" s="15"/>
    </row>
    <row r="16" spans="1:8" ht="15.75" x14ac:dyDescent="0.25">
      <c r="A16" s="136" t="s">
        <v>95</v>
      </c>
      <c r="B16" s="137"/>
      <c r="C16" s="14"/>
      <c r="D16" s="71"/>
      <c r="E16" s="101"/>
      <c r="F16" s="101"/>
      <c r="G16" s="102"/>
      <c r="H16" s="15"/>
    </row>
    <row r="17" spans="1:8" ht="15.75" x14ac:dyDescent="0.25">
      <c r="A17" s="136" t="s">
        <v>73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9" t="s">
        <v>104</v>
      </c>
      <c r="B18" s="137"/>
      <c r="C18" s="14"/>
      <c r="D18" s="71"/>
      <c r="E18" s="101"/>
      <c r="F18" s="101"/>
      <c r="G18" s="102"/>
      <c r="H18" s="15"/>
    </row>
    <row r="19" spans="1:8" ht="15.75" x14ac:dyDescent="0.25">
      <c r="A19" s="139" t="s">
        <v>14</v>
      </c>
      <c r="B19" s="137"/>
      <c r="C19" s="14"/>
      <c r="D19" s="71"/>
      <c r="E19" s="101"/>
      <c r="F19" s="101"/>
      <c r="G19" s="102"/>
      <c r="H19" s="15"/>
    </row>
    <row r="20" spans="1:8" ht="15.75" x14ac:dyDescent="0.25">
      <c r="A20" s="136" t="s">
        <v>15</v>
      </c>
      <c r="B20" s="137"/>
      <c r="C20" s="14"/>
      <c r="D20" s="71"/>
      <c r="E20" s="101"/>
      <c r="F20" s="101"/>
      <c r="G20" s="102"/>
      <c r="H20" s="15"/>
    </row>
    <row r="21" spans="1:8" ht="15.75" x14ac:dyDescent="0.25">
      <c r="A21" s="136" t="s">
        <v>132</v>
      </c>
      <c r="B21" s="137"/>
      <c r="C21" s="14"/>
      <c r="D21" s="71">
        <v>1</v>
      </c>
      <c r="E21" s="101">
        <v>18992</v>
      </c>
      <c r="F21" s="101">
        <v>9563</v>
      </c>
      <c r="G21" s="102">
        <f>F21/E21</f>
        <v>0.50352780117944396</v>
      </c>
      <c r="H21" s="15"/>
    </row>
    <row r="22" spans="1:8" ht="15.75" x14ac:dyDescent="0.25">
      <c r="A22" s="136" t="s">
        <v>129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105</v>
      </c>
      <c r="B23" s="137"/>
      <c r="C23" s="14"/>
      <c r="D23" s="71"/>
      <c r="E23" s="101"/>
      <c r="F23" s="101"/>
      <c r="G23" s="102"/>
      <c r="H23" s="15"/>
    </row>
    <row r="24" spans="1:8" ht="15.75" x14ac:dyDescent="0.25">
      <c r="A24" s="136" t="s">
        <v>18</v>
      </c>
      <c r="B24" s="137"/>
      <c r="C24" s="14"/>
      <c r="D24" s="71"/>
      <c r="E24" s="101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02"/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/>
      <c r="E29" s="101"/>
      <c r="F29" s="101"/>
      <c r="G29" s="102"/>
      <c r="H29" s="15"/>
    </row>
    <row r="30" spans="1:8" ht="15.75" x14ac:dyDescent="0.25">
      <c r="A30" s="139" t="s">
        <v>149</v>
      </c>
      <c r="B30" s="137"/>
      <c r="C30" s="14"/>
      <c r="D30" s="71">
        <v>3</v>
      </c>
      <c r="E30" s="101">
        <v>227890</v>
      </c>
      <c r="F30" s="101">
        <v>40407.5</v>
      </c>
      <c r="G30" s="102">
        <f>F30/E30</f>
        <v>0.17731142217736628</v>
      </c>
      <c r="H30" s="15"/>
    </row>
    <row r="31" spans="1:8" ht="15.75" x14ac:dyDescent="0.25">
      <c r="A31" s="139" t="s">
        <v>142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101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27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71</v>
      </c>
      <c r="B34" s="137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ht="15.75" x14ac:dyDescent="0.25">
      <c r="A38" s="19" t="s">
        <v>31</v>
      </c>
      <c r="B38" s="20"/>
      <c r="C38" s="21"/>
      <c r="D38" s="73">
        <f>SUM(D9:D37)</f>
        <v>5</v>
      </c>
      <c r="E38" s="112">
        <f>SUM(E9:E37)</f>
        <v>345933</v>
      </c>
      <c r="F38" s="112">
        <f>SUM(F9:F37)</f>
        <v>97342.5</v>
      </c>
      <c r="G38" s="117">
        <f>F38/E38</f>
        <v>0.28139119424859727</v>
      </c>
      <c r="H38" s="15"/>
    </row>
    <row r="39" spans="1:8" ht="15.75" x14ac:dyDescent="0.25">
      <c r="A39" s="85"/>
      <c r="B39" s="86"/>
      <c r="C39" s="21"/>
      <c r="D39" s="87"/>
      <c r="E39" s="124"/>
      <c r="F39" s="124"/>
      <c r="G39" s="125"/>
      <c r="H39" s="2"/>
    </row>
    <row r="40" spans="1:8" ht="18" x14ac:dyDescent="0.25">
      <c r="A40" s="23" t="s">
        <v>143</v>
      </c>
      <c r="B40" s="24"/>
      <c r="C40" s="24"/>
      <c r="D40" s="11"/>
      <c r="E40" s="109"/>
      <c r="F40" s="75"/>
      <c r="G40" s="75"/>
      <c r="H40" s="2"/>
    </row>
    <row r="41" spans="1:8" ht="15.75" x14ac:dyDescent="0.25">
      <c r="A41" s="26"/>
      <c r="B41" s="26"/>
      <c r="C41" s="26"/>
      <c r="D41" s="110"/>
      <c r="E41" s="11" t="s">
        <v>144</v>
      </c>
      <c r="F41" s="11" t="s">
        <v>144</v>
      </c>
      <c r="G41" s="11" t="s">
        <v>5</v>
      </c>
      <c r="H41" s="2"/>
    </row>
    <row r="42" spans="1:8" ht="15.75" x14ac:dyDescent="0.25">
      <c r="A42" s="26"/>
      <c r="B42" s="26"/>
      <c r="C42" s="26"/>
      <c r="D42" s="110" t="s">
        <v>6</v>
      </c>
      <c r="E42" s="76" t="s">
        <v>120</v>
      </c>
      <c r="F42" s="75" t="s">
        <v>8</v>
      </c>
      <c r="G42" s="78" t="s">
        <v>121</v>
      </c>
      <c r="H42" s="2"/>
    </row>
    <row r="43" spans="1:8" ht="15.75" x14ac:dyDescent="0.25">
      <c r="A43" s="27" t="s">
        <v>10</v>
      </c>
      <c r="B43" s="28"/>
      <c r="C43" s="14"/>
      <c r="D43" s="71"/>
      <c r="E43" s="101"/>
      <c r="F43" s="101"/>
      <c r="G43" s="102"/>
      <c r="H43" s="15"/>
    </row>
    <row r="44" spans="1:8" ht="15.75" x14ac:dyDescent="0.25">
      <c r="A44" s="27" t="s">
        <v>14</v>
      </c>
      <c r="B44" s="28"/>
      <c r="C44" s="14"/>
      <c r="D44" s="71">
        <v>6</v>
      </c>
      <c r="E44" s="101">
        <v>4120.5</v>
      </c>
      <c r="F44" s="101">
        <v>553.4</v>
      </c>
      <c r="G44" s="102">
        <f>1-(+F44/E44)</f>
        <v>0.86569591069045015</v>
      </c>
      <c r="H44" s="15"/>
    </row>
    <row r="45" spans="1:8" ht="15.75" x14ac:dyDescent="0.25">
      <c r="A45" s="27" t="s">
        <v>20</v>
      </c>
      <c r="B45" s="28"/>
      <c r="C45" s="14"/>
      <c r="D45" s="71"/>
      <c r="E45" s="101"/>
      <c r="F45" s="101"/>
      <c r="G45" s="102"/>
      <c r="H45" s="15"/>
    </row>
    <row r="46" spans="1:8" x14ac:dyDescent="0.2">
      <c r="A46" s="16" t="s">
        <v>145</v>
      </c>
      <c r="B46" s="30"/>
      <c r="C46" s="14"/>
      <c r="D46" s="72"/>
      <c r="E46" s="104"/>
      <c r="F46" s="101"/>
      <c r="G46" s="103"/>
      <c r="H46" s="15"/>
    </row>
    <row r="47" spans="1:8" x14ac:dyDescent="0.2">
      <c r="A47" s="16" t="s">
        <v>44</v>
      </c>
      <c r="B47" s="28"/>
      <c r="C47" s="14"/>
      <c r="D47" s="72"/>
      <c r="E47" s="100"/>
      <c r="F47" s="101"/>
      <c r="G47" s="103"/>
      <c r="H47" s="15"/>
    </row>
    <row r="48" spans="1:8" x14ac:dyDescent="0.2">
      <c r="A48" s="16" t="s">
        <v>30</v>
      </c>
      <c r="B48" s="28"/>
      <c r="C48" s="14"/>
      <c r="D48" s="72"/>
      <c r="E48" s="100"/>
      <c r="F48" s="101"/>
      <c r="G48" s="103"/>
      <c r="H48" s="15"/>
    </row>
    <row r="49" spans="1:8" ht="15.75" x14ac:dyDescent="0.25">
      <c r="A49" s="20" t="s">
        <v>146</v>
      </c>
      <c r="B49" s="20"/>
      <c r="C49" s="21"/>
      <c r="D49" s="99">
        <f>SUM(D43:D46)</f>
        <v>6</v>
      </c>
      <c r="E49" s="105">
        <f>SUM(E43:E48)</f>
        <v>4120.5</v>
      </c>
      <c r="F49" s="105">
        <f>SUM(F43:F48)</f>
        <v>553.4</v>
      </c>
      <c r="G49" s="106">
        <f>1-(+F49/E49)</f>
        <v>0.86569591069045015</v>
      </c>
      <c r="H49" s="15"/>
    </row>
    <row r="50" spans="1:8" ht="15.75" x14ac:dyDescent="0.25">
      <c r="A50" s="85"/>
      <c r="B50" s="86"/>
      <c r="C50" s="21"/>
      <c r="D50" s="129"/>
      <c r="E50" s="130"/>
      <c r="F50" s="130"/>
      <c r="G50" s="131"/>
      <c r="H50" s="15"/>
    </row>
    <row r="51" spans="1:8" ht="18" x14ac:dyDescent="0.25">
      <c r="A51" s="23" t="s">
        <v>32</v>
      </c>
      <c r="B51" s="24"/>
      <c r="C51" s="24"/>
      <c r="D51" s="11"/>
      <c r="E51" s="109"/>
      <c r="F51" s="75"/>
      <c r="G51" s="75"/>
      <c r="H51" s="15"/>
    </row>
    <row r="52" spans="1:8" ht="15.75" x14ac:dyDescent="0.25">
      <c r="A52" s="26"/>
      <c r="B52" s="26"/>
      <c r="C52" s="26"/>
      <c r="D52" s="110"/>
      <c r="E52" s="11" t="s">
        <v>119</v>
      </c>
      <c r="F52" s="11" t="s">
        <v>119</v>
      </c>
      <c r="G52" s="11" t="s">
        <v>5</v>
      </c>
      <c r="H52" s="15"/>
    </row>
    <row r="53" spans="1:8" ht="15.75" x14ac:dyDescent="0.25">
      <c r="A53" s="26"/>
      <c r="B53" s="26"/>
      <c r="C53" s="26"/>
      <c r="D53" s="110" t="s">
        <v>6</v>
      </c>
      <c r="E53" s="76" t="s">
        <v>120</v>
      </c>
      <c r="F53" s="75" t="s">
        <v>8</v>
      </c>
      <c r="G53" s="78" t="s">
        <v>121</v>
      </c>
      <c r="H53" s="15"/>
    </row>
    <row r="54" spans="1:8" ht="15.75" x14ac:dyDescent="0.25">
      <c r="A54" s="27" t="s">
        <v>33</v>
      </c>
      <c r="B54" s="28"/>
      <c r="C54" s="14"/>
      <c r="D54" s="71">
        <v>25</v>
      </c>
      <c r="E54" s="101">
        <v>1867336.62</v>
      </c>
      <c r="F54" s="101">
        <v>117881.88</v>
      </c>
      <c r="G54" s="102">
        <f>1-(+F54/E54)</f>
        <v>0.93687164984747096</v>
      </c>
      <c r="H54" s="15"/>
    </row>
    <row r="55" spans="1:8" ht="15.75" x14ac:dyDescent="0.25">
      <c r="A55" s="27" t="s">
        <v>34</v>
      </c>
      <c r="B55" s="28"/>
      <c r="C55" s="14"/>
      <c r="D55" s="71"/>
      <c r="E55" s="101"/>
      <c r="F55" s="101"/>
      <c r="G55" s="102"/>
      <c r="H55" s="15"/>
    </row>
    <row r="56" spans="1:8" ht="15.75" x14ac:dyDescent="0.25">
      <c r="A56" s="27" t="s">
        <v>35</v>
      </c>
      <c r="B56" s="28"/>
      <c r="C56" s="14"/>
      <c r="D56" s="71">
        <v>12</v>
      </c>
      <c r="E56" s="101">
        <v>846211.5</v>
      </c>
      <c r="F56" s="101">
        <v>100244.34</v>
      </c>
      <c r="G56" s="102">
        <f>1-(+F56/E56)</f>
        <v>0.88153748796843345</v>
      </c>
      <c r="H56" s="15"/>
    </row>
    <row r="57" spans="1:8" ht="15.75" x14ac:dyDescent="0.25">
      <c r="A57" s="27" t="s">
        <v>36</v>
      </c>
      <c r="B57" s="28"/>
      <c r="C57" s="14"/>
      <c r="D57" s="71">
        <v>7</v>
      </c>
      <c r="E57" s="101">
        <v>1409657.25</v>
      </c>
      <c r="F57" s="101">
        <v>85154.51</v>
      </c>
      <c r="G57" s="102">
        <f>1-(+F57/E57)</f>
        <v>0.93959204622258352</v>
      </c>
      <c r="H57" s="15"/>
    </row>
    <row r="58" spans="1:8" ht="15.75" x14ac:dyDescent="0.25">
      <c r="A58" s="27" t="s">
        <v>37</v>
      </c>
      <c r="B58" s="28"/>
      <c r="C58" s="14"/>
      <c r="D58" s="71">
        <v>17</v>
      </c>
      <c r="E58" s="101">
        <v>2237055</v>
      </c>
      <c r="F58" s="101">
        <v>128301.13</v>
      </c>
      <c r="G58" s="102">
        <f t="shared" ref="G58:G65" si="0">1-(+F58/E58)</f>
        <v>0.94264730639166228</v>
      </c>
      <c r="H58" s="15"/>
    </row>
    <row r="59" spans="1:8" ht="15.75" x14ac:dyDescent="0.25">
      <c r="A59" s="27" t="s">
        <v>38</v>
      </c>
      <c r="B59" s="28"/>
      <c r="C59" s="14"/>
      <c r="D59" s="71"/>
      <c r="E59" s="101"/>
      <c r="F59" s="101"/>
      <c r="G59" s="102"/>
      <c r="H59" s="2"/>
    </row>
    <row r="60" spans="1:8" ht="15.75" x14ac:dyDescent="0.25">
      <c r="A60" s="27" t="s">
        <v>39</v>
      </c>
      <c r="B60" s="28"/>
      <c r="C60" s="14"/>
      <c r="D60" s="71">
        <v>3</v>
      </c>
      <c r="E60" s="101">
        <v>108155</v>
      </c>
      <c r="F60" s="101">
        <v>10115</v>
      </c>
      <c r="G60" s="102">
        <f t="shared" si="0"/>
        <v>0.90647681568119831</v>
      </c>
      <c r="H60" s="2"/>
    </row>
    <row r="61" spans="1:8" ht="15.75" x14ac:dyDescent="0.25">
      <c r="A61" s="27" t="s">
        <v>40</v>
      </c>
      <c r="B61" s="28"/>
      <c r="C61" s="14"/>
      <c r="D61" s="71"/>
      <c r="E61" s="101"/>
      <c r="F61" s="101"/>
      <c r="G61" s="102"/>
      <c r="H61" s="2"/>
    </row>
    <row r="62" spans="1:8" ht="15.75" x14ac:dyDescent="0.25">
      <c r="A62" s="53" t="s">
        <v>41</v>
      </c>
      <c r="B62" s="28"/>
      <c r="C62" s="14"/>
      <c r="D62" s="71"/>
      <c r="E62" s="101"/>
      <c r="F62" s="101"/>
      <c r="G62" s="102"/>
      <c r="H62" s="2"/>
    </row>
    <row r="63" spans="1:8" ht="15.75" x14ac:dyDescent="0.25">
      <c r="A63" s="54" t="s">
        <v>59</v>
      </c>
      <c r="B63" s="28"/>
      <c r="C63" s="14"/>
      <c r="D63" s="71"/>
      <c r="E63" s="101"/>
      <c r="F63" s="101"/>
      <c r="G63" s="102"/>
      <c r="H63" s="2"/>
    </row>
    <row r="64" spans="1:8" ht="15.75" x14ac:dyDescent="0.25">
      <c r="A64" s="27" t="s">
        <v>91</v>
      </c>
      <c r="B64" s="28"/>
      <c r="C64" s="14"/>
      <c r="D64" s="71">
        <v>351</v>
      </c>
      <c r="E64" s="101">
        <v>32913120.530000001</v>
      </c>
      <c r="F64" s="101">
        <v>3793832.7</v>
      </c>
      <c r="G64" s="102">
        <f t="shared" si="0"/>
        <v>0.88473190512148625</v>
      </c>
      <c r="H64" s="2"/>
    </row>
    <row r="65" spans="1:8" ht="15.75" x14ac:dyDescent="0.25">
      <c r="A65" s="69" t="s">
        <v>92</v>
      </c>
      <c r="B65" s="30"/>
      <c r="C65" s="14"/>
      <c r="D65" s="71">
        <v>19</v>
      </c>
      <c r="E65" s="101">
        <v>333276.39</v>
      </c>
      <c r="F65" s="101">
        <v>31951.93</v>
      </c>
      <c r="G65" s="102">
        <f t="shared" si="0"/>
        <v>0.90412783215756742</v>
      </c>
      <c r="H65" s="2"/>
    </row>
    <row r="66" spans="1:8" x14ac:dyDescent="0.2">
      <c r="A66" s="16" t="s">
        <v>42</v>
      </c>
      <c r="B66" s="30"/>
      <c r="C66" s="14"/>
      <c r="D66" s="72"/>
      <c r="E66" s="104"/>
      <c r="F66" s="101"/>
      <c r="G66" s="103"/>
      <c r="H66" s="2"/>
    </row>
    <row r="67" spans="1:8" x14ac:dyDescent="0.2">
      <c r="A67" s="16" t="s">
        <v>43</v>
      </c>
      <c r="B67" s="28"/>
      <c r="C67" s="14"/>
      <c r="D67" s="72"/>
      <c r="E67" s="104"/>
      <c r="F67" s="101"/>
      <c r="G67" s="103"/>
    </row>
    <row r="68" spans="1:8" x14ac:dyDescent="0.2">
      <c r="A68" s="16" t="s">
        <v>44</v>
      </c>
      <c r="B68" s="28"/>
      <c r="C68" s="14"/>
      <c r="D68" s="72"/>
      <c r="E68" s="100"/>
      <c r="F68" s="101"/>
      <c r="G68" s="103"/>
    </row>
    <row r="69" spans="1:8" x14ac:dyDescent="0.2">
      <c r="A69" s="16" t="s">
        <v>30</v>
      </c>
      <c r="B69" s="28"/>
      <c r="C69" s="14"/>
      <c r="D69" s="72"/>
      <c r="E69" s="100"/>
      <c r="F69" s="101"/>
      <c r="G69" s="103"/>
    </row>
    <row r="70" spans="1:8" ht="15.75" x14ac:dyDescent="0.25">
      <c r="A70" s="20" t="s">
        <v>45</v>
      </c>
      <c r="B70" s="20"/>
      <c r="C70" s="21"/>
      <c r="D70" s="73">
        <f>SUM(D54:D67)</f>
        <v>434</v>
      </c>
      <c r="E70" s="112">
        <f>SUM(E54:E69)</f>
        <v>39714812.289999999</v>
      </c>
      <c r="F70" s="112">
        <f>SUM(F54:F69)</f>
        <v>4267481.49</v>
      </c>
      <c r="G70" s="106">
        <f>1-(+F70/E70)</f>
        <v>0.89254685483998797</v>
      </c>
    </row>
    <row r="71" spans="1:8" ht="18" x14ac:dyDescent="0.25">
      <c r="A71" s="34" t="s">
        <v>46</v>
      </c>
      <c r="B71" s="35"/>
      <c r="C71" s="35"/>
      <c r="D71" s="116"/>
      <c r="E71" s="116"/>
      <c r="F71" s="36">
        <f>+F70+F49+F38</f>
        <v>4365377.3900000006</v>
      </c>
      <c r="G71" s="116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7" zoomScaleNormal="87" workbookViewId="0">
      <selection activeCell="D9" sqref="D9"/>
    </sheetView>
  </sheetViews>
  <sheetFormatPr defaultRowHeight="15" x14ac:dyDescent="0.2"/>
  <cols>
    <col min="1" max="1" width="9.6640625" style="56" customWidth="1"/>
    <col min="2" max="2" width="15.6640625" style="56" customWidth="1"/>
    <col min="3" max="3" width="3.6640625" style="56" customWidth="1"/>
    <col min="4" max="4" width="6.6640625" style="56" customWidth="1"/>
    <col min="5" max="6" width="14.6640625" style="56" customWidth="1"/>
    <col min="7" max="7" width="11.6640625" style="56" customWidth="1"/>
    <col min="8" max="8" width="3.6640625" style="56" customWidth="1"/>
    <col min="9" max="16384" width="8.88671875" style="56"/>
  </cols>
  <sheetData>
    <row r="1" spans="1:8" ht="23.25" x14ac:dyDescent="0.35">
      <c r="A1" s="55" t="s">
        <v>0</v>
      </c>
      <c r="B1" s="21"/>
      <c r="C1" s="21"/>
      <c r="D1" s="21"/>
      <c r="E1" s="21"/>
      <c r="F1" s="21"/>
      <c r="G1" s="21"/>
      <c r="H1" s="21"/>
    </row>
    <row r="2" spans="1:8" ht="23.25" x14ac:dyDescent="0.35">
      <c r="A2" s="55" t="s">
        <v>1</v>
      </c>
      <c r="B2" s="21"/>
      <c r="C2" s="21"/>
      <c r="D2" s="21"/>
      <c r="E2" s="21"/>
      <c r="F2" s="21"/>
      <c r="G2" s="21"/>
      <c r="H2" s="21"/>
    </row>
    <row r="3" spans="1:8" ht="23.25" x14ac:dyDescent="0.35">
      <c r="A3" s="1" t="str">
        <f>ARG!$A$3</f>
        <v>MONTH ENDED:  JULY 2026</v>
      </c>
      <c r="B3" s="21"/>
      <c r="C3" s="21"/>
      <c r="D3" s="21"/>
      <c r="E3" s="21"/>
      <c r="F3" s="21"/>
      <c r="G3" s="21"/>
      <c r="H3" s="21"/>
    </row>
    <row r="4" spans="1:8" x14ac:dyDescent="0.2">
      <c r="A4" s="59"/>
      <c r="B4" s="59"/>
      <c r="C4" s="59"/>
      <c r="D4" s="59"/>
      <c r="E4" s="59"/>
      <c r="F4" s="5"/>
      <c r="G4" s="5"/>
      <c r="H4" s="21"/>
    </row>
    <row r="5" spans="1:8" ht="23.25" x14ac:dyDescent="0.35">
      <c r="A5" s="21"/>
      <c r="B5" s="59"/>
      <c r="C5" s="59"/>
      <c r="D5" s="60" t="s">
        <v>127</v>
      </c>
      <c r="E5" s="61"/>
      <c r="F5" s="8"/>
      <c r="G5" s="5"/>
      <c r="H5" s="62"/>
    </row>
    <row r="6" spans="1:8" ht="18" x14ac:dyDescent="0.25">
      <c r="A6" s="23" t="s">
        <v>3</v>
      </c>
      <c r="B6" s="59"/>
      <c r="C6" s="59"/>
      <c r="D6" s="59"/>
      <c r="E6" s="59"/>
      <c r="F6" s="5"/>
      <c r="G6" s="5"/>
      <c r="H6" s="6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4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4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18"/>
      <c r="H9" s="6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18"/>
      <c r="H10" s="65"/>
    </row>
    <row r="11" spans="1:8" ht="15.75" x14ac:dyDescent="0.25">
      <c r="A11" s="136" t="s">
        <v>52</v>
      </c>
      <c r="B11" s="137"/>
      <c r="C11" s="14"/>
      <c r="D11" s="71"/>
      <c r="E11" s="101"/>
      <c r="F11" s="101"/>
      <c r="G11" s="118"/>
      <c r="H11" s="65"/>
    </row>
    <row r="12" spans="1:8" ht="15.75" x14ac:dyDescent="0.25">
      <c r="A12" s="136" t="s">
        <v>62</v>
      </c>
      <c r="B12" s="137"/>
      <c r="C12" s="14"/>
      <c r="D12" s="71"/>
      <c r="E12" s="101"/>
      <c r="F12" s="101"/>
      <c r="G12" s="118"/>
      <c r="H12" s="65"/>
    </row>
    <row r="13" spans="1:8" ht="15.75" x14ac:dyDescent="0.25">
      <c r="A13" s="136" t="s">
        <v>13</v>
      </c>
      <c r="B13" s="137"/>
      <c r="C13" s="14"/>
      <c r="D13" s="71"/>
      <c r="E13" s="101"/>
      <c r="F13" s="101"/>
      <c r="G13" s="118"/>
      <c r="H13" s="65"/>
    </row>
    <row r="14" spans="1:8" ht="15.75" x14ac:dyDescent="0.25">
      <c r="A14" s="136" t="s">
        <v>63</v>
      </c>
      <c r="B14" s="137"/>
      <c r="C14" s="14"/>
      <c r="D14" s="71"/>
      <c r="E14" s="101"/>
      <c r="F14" s="101"/>
      <c r="G14" s="118"/>
      <c r="H14" s="65"/>
    </row>
    <row r="15" spans="1:8" ht="15.75" x14ac:dyDescent="0.25">
      <c r="A15" s="136" t="s">
        <v>25</v>
      </c>
      <c r="B15" s="137"/>
      <c r="C15" s="14"/>
      <c r="D15" s="71">
        <v>3</v>
      </c>
      <c r="E15" s="101">
        <v>554665</v>
      </c>
      <c r="F15" s="101">
        <v>169268</v>
      </c>
      <c r="G15" s="118">
        <f>F15/E15</f>
        <v>0.30517159005886435</v>
      </c>
      <c r="H15" s="65"/>
    </row>
    <row r="16" spans="1:8" ht="15.75" x14ac:dyDescent="0.25">
      <c r="A16" s="136" t="s">
        <v>64</v>
      </c>
      <c r="B16" s="137"/>
      <c r="C16" s="14"/>
      <c r="D16" s="71"/>
      <c r="E16" s="101"/>
      <c r="F16" s="101"/>
      <c r="G16" s="118"/>
      <c r="H16" s="65"/>
    </row>
    <row r="17" spans="1:8" ht="15.75" x14ac:dyDescent="0.25">
      <c r="A17" s="136" t="s">
        <v>90</v>
      </c>
      <c r="B17" s="137"/>
      <c r="C17" s="14"/>
      <c r="D17" s="71"/>
      <c r="E17" s="101"/>
      <c r="F17" s="101"/>
      <c r="G17" s="118"/>
      <c r="H17" s="65"/>
    </row>
    <row r="18" spans="1:8" ht="15.75" x14ac:dyDescent="0.25">
      <c r="A18" s="136" t="s">
        <v>14</v>
      </c>
      <c r="B18" s="137"/>
      <c r="C18" s="14"/>
      <c r="D18" s="71"/>
      <c r="E18" s="101"/>
      <c r="F18" s="101"/>
      <c r="G18" s="118"/>
      <c r="H18" s="65"/>
    </row>
    <row r="19" spans="1:8" ht="15.75" x14ac:dyDescent="0.25">
      <c r="A19" s="136" t="s">
        <v>16</v>
      </c>
      <c r="B19" s="137"/>
      <c r="C19" s="14"/>
      <c r="D19" s="71">
        <v>1</v>
      </c>
      <c r="E19" s="101">
        <v>619844</v>
      </c>
      <c r="F19" s="101">
        <v>85279</v>
      </c>
      <c r="G19" s="118">
        <f>F19/E19</f>
        <v>0.13758139144688017</v>
      </c>
      <c r="H19" s="65"/>
    </row>
    <row r="20" spans="1:8" ht="15.75" x14ac:dyDescent="0.25">
      <c r="A20" s="136" t="s">
        <v>85</v>
      </c>
      <c r="B20" s="137"/>
      <c r="C20" s="14"/>
      <c r="D20" s="71"/>
      <c r="E20" s="101"/>
      <c r="F20" s="101"/>
      <c r="G20" s="118"/>
      <c r="H20" s="65"/>
    </row>
    <row r="21" spans="1:8" ht="15.75" x14ac:dyDescent="0.25">
      <c r="A21" s="136" t="s">
        <v>86</v>
      </c>
      <c r="B21" s="137"/>
      <c r="C21" s="14"/>
      <c r="D21" s="71"/>
      <c r="E21" s="101"/>
      <c r="F21" s="101"/>
      <c r="G21" s="118"/>
      <c r="H21" s="65"/>
    </row>
    <row r="22" spans="1:8" ht="15.75" x14ac:dyDescent="0.25">
      <c r="A22" s="136" t="s">
        <v>17</v>
      </c>
      <c r="B22" s="137"/>
      <c r="C22" s="14"/>
      <c r="D22" s="71"/>
      <c r="E22" s="101"/>
      <c r="F22" s="101"/>
      <c r="G22" s="118"/>
      <c r="H22" s="65"/>
    </row>
    <row r="23" spans="1:8" ht="15.75" x14ac:dyDescent="0.25">
      <c r="A23" s="136" t="s">
        <v>96</v>
      </c>
      <c r="B23" s="137"/>
      <c r="C23" s="14"/>
      <c r="D23" s="71"/>
      <c r="E23" s="101"/>
      <c r="F23" s="101"/>
      <c r="G23" s="118"/>
      <c r="H23" s="65"/>
    </row>
    <row r="24" spans="1:8" ht="15.75" x14ac:dyDescent="0.25">
      <c r="A24" s="136" t="s">
        <v>18</v>
      </c>
      <c r="B24" s="137"/>
      <c r="C24" s="14"/>
      <c r="D24" s="71">
        <v>2</v>
      </c>
      <c r="E24" s="101">
        <v>560604</v>
      </c>
      <c r="F24" s="101">
        <v>126432</v>
      </c>
      <c r="G24" s="118">
        <f>F24/E24</f>
        <v>0.22552818031979793</v>
      </c>
      <c r="H24" s="6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18"/>
      <c r="H25" s="65"/>
    </row>
    <row r="26" spans="1:8" ht="15.75" x14ac:dyDescent="0.25">
      <c r="A26" s="138" t="s">
        <v>21</v>
      </c>
      <c r="B26" s="137"/>
      <c r="C26" s="14"/>
      <c r="D26" s="71">
        <v>4</v>
      </c>
      <c r="E26" s="101">
        <v>15467</v>
      </c>
      <c r="F26" s="101">
        <v>15467</v>
      </c>
      <c r="G26" s="118">
        <f>F26/E26</f>
        <v>1</v>
      </c>
      <c r="H26" s="6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18"/>
      <c r="H27" s="6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18"/>
      <c r="H28" s="65"/>
    </row>
    <row r="29" spans="1:8" ht="15.75" x14ac:dyDescent="0.25">
      <c r="A29" s="139" t="s">
        <v>87</v>
      </c>
      <c r="B29" s="137"/>
      <c r="C29" s="14"/>
      <c r="D29" s="71">
        <v>1</v>
      </c>
      <c r="E29" s="101">
        <v>70981</v>
      </c>
      <c r="F29" s="101">
        <v>13042</v>
      </c>
      <c r="G29" s="118">
        <f>F29/E29</f>
        <v>0.18373931051971654</v>
      </c>
      <c r="H29" s="65"/>
    </row>
    <row r="30" spans="1:8" ht="15.75" x14ac:dyDescent="0.25">
      <c r="A30" s="139" t="s">
        <v>107</v>
      </c>
      <c r="B30" s="137"/>
      <c r="C30" s="14"/>
      <c r="D30" s="71">
        <v>11</v>
      </c>
      <c r="E30" s="101">
        <v>871234.5</v>
      </c>
      <c r="F30" s="101">
        <v>191340.5</v>
      </c>
      <c r="G30" s="118">
        <f>F30/E30</f>
        <v>0.21961997602252895</v>
      </c>
      <c r="H30" s="65"/>
    </row>
    <row r="31" spans="1:8" ht="15.75" x14ac:dyDescent="0.25">
      <c r="A31" s="139" t="s">
        <v>113</v>
      </c>
      <c r="B31" s="137"/>
      <c r="C31" s="14"/>
      <c r="D31" s="71"/>
      <c r="E31" s="101"/>
      <c r="F31" s="101"/>
      <c r="G31" s="118"/>
      <c r="H31" s="65"/>
    </row>
    <row r="32" spans="1:8" ht="15.75" x14ac:dyDescent="0.25">
      <c r="A32" s="139" t="s">
        <v>89</v>
      </c>
      <c r="B32" s="137"/>
      <c r="C32" s="14"/>
      <c r="D32" s="71"/>
      <c r="E32" s="101"/>
      <c r="F32" s="101"/>
      <c r="G32" s="118"/>
      <c r="H32" s="65"/>
    </row>
    <row r="33" spans="1:8" ht="15.75" x14ac:dyDescent="0.25">
      <c r="A33" s="139" t="s">
        <v>65</v>
      </c>
      <c r="B33" s="137"/>
      <c r="C33" s="14"/>
      <c r="D33" s="71"/>
      <c r="E33" s="101"/>
      <c r="F33" s="101"/>
      <c r="G33" s="118"/>
      <c r="H33" s="65"/>
    </row>
    <row r="34" spans="1:8" ht="15.75" x14ac:dyDescent="0.25">
      <c r="A34" s="139" t="s">
        <v>115</v>
      </c>
      <c r="B34" s="137"/>
      <c r="C34" s="14"/>
      <c r="D34" s="71">
        <v>1</v>
      </c>
      <c r="E34" s="101">
        <v>193210</v>
      </c>
      <c r="F34" s="101">
        <v>59915.5</v>
      </c>
      <c r="G34" s="118">
        <f>F34/E34</f>
        <v>0.31010558459707055</v>
      </c>
      <c r="H34" s="6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6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6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65"/>
    </row>
    <row r="38" spans="1:8" x14ac:dyDescent="0.2">
      <c r="A38" s="17"/>
      <c r="B38" s="18"/>
      <c r="C38" s="14"/>
      <c r="D38" s="72"/>
      <c r="E38" s="111"/>
      <c r="F38" s="111"/>
      <c r="G38" s="119"/>
      <c r="H38" s="65"/>
    </row>
    <row r="39" spans="1:8" ht="15.75" x14ac:dyDescent="0.25">
      <c r="A39" s="19" t="s">
        <v>31</v>
      </c>
      <c r="B39" s="20"/>
      <c r="C39" s="21"/>
      <c r="D39" s="73">
        <f>SUM(D9:D38)</f>
        <v>23</v>
      </c>
      <c r="E39" s="112">
        <f>SUM(E9:E38)</f>
        <v>2886005.5</v>
      </c>
      <c r="F39" s="112">
        <f>SUM(F9:F38)</f>
        <v>660744</v>
      </c>
      <c r="G39" s="122">
        <f>F39/E39</f>
        <v>0.22894758863072159</v>
      </c>
      <c r="H39" s="66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67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67"/>
    </row>
    <row r="42" spans="1:8" ht="15.75" x14ac:dyDescent="0.25">
      <c r="A42" s="26"/>
      <c r="B42" s="26"/>
      <c r="C42" s="26"/>
      <c r="D42" s="110"/>
      <c r="E42" s="11" t="s">
        <v>119</v>
      </c>
      <c r="F42" s="11" t="s">
        <v>119</v>
      </c>
      <c r="G42" s="11" t="s">
        <v>5</v>
      </c>
      <c r="H42" s="67"/>
    </row>
    <row r="43" spans="1:8" ht="15.75" x14ac:dyDescent="0.25">
      <c r="A43" s="26"/>
      <c r="B43" s="26"/>
      <c r="C43" s="26"/>
      <c r="D43" s="110" t="s">
        <v>6</v>
      </c>
      <c r="E43" s="76" t="s">
        <v>120</v>
      </c>
      <c r="F43" s="75" t="s">
        <v>8</v>
      </c>
      <c r="G43" s="75" t="s">
        <v>121</v>
      </c>
      <c r="H43" s="67"/>
    </row>
    <row r="44" spans="1:8" ht="15.75" x14ac:dyDescent="0.25">
      <c r="A44" s="27" t="s">
        <v>33</v>
      </c>
      <c r="B44" s="28"/>
      <c r="C44" s="14"/>
      <c r="D44" s="71">
        <v>29</v>
      </c>
      <c r="E44" s="101">
        <v>798740.95</v>
      </c>
      <c r="F44" s="101">
        <v>101254.8</v>
      </c>
      <c r="G44" s="118">
        <f>1-(+F44/E44)</f>
        <v>0.87323199092271397</v>
      </c>
      <c r="H44" s="6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65"/>
    </row>
    <row r="46" spans="1:8" ht="15.75" x14ac:dyDescent="0.25">
      <c r="A46" s="27" t="s">
        <v>35</v>
      </c>
      <c r="B46" s="28"/>
      <c r="C46" s="14"/>
      <c r="D46" s="71">
        <v>61</v>
      </c>
      <c r="E46" s="101">
        <v>2236526.5</v>
      </c>
      <c r="F46" s="101">
        <v>167073.70000000001</v>
      </c>
      <c r="G46" s="118">
        <f t="shared" ref="G46:G52" si="0">1-(+F46/E46)</f>
        <v>0.92529768817852143</v>
      </c>
      <c r="H46" s="65"/>
    </row>
    <row r="47" spans="1:8" ht="15.75" x14ac:dyDescent="0.25">
      <c r="A47" s="27" t="s">
        <v>36</v>
      </c>
      <c r="B47" s="28"/>
      <c r="C47" s="14"/>
      <c r="D47" s="71">
        <v>12</v>
      </c>
      <c r="E47" s="101">
        <v>2176756.14</v>
      </c>
      <c r="F47" s="101">
        <v>107585.28</v>
      </c>
      <c r="G47" s="118">
        <f t="shared" si="0"/>
        <v>0.95057540988491251</v>
      </c>
      <c r="H47" s="65"/>
    </row>
    <row r="48" spans="1:8" ht="15.75" x14ac:dyDescent="0.25">
      <c r="A48" s="27" t="s">
        <v>37</v>
      </c>
      <c r="B48" s="28"/>
      <c r="C48" s="14"/>
      <c r="D48" s="71">
        <v>62</v>
      </c>
      <c r="E48" s="101">
        <v>3619076.06</v>
      </c>
      <c r="F48" s="101">
        <v>407599.28</v>
      </c>
      <c r="G48" s="118">
        <f t="shared" si="0"/>
        <v>0.88737476824402528</v>
      </c>
      <c r="H48" s="6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65"/>
    </row>
    <row r="50" spans="1:8" ht="15.75" x14ac:dyDescent="0.25">
      <c r="A50" s="27" t="s">
        <v>39</v>
      </c>
      <c r="B50" s="28"/>
      <c r="C50" s="14"/>
      <c r="D50" s="71">
        <v>8</v>
      </c>
      <c r="E50" s="101">
        <v>695825</v>
      </c>
      <c r="F50" s="101">
        <v>86815</v>
      </c>
      <c r="G50" s="118">
        <f t="shared" si="0"/>
        <v>0.87523443394531675</v>
      </c>
      <c r="H50" s="65"/>
    </row>
    <row r="51" spans="1:8" ht="15.75" x14ac:dyDescent="0.25">
      <c r="A51" s="27" t="s">
        <v>40</v>
      </c>
      <c r="B51" s="28"/>
      <c r="C51" s="14"/>
      <c r="D51" s="71">
        <v>4</v>
      </c>
      <c r="E51" s="101">
        <v>268470</v>
      </c>
      <c r="F51" s="101">
        <v>41210</v>
      </c>
      <c r="G51" s="118">
        <f t="shared" si="0"/>
        <v>0.84650054009759002</v>
      </c>
      <c r="H51" s="65"/>
    </row>
    <row r="52" spans="1:8" ht="15.75" x14ac:dyDescent="0.25">
      <c r="A52" s="27" t="s">
        <v>41</v>
      </c>
      <c r="B52" s="28"/>
      <c r="C52" s="14"/>
      <c r="D52" s="71">
        <v>2</v>
      </c>
      <c r="E52" s="101">
        <v>305775</v>
      </c>
      <c r="F52" s="101">
        <v>25700</v>
      </c>
      <c r="G52" s="118">
        <f t="shared" si="0"/>
        <v>0.91595127135965992</v>
      </c>
      <c r="H52" s="65"/>
    </row>
    <row r="53" spans="1:8" ht="15.75" x14ac:dyDescent="0.25">
      <c r="A53" s="29" t="s">
        <v>59</v>
      </c>
      <c r="B53" s="28"/>
      <c r="C53" s="14"/>
      <c r="D53" s="71"/>
      <c r="E53" s="101"/>
      <c r="F53" s="101"/>
      <c r="G53" s="118"/>
      <c r="H53" s="65"/>
    </row>
    <row r="54" spans="1:8" ht="15.75" x14ac:dyDescent="0.25">
      <c r="A54" s="27" t="s">
        <v>60</v>
      </c>
      <c r="B54" s="30"/>
      <c r="C54" s="14"/>
      <c r="D54" s="71">
        <v>594</v>
      </c>
      <c r="E54" s="101">
        <v>40562178.829999998</v>
      </c>
      <c r="F54" s="101">
        <v>4556581.2699999996</v>
      </c>
      <c r="G54" s="118">
        <f>1-(+F54/E54)</f>
        <v>0.88766428723917734</v>
      </c>
      <c r="H54" s="65"/>
    </row>
    <row r="55" spans="1:8" ht="15.75" x14ac:dyDescent="0.25">
      <c r="A55" s="27" t="s">
        <v>61</v>
      </c>
      <c r="B55" s="30"/>
      <c r="C55" s="14"/>
      <c r="D55" s="71">
        <v>8</v>
      </c>
      <c r="E55" s="101">
        <v>989209.72</v>
      </c>
      <c r="F55" s="101">
        <v>49346.31</v>
      </c>
      <c r="G55" s="118">
        <f>1-(+F55/E55)</f>
        <v>0.95011542142954275</v>
      </c>
      <c r="H55" s="65"/>
    </row>
    <row r="56" spans="1:8" x14ac:dyDescent="0.2">
      <c r="A56" s="16" t="s">
        <v>42</v>
      </c>
      <c r="B56" s="30"/>
      <c r="C56" s="14"/>
      <c r="D56" s="72"/>
      <c r="E56" s="104"/>
      <c r="F56" s="101"/>
      <c r="G56" s="119"/>
      <c r="H56" s="6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19"/>
      <c r="H57" s="65"/>
    </row>
    <row r="58" spans="1:8" x14ac:dyDescent="0.2">
      <c r="A58" s="16" t="s">
        <v>44</v>
      </c>
      <c r="B58" s="28"/>
      <c r="C58" s="14"/>
      <c r="D58" s="72"/>
      <c r="E58" s="100"/>
      <c r="F58" s="101"/>
      <c r="G58" s="119"/>
      <c r="H58" s="6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19"/>
      <c r="H59" s="65"/>
    </row>
    <row r="60" spans="1:8" ht="15.75" x14ac:dyDescent="0.25">
      <c r="A60" s="32"/>
      <c r="B60" s="18"/>
      <c r="C60" s="14"/>
      <c r="D60" s="72"/>
      <c r="E60" s="111"/>
      <c r="F60" s="111"/>
      <c r="G60" s="119"/>
      <c r="H60" s="65"/>
    </row>
    <row r="61" spans="1:8" ht="15.75" x14ac:dyDescent="0.25">
      <c r="A61" s="20" t="s">
        <v>45</v>
      </c>
      <c r="B61" s="33"/>
      <c r="C61" s="33"/>
      <c r="D61" s="73">
        <f>SUM(D44:D57)</f>
        <v>780</v>
      </c>
      <c r="E61" s="112">
        <f>SUM(E44:E60)</f>
        <v>51652558.199999996</v>
      </c>
      <c r="F61" s="112">
        <f>SUM(F44:F60)</f>
        <v>5543165.6399999997</v>
      </c>
      <c r="G61" s="122">
        <f>1-(F61/E61)</f>
        <v>0.89268361852404821</v>
      </c>
      <c r="H61" s="62"/>
    </row>
    <row r="62" spans="1:8" ht="18" x14ac:dyDescent="0.25">
      <c r="A62" s="34"/>
      <c r="B62" s="35"/>
      <c r="C62" s="35"/>
      <c r="D62" s="123"/>
      <c r="E62" s="114"/>
      <c r="F62" s="115"/>
      <c r="G62" s="115"/>
      <c r="H62" s="64"/>
    </row>
    <row r="63" spans="1:8" ht="18" x14ac:dyDescent="0.25">
      <c r="A63" s="34" t="s">
        <v>46</v>
      </c>
      <c r="B63" s="35"/>
      <c r="C63" s="35"/>
      <c r="D63" s="51"/>
      <c r="E63" s="116"/>
      <c r="F63" s="36">
        <f>F61+F39</f>
        <v>6203909.6399999997</v>
      </c>
      <c r="G63" s="116"/>
      <c r="H63" s="64"/>
    </row>
    <row r="64" spans="1:8" ht="18" x14ac:dyDescent="0.25">
      <c r="A64" s="34"/>
      <c r="B64" s="35"/>
      <c r="C64" s="35"/>
      <c r="D64" s="50"/>
      <c r="E64" s="35"/>
      <c r="F64" s="36"/>
      <c r="G64" s="35"/>
      <c r="H64" s="64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4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4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4"/>
    </row>
    <row r="68" spans="1:8" ht="18" x14ac:dyDescent="0.25">
      <c r="A68" s="4"/>
      <c r="B68" s="39"/>
      <c r="C68" s="39"/>
      <c r="D68" s="39"/>
      <c r="E68" s="39"/>
      <c r="F68" s="40"/>
      <c r="G68" s="39"/>
      <c r="H68" s="64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64"/>
    </row>
    <row r="70" spans="1:8" ht="15.75" x14ac:dyDescent="0.25">
      <c r="A70" s="58"/>
      <c r="B70" s="21"/>
      <c r="C70" s="21"/>
      <c r="H70" s="21"/>
    </row>
    <row r="71" spans="1:8" ht="18" x14ac:dyDescent="0.25">
      <c r="A71" s="81"/>
      <c r="B71" s="82"/>
      <c r="C71" s="82"/>
      <c r="D71" s="82"/>
    </row>
  </sheetData>
  <printOptions horizontalCentered="1"/>
  <pageMargins left="0.45" right="0.45" top="0.25" bottom="0.25" header="0.3" footer="0.3"/>
  <pageSetup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24"/>
  <sheetViews>
    <sheetView showOutlineSymbols="0" zoomScale="87" zoomScaleNormal="87" workbookViewId="0">
      <selection activeCell="A4" sqref="A4"/>
    </sheetView>
  </sheetViews>
  <sheetFormatPr defaultColWidth="9.6640625" defaultRowHeight="15" x14ac:dyDescent="0.2"/>
  <cols>
    <col min="1" max="1" width="39.6640625" style="56" customWidth="1"/>
    <col min="2" max="2" width="27.6640625" style="56" customWidth="1"/>
    <col min="3" max="16384" width="9.6640625" style="56"/>
  </cols>
  <sheetData>
    <row r="1" spans="1:4" ht="23.25" x14ac:dyDescent="0.35">
      <c r="A1" s="55" t="s">
        <v>0</v>
      </c>
      <c r="B1" s="35"/>
      <c r="C1" s="36"/>
      <c r="D1" s="35"/>
    </row>
    <row r="2" spans="1:4" ht="23.25" x14ac:dyDescent="0.35">
      <c r="A2" s="55" t="s">
        <v>1</v>
      </c>
      <c r="B2" s="35"/>
      <c r="C2" s="21"/>
      <c r="D2" s="21"/>
    </row>
    <row r="3" spans="1:4" ht="23.25" x14ac:dyDescent="0.35">
      <c r="A3" s="55" t="s">
        <v>75</v>
      </c>
      <c r="B3" s="35"/>
      <c r="C3" s="21"/>
      <c r="D3" s="21"/>
    </row>
    <row r="4" spans="1:4" ht="23.25" x14ac:dyDescent="0.35">
      <c r="A4" s="55" t="str">
        <f>ARG!$A$3</f>
        <v>MONTH ENDED:  JULY 2026</v>
      </c>
      <c r="B4" s="35"/>
      <c r="C4" s="21"/>
      <c r="D4" s="21"/>
    </row>
    <row r="5" spans="1:4" ht="24" thickBot="1" x14ac:dyDescent="0.4">
      <c r="A5" s="55"/>
      <c r="B5" s="35"/>
      <c r="C5" s="21"/>
      <c r="D5" s="21"/>
    </row>
    <row r="6" spans="1:4" ht="21.75" thickTop="1" thickBot="1" x14ac:dyDescent="0.35">
      <c r="A6" s="88" t="s">
        <v>76</v>
      </c>
      <c r="B6" s="89">
        <f>+ARG!$D$39+CARUTHERSVILLE!$D$39+HOLLYWOOD!$D$39+HARKC!$D$39+BALLYSKC!$D$39+AMERKC!$D$39+LAGRANGE!$D$39+AMERSC!$D$39+RIVERCITY!$D$39+HORSESHOE!$D$39+ISLEBV!$D$39+STJO!$D$38+CAPE!$D$39</f>
        <v>408</v>
      </c>
      <c r="C6" s="57"/>
      <c r="D6" s="21"/>
    </row>
    <row r="7" spans="1:4" ht="21.75" thickTop="1" thickBot="1" x14ac:dyDescent="0.35">
      <c r="A7" s="90" t="s">
        <v>77</v>
      </c>
      <c r="B7" s="98">
        <f>+ARG!$E$39+CARUTHERSVILLE!$E$39+HOLLYWOOD!$E$39+HARKC!$E$39+BALLYSKC!$E$39+AMERKC!$E$39+LAGRANGE!$E$39+AMERSC!$E$39+RIVERCITY!$E$39+HORSESHOE!$E$39+ISLEBV!$E$39+STJO!$E$38+CAPE!$E$39</f>
        <v>114945492.5</v>
      </c>
      <c r="C7" s="57"/>
      <c r="D7" s="21"/>
    </row>
    <row r="8" spans="1:4" ht="21" thickTop="1" x14ac:dyDescent="0.3">
      <c r="A8" s="90" t="s">
        <v>78</v>
      </c>
      <c r="B8" s="98">
        <f>+ARG!$F$39+CARUTHERSVILLE!$F$39+HOLLYWOOD!$F$39+HARKC!$F$39+BALLYSKC!$F$39+AMERKC!$F$39+LAGRANGE!$F$39+AMERSC!$F$39+RIVERCITY!$F$39+HORSESHOE!$F$39+ISLEBV!$F$39+STJO!$F$38+CAPE!$F$39</f>
        <v>23237604.93</v>
      </c>
      <c r="C8" s="57"/>
      <c r="D8" s="21"/>
    </row>
    <row r="9" spans="1:4" ht="20.25" x14ac:dyDescent="0.3">
      <c r="A9" s="90" t="s">
        <v>79</v>
      </c>
      <c r="B9" s="80">
        <f>B8/B7</f>
        <v>0.20216195019565469</v>
      </c>
      <c r="C9" s="57"/>
      <c r="D9" s="21"/>
    </row>
    <row r="10" spans="1:4" ht="21" thickBot="1" x14ac:dyDescent="0.35">
      <c r="A10" s="92"/>
      <c r="B10" s="93"/>
      <c r="C10" s="57"/>
      <c r="D10" s="21"/>
    </row>
    <row r="11" spans="1:4" ht="21.75" thickTop="1" thickBot="1" x14ac:dyDescent="0.35">
      <c r="A11" s="90" t="s">
        <v>124</v>
      </c>
      <c r="B11" s="89">
        <f>STJO!$D$49</f>
        <v>6</v>
      </c>
      <c r="C11" s="57"/>
      <c r="D11" s="21"/>
    </row>
    <row r="12" spans="1:4" ht="21.75" thickTop="1" thickBot="1" x14ac:dyDescent="0.35">
      <c r="A12" s="90" t="s">
        <v>125</v>
      </c>
      <c r="B12" s="98">
        <f>STJO!$E$49</f>
        <v>4120.5</v>
      </c>
      <c r="C12" s="57"/>
      <c r="D12" s="21"/>
    </row>
    <row r="13" spans="1:4" ht="21" thickTop="1" x14ac:dyDescent="0.3">
      <c r="A13" s="90" t="s">
        <v>126</v>
      </c>
      <c r="B13" s="98">
        <f>STJO!$F$49</f>
        <v>553.4</v>
      </c>
      <c r="C13" s="57"/>
      <c r="D13" s="21"/>
    </row>
    <row r="14" spans="1:4" ht="20.25" x14ac:dyDescent="0.3">
      <c r="A14" s="90" t="s">
        <v>83</v>
      </c>
      <c r="B14" s="80">
        <f>1-(B13/B12)</f>
        <v>0.86569591069045015</v>
      </c>
      <c r="C14" s="57"/>
      <c r="D14" s="21"/>
    </row>
    <row r="15" spans="1:4" ht="21" thickBot="1" x14ac:dyDescent="0.35">
      <c r="A15" s="92"/>
      <c r="B15" s="93"/>
      <c r="C15" s="57"/>
      <c r="D15" s="21"/>
    </row>
    <row r="16" spans="1:4" ht="21.75" thickTop="1" thickBot="1" x14ac:dyDescent="0.35">
      <c r="A16" s="90" t="s">
        <v>80</v>
      </c>
      <c r="B16" s="89">
        <f>+ARG!$D$61+CARUTHERSVILLE!$D$60+HOLLYWOOD!$D$62+HARKC!$D$62+BALLYSKC!$D$62+AMERKC!$D$62+LAGRANGE!$D$61+AMERSC!$D$61+RIVERCITY!$D$61+HORSESHOE!$D$61+ISLEBV!$D$60+STJO!$D$70+CAPE!$D$61</f>
        <v>13399</v>
      </c>
      <c r="C16" s="57"/>
      <c r="D16" s="21"/>
    </row>
    <row r="17" spans="1:4" ht="21.75" thickTop="1" thickBot="1" x14ac:dyDescent="0.35">
      <c r="A17" s="90" t="s">
        <v>81</v>
      </c>
      <c r="B17" s="98">
        <f>+ARG!$E$61+CARUTHERSVILLE!$E$60+HOLLYWOOD!$E$62+HARKC!$E$62+BALLYSKC!$E$62+AMERKC!$E$62+LAGRANGE!$E$61+AMERSC!$E$61+RIVERCITY!$E$61+HORSESHOE!$E$61+ISLEBV!$E$60+STJO!$E$70+CAPE!$E$61</f>
        <v>1569414549.4099998</v>
      </c>
      <c r="C17" s="57"/>
      <c r="D17" s="21"/>
    </row>
    <row r="18" spans="1:4" ht="21" thickTop="1" x14ac:dyDescent="0.3">
      <c r="A18" s="90" t="s">
        <v>82</v>
      </c>
      <c r="B18" s="98">
        <f>+ARG!$F$61+CARUTHERSVILLE!$F$60+HOLLYWOOD!$F$62+HARKC!$F$62+BALLYSKC!$F$62+AMERKC!$F$62+LAGRANGE!$F$61+AMERSC!$F$61+RIVERCITY!$F$61+HORSESHOE!$F$61+ISLEBV!$F$60+STJO!$F$70+CAPE!$F$61</f>
        <v>153549522.02000001</v>
      </c>
      <c r="C18" s="21"/>
      <c r="D18" s="21"/>
    </row>
    <row r="19" spans="1:4" ht="20.25" x14ac:dyDescent="0.3">
      <c r="A19" s="90" t="s">
        <v>83</v>
      </c>
      <c r="B19" s="80">
        <f>1-(B18/B17)</f>
        <v>0.90216127276395852</v>
      </c>
      <c r="C19" s="21"/>
      <c r="D19" s="21"/>
    </row>
    <row r="20" spans="1:4" ht="20.25" x14ac:dyDescent="0.3">
      <c r="A20" s="92"/>
      <c r="B20" s="94"/>
      <c r="C20" s="21"/>
      <c r="D20" s="21"/>
    </row>
    <row r="21" spans="1:4" ht="20.25" x14ac:dyDescent="0.3">
      <c r="A21" s="90" t="s">
        <v>84</v>
      </c>
      <c r="B21" s="91">
        <f>B18+B8+B13</f>
        <v>176787680.35000002</v>
      </c>
      <c r="C21" s="21"/>
      <c r="D21" s="21"/>
    </row>
    <row r="22" spans="1:4" ht="21" thickBot="1" x14ac:dyDescent="0.35">
      <c r="A22" s="92"/>
      <c r="B22" s="95"/>
    </row>
    <row r="23" spans="1:4" ht="18.75" thickTop="1" x14ac:dyDescent="0.25">
      <c r="A23" s="96"/>
      <c r="B23" s="97"/>
    </row>
    <row r="24" spans="1:4" ht="15.75" x14ac:dyDescent="0.25">
      <c r="A24" s="47" t="s">
        <v>50</v>
      </c>
    </row>
  </sheetData>
  <phoneticPr fontId="17" type="noConversion"/>
  <printOptions horizontalCentered="1"/>
  <pageMargins left="0.20624999999999999" right="0.5" top="0.31944444444444442" bottom="0.25" header="0.5" footer="0.5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ARG</vt:lpstr>
      <vt:lpstr>CARUTHERSVILLE</vt:lpstr>
      <vt:lpstr>HOLLYWOOD</vt:lpstr>
      <vt:lpstr>HARKC</vt:lpstr>
      <vt:lpstr>BALLYSKC</vt:lpstr>
      <vt:lpstr>AMERKC</vt:lpstr>
      <vt:lpstr>LAGRANGE</vt:lpstr>
      <vt:lpstr>AMERSC</vt:lpstr>
      <vt:lpstr>RIVERCITY</vt:lpstr>
      <vt:lpstr>HORSESHOE</vt:lpstr>
      <vt:lpstr>ISLEBV</vt:lpstr>
      <vt:lpstr>STJO</vt:lpstr>
      <vt:lpstr>CAPE</vt:lpstr>
      <vt:lpstr>STATE TOTALS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webteam-prod</cp:lastModifiedBy>
  <cp:lastPrinted>2026-09-09T20:02:49Z</cp:lastPrinted>
  <dcterms:created xsi:type="dcterms:W3CDTF">2012-06-07T14:04:25Z</dcterms:created>
  <dcterms:modified xsi:type="dcterms:W3CDTF">2026-09-09T20:04:44Z</dcterms:modified>
</cp:coreProperties>
</file>