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financials prep 8-7-26\xlsx\"/>
    </mc:Choice>
  </mc:AlternateContent>
  <bookViews>
    <workbookView xWindow="0" yWindow="0" windowWidth="28800" windowHeight="12210" tabRatio="790" activeTab="1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F61" i="14" l="1"/>
  <c r="F63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B18" i="13" s="1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2" i="10"/>
  <c r="F10" i="10"/>
  <c r="F39" i="10"/>
  <c r="E10" i="10"/>
  <c r="E39" i="10" s="1"/>
  <c r="F61" i="7"/>
  <c r="F63" i="7"/>
  <c r="E61" i="7"/>
  <c r="D61" i="7"/>
  <c r="G54" i="7"/>
  <c r="G50" i="7"/>
  <c r="G48" i="7"/>
  <c r="G47" i="7"/>
  <c r="G46" i="7"/>
  <c r="G44" i="7"/>
  <c r="F68" i="12"/>
  <c r="E68" i="12"/>
  <c r="D68" i="12"/>
  <c r="G63" i="12"/>
  <c r="G62" i="12"/>
  <c r="G58" i="12"/>
  <c r="G56" i="12"/>
  <c r="G55" i="12"/>
  <c r="G54" i="12"/>
  <c r="G52" i="12"/>
  <c r="F48" i="12"/>
  <c r="E48" i="12"/>
  <c r="B12" i="13" s="1"/>
  <c r="D48" i="12"/>
  <c r="B11" i="13" s="1"/>
  <c r="G43" i="12"/>
  <c r="F38" i="12"/>
  <c r="E38" i="12"/>
  <c r="G38" i="12" s="1"/>
  <c r="D38" i="12"/>
  <c r="G30" i="12"/>
  <c r="G21" i="12"/>
  <c r="G12" i="12"/>
  <c r="F61" i="9"/>
  <c r="G61" i="9"/>
  <c r="E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2" i="9"/>
  <c r="G20" i="9"/>
  <c r="G18" i="9"/>
  <c r="G17" i="9"/>
  <c r="G16" i="9"/>
  <c r="G14" i="9"/>
  <c r="G13" i="9"/>
  <c r="F62" i="6"/>
  <c r="F64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5" i="6"/>
  <c r="G22" i="6"/>
  <c r="G21" i="6"/>
  <c r="G20" i="6"/>
  <c r="G19" i="6"/>
  <c r="G18" i="6"/>
  <c r="G16" i="6"/>
  <c r="G15" i="6"/>
  <c r="G14" i="6"/>
  <c r="G13" i="6"/>
  <c r="G11" i="6"/>
  <c r="F62" i="5"/>
  <c r="F64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4" i="5"/>
  <c r="G23" i="5"/>
  <c r="G18" i="5"/>
  <c r="G14" i="5"/>
  <c r="G12" i="5"/>
  <c r="G10" i="5"/>
  <c r="F62" i="4"/>
  <c r="F64" i="4"/>
  <c r="E62" i="4"/>
  <c r="D62" i="4"/>
  <c r="G56" i="4"/>
  <c r="G54" i="4"/>
  <c r="G53" i="4"/>
  <c r="G50" i="4"/>
  <c r="G49" i="4"/>
  <c r="G48" i="4"/>
  <c r="G46" i="4"/>
  <c r="G45" i="4"/>
  <c r="G44" i="4"/>
  <c r="F39" i="4"/>
  <c r="G39" i="4"/>
  <c r="E39" i="4"/>
  <c r="D39" i="4"/>
  <c r="G33" i="4"/>
  <c r="G31" i="4"/>
  <c r="G30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3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F62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2" i="11"/>
  <c r="F60" i="11"/>
  <c r="G60" i="11"/>
  <c r="E60" i="11"/>
  <c r="D60" i="11"/>
  <c r="G53" i="11"/>
  <c r="G52" i="11"/>
  <c r="G50" i="11"/>
  <c r="G49" i="11"/>
  <c r="G48" i="11"/>
  <c r="G47" i="11"/>
  <c r="G46" i="11"/>
  <c r="G45" i="11"/>
  <c r="G44" i="11"/>
  <c r="G39" i="11"/>
  <c r="F39" i="11"/>
  <c r="E39" i="11"/>
  <c r="D39" i="11"/>
  <c r="G34" i="11"/>
  <c r="G30" i="11"/>
  <c r="G29" i="11"/>
  <c r="G23" i="11"/>
  <c r="G22" i="11"/>
  <c r="G19" i="11"/>
  <c r="G11" i="11"/>
  <c r="G9" i="11"/>
  <c r="F61" i="8"/>
  <c r="F63" i="8"/>
  <c r="E61" i="8"/>
  <c r="D61" i="8"/>
  <c r="G54" i="8"/>
  <c r="G53" i="8"/>
  <c r="G52" i="8"/>
  <c r="G51" i="8"/>
  <c r="G50" i="8"/>
  <c r="G48" i="8"/>
  <c r="G47" i="8"/>
  <c r="G46" i="8"/>
  <c r="G45" i="8"/>
  <c r="G44" i="8"/>
  <c r="F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G61" i="14"/>
  <c r="G61" i="7"/>
  <c r="F63" i="9"/>
  <c r="G62" i="6"/>
  <c r="G62" i="5"/>
  <c r="G62" i="4"/>
  <c r="G62" i="3"/>
  <c r="F64" i="3"/>
  <c r="G60" i="2"/>
  <c r="G61" i="8"/>
  <c r="G39" i="8"/>
  <c r="B16" i="13" l="1"/>
  <c r="G48" i="12"/>
  <c r="B13" i="13"/>
  <c r="B14" i="13" s="1"/>
  <c r="F69" i="12"/>
  <c r="B6" i="13"/>
  <c r="B17" i="13"/>
  <c r="B19" i="13" s="1"/>
  <c r="G68" i="12"/>
  <c r="B8" i="13"/>
  <c r="F63" i="10"/>
  <c r="G61" i="10"/>
  <c r="G10" i="10"/>
  <c r="B7" i="13"/>
  <c r="G39" i="10"/>
  <c r="B21" i="13" l="1"/>
  <c r="B9" i="13"/>
</calcChain>
</file>

<file path=xl/sharedStrings.xml><?xml version="1.0" encoding="utf-8"?>
<sst xmlns="http://schemas.openxmlformats.org/spreadsheetml/2006/main" count="952" uniqueCount="156">
  <si>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</si>
  <si>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</si>
  <si>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</si>
  <si>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</si>
  <si>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</si>
  <si>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</si>
  <si>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</si>
  <si>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</si>
  <si>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</si>
  <si>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</si>
  <si>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</si>
  <si>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</si>
  <si>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</si>
  <si>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</si>
  <si>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</si>
  <si>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</si>
  <si>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</si>
  <si>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</si>
  <si>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</si>
  <si>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</si>
  <si>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</si>
  <si>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</si>
  <si>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</si>
  <si>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</si>
  <si>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</si>
  <si>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</si>
  <si>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</si>
  <si>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</si>
  <si>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</si>
  <si>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</si>
  <si>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</si>
  <si>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</si>
  <si>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</si>
  <si>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</si>
  <si>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</si>
  <si>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</si>
  <si>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</si>
  <si>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</si>
  <si>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</si>
  <si>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</si>
  <si>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</si>
  <si>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</si>
  <si>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</si>
  <si>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</si>
  <si>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</si>
  <si>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</si>
  <si>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</si>
  <si>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</si>
  <si>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</si>
  <si>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</si>
  <si>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</si>
  <si>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</si>
  <si>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</si>
  <si>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</si>
  <si>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</si>
  <si>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</si>
  <si>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</si>
  <si>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</si>
  <si>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</si>
  <si>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</si>
  <si>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</si>
  <si>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</si>
  <si>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</si>
  <si>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</si>
  <si>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</si>
  <si>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</si>
  <si>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</si>
  <si>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</si>
  <si>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</si>
  <si>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</si>
  <si>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</si>
  <si>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</si>
  <si>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</si>
  <si>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</si>
  <si>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</si>
  <si>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</si>
  <si>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</si>
  <si>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</si>
  <si>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</si>
  <si>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</si>
  <si>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</si>
  <si>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</si>
  <si>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</si>
  <si>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</si>
  <si>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</si>
  <si>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</si>
  <si>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</si>
  <si>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</si>
  <si>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</si>
  <si>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</si>
  <si>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</si>
  <si>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</si>
  <si>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</si>
  <si>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</si>
  <si>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</si>
  <si>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</si>
  <si>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</si>
  <si>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</si>
  <si>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</si>
  <si>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</si>
  <si>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</si>
  <si>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</si>
  <si>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</si>
  <si>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</si>
  <si>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</si>
  <si>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</si>
  <si>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</si>
  <si>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</si>
  <si>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</si>
  <si>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</si>
  <si>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</si>
  <si>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</si>
  <si>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</si>
  <si>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</si>
  <si>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</si>
  <si>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</si>
  <si>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</si>
  <si>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</si>
  <si>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</si>
  <si>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</si>
  <si>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</si>
  <si>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</si>
  <si>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</si>
  <si>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</si>
  <si>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</si>
  <si>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</si>
  <si>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</si>
  <si>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</si>
  <si>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</si>
  <si>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</si>
  <si>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</si>
  <si>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</si>
  <si>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</si>
  <si>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</si>
  <si>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</si>
  <si>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</si>
  <si>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</si>
  <si>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</si>
  <si>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</si>
  <si>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</si>
  <si>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</si>
  <si>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</si>
  <si>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</si>
  <si>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</si>
  <si>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</si>
  <si>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</si>
  <si>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</si>
  <si>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</si>
  <si>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</si>
  <si>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</si>
  <si>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</si>
  <si>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</si>
  <si>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>MONTH ENDED:  JUNE 2026</t>
  </si>
  <si>
    <t xml:space="preserve">   DD Madness</t>
  </si>
  <si>
    <t xml:space="preserve">   3 Card Poker</t>
  </si>
  <si>
    <t xml:space="preserve">   Double Deck Madness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</si>
</sst>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6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topLeftCell="A64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152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133</v>
      </c>
      <c r="B9" s="133"/>
      <c r="C9" s="14"/>
      <c r="D9" s="71">
        <v>8</v>
      </c>
      <c r="E9" s="100">
        <v>1428242</v>
      </c>
      <c r="F9" s="101">
        <v>425182.5</v>
      </c>
      <c r="G9" s="102">
        <v>0.29769639878956089</v>
      </c>
      <c r="H9" s="15"/>
    </row>
    <row r="10" spans="1:8" ht="15.75" x14ac:dyDescent="0.25">
      <c r="A10" s="132" t="s">
        <v>11</v>
      </c>
      <c r="B10" s="133"/>
      <c r="C10" s="14"/>
      <c r="D10" s="71">
        <v>5</v>
      </c>
      <c r="E10" s="100">
        <v>1479283</v>
      </c>
      <c r="F10" s="101">
        <v>320901.5</v>
      </c>
      <c r="G10" s="102">
        <v>0.21693043183758617</v>
      </c>
      <c r="H10" s="15"/>
    </row>
    <row r="11" spans="1:8" ht="15.75" x14ac:dyDescent="0.25">
      <c r="A11" s="132" t="s">
        <v>68</v>
      </c>
      <c r="B11" s="133"/>
      <c r="C11" s="14"/>
      <c r="D11" s="71"/>
      <c r="E11" s="100"/>
      <c r="F11" s="101"/>
      <c r="G11" s="102"/>
      <c r="H11" s="15"/>
    </row>
    <row r="12" spans="1:8" ht="15.75" x14ac:dyDescent="0.25">
      <c r="A12" s="132" t="s">
        <v>25</v>
      </c>
      <c r="B12" s="133"/>
      <c r="C12" s="14"/>
      <c r="D12" s="71">
        <v>1</v>
      </c>
      <c r="E12" s="100">
        <v>125202</v>
      </c>
      <c r="F12" s="101">
        <v>43064</v>
      </c>
      <c r="G12" s="102">
        <v>0.34395616683439562</v>
      </c>
      <c r="H12" s="15"/>
    </row>
    <row r="13" spans="1:8" ht="15.75" x14ac:dyDescent="0.25">
      <c r="A13" s="132" t="s">
        <v>69</v>
      </c>
      <c r="B13" s="133"/>
      <c r="C13" s="14"/>
      <c r="D13" s="71">
        <v>2</v>
      </c>
      <c r="E13" s="100">
        <v>130466</v>
      </c>
      <c r="F13" s="101">
        <v>13178</v>
      </c>
      <c r="G13" s="102">
        <v>0.10100715895329052</v>
      </c>
      <c r="H13" s="15"/>
    </row>
    <row r="14" spans="1:8" ht="15.75" x14ac:dyDescent="0.25">
      <c r="A14" s="132" t="s">
        <v>110</v>
      </c>
      <c r="B14" s="133"/>
      <c r="C14" s="14"/>
      <c r="D14" s="71"/>
      <c r="E14" s="100"/>
      <c r="F14" s="101"/>
      <c r="G14" s="102"/>
      <c r="H14" s="15"/>
    </row>
    <row r="15" spans="1:8" ht="15.75" x14ac:dyDescent="0.25">
      <c r="A15" s="132" t="s">
        <v>103</v>
      </c>
      <c r="B15" s="133"/>
      <c r="C15" s="14"/>
      <c r="D15" s="71"/>
      <c r="E15" s="100"/>
      <c r="F15" s="101"/>
      <c r="G15" s="102"/>
      <c r="H15" s="15"/>
    </row>
    <row r="16" spans="1:8" ht="15.75" x14ac:dyDescent="0.25">
      <c r="A16" s="132" t="s">
        <v>111</v>
      </c>
      <c r="B16" s="133"/>
      <c r="C16" s="14"/>
      <c r="D16" s="71">
        <v>2</v>
      </c>
      <c r="E16" s="100">
        <v>2196413</v>
      </c>
      <c r="F16" s="101">
        <v>456579</v>
      </c>
      <c r="G16" s="102">
        <v>0.20787483956796832</v>
      </c>
      <c r="H16" s="15"/>
    </row>
    <row r="17" spans="1:8" ht="15.75" x14ac:dyDescent="0.25">
      <c r="A17" s="132" t="s">
        <v>134</v>
      </c>
      <c r="B17" s="133"/>
      <c r="C17" s="14"/>
      <c r="D17" s="71">
        <v>4</v>
      </c>
      <c r="E17" s="100">
        <v>4493951</v>
      </c>
      <c r="F17" s="101">
        <v>1232381</v>
      </c>
      <c r="G17" s="102">
        <v>0.27423107194537721</v>
      </c>
      <c r="H17" s="15"/>
    </row>
    <row r="18" spans="1:8" ht="15.75" x14ac:dyDescent="0.25">
      <c r="A18" s="132" t="s">
        <v>14</v>
      </c>
      <c r="B18" s="133"/>
      <c r="C18" s="14"/>
      <c r="D18" s="71">
        <v>1</v>
      </c>
      <c r="E18" s="100">
        <v>243065</v>
      </c>
      <c r="F18" s="101">
        <v>51233</v>
      </c>
      <c r="G18" s="102">
        <v>0.21077900972990765</v>
      </c>
      <c r="H18" s="15"/>
    </row>
    <row r="19" spans="1:8" ht="15.75" x14ac:dyDescent="0.25">
      <c r="A19" s="132" t="s">
        <v>15</v>
      </c>
      <c r="B19" s="133"/>
      <c r="C19" s="14"/>
      <c r="D19" s="71"/>
      <c r="E19" s="100"/>
      <c r="F19" s="101"/>
      <c r="G19" s="102"/>
      <c r="H19" s="15"/>
    </row>
    <row r="20" spans="1:8" ht="15.75" x14ac:dyDescent="0.25">
      <c r="A20" s="135" t="s">
        <v>16</v>
      </c>
      <c r="B20" s="133"/>
      <c r="C20" s="14"/>
      <c r="D20" s="71">
        <v>1</v>
      </c>
      <c r="E20" s="100">
        <v>1185397.8</v>
      </c>
      <c r="F20" s="101">
        <v>94128.3</v>
      </c>
      <c r="G20" s="102">
        <v>7.9406508093738656E-2</v>
      </c>
      <c r="H20" s="15"/>
    </row>
    <row r="21" spans="1:8" ht="15.75" x14ac:dyDescent="0.25">
      <c r="A21" s="132" t="s">
        <v>70</v>
      </c>
      <c r="B21" s="133"/>
      <c r="C21" s="14"/>
      <c r="D21" s="71"/>
      <c r="E21" s="100"/>
      <c r="F21" s="101"/>
      <c r="G21" s="102"/>
      <c r="H21" s="15"/>
    </row>
    <row r="22" spans="1:8" ht="15.75" x14ac:dyDescent="0.25">
      <c r="A22" s="132" t="s">
        <v>90</v>
      </c>
      <c r="B22" s="133"/>
      <c r="C22" s="14"/>
      <c r="D22" s="71">
        <v>1</v>
      </c>
      <c r="E22" s="100">
        <v>46824</v>
      </c>
      <c r="F22" s="101">
        <v>15148</v>
      </c>
      <c r="G22" s="102">
        <v>0.32350931146420642</v>
      </c>
      <c r="H22" s="15"/>
    </row>
    <row r="23" spans="1:8" ht="15.75" x14ac:dyDescent="0.25">
      <c r="A23" s="132" t="s">
        <v>136</v>
      </c>
      <c r="B23" s="133"/>
      <c r="C23" s="14"/>
      <c r="D23" s="71"/>
      <c r="E23" s="100"/>
      <c r="F23" s="101"/>
      <c r="G23" s="102"/>
      <c r="H23" s="15"/>
    </row>
    <row r="24" spans="1:8" ht="15.75" x14ac:dyDescent="0.25">
      <c r="A24" s="132" t="s">
        <v>130</v>
      </c>
      <c r="B24" s="133"/>
      <c r="C24" s="14"/>
      <c r="D24" s="71"/>
      <c r="E24" s="100"/>
      <c r="F24" s="101"/>
      <c r="G24" s="102"/>
      <c r="H24" s="15"/>
    </row>
    <row r="25" spans="1:8" ht="15.75" x14ac:dyDescent="0.25">
      <c r="A25" s="134" t="s">
        <v>20</v>
      </c>
      <c r="B25" s="133"/>
      <c r="C25" s="14"/>
      <c r="D25" s="71">
        <v>2</v>
      </c>
      <c r="E25" s="100">
        <v>415997</v>
      </c>
      <c r="F25" s="101">
        <v>122258</v>
      </c>
      <c r="G25" s="102">
        <v>0.29389154248708527</v>
      </c>
      <c r="H25" s="15"/>
    </row>
    <row r="26" spans="1:8" ht="15.75" x14ac:dyDescent="0.25">
      <c r="A26" s="134" t="s">
        <v>21</v>
      </c>
      <c r="B26" s="133"/>
      <c r="C26" s="14"/>
      <c r="D26" s="71"/>
      <c r="E26" s="100"/>
      <c r="F26" s="101"/>
      <c r="G26" s="102"/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1"/>
      <c r="F28" s="101"/>
      <c r="G28" s="102"/>
      <c r="H28" s="15"/>
    </row>
    <row r="29" spans="1:8" ht="15.75" x14ac:dyDescent="0.25">
      <c r="A29" s="135" t="s">
        <v>138</v>
      </c>
      <c r="B29" s="133"/>
      <c r="C29" s="14"/>
      <c r="D29" s="71"/>
      <c r="E29" s="101"/>
      <c r="F29" s="101"/>
      <c r="G29" s="102"/>
      <c r="H29" s="15"/>
    </row>
    <row r="30" spans="1:8" ht="15.75" x14ac:dyDescent="0.25">
      <c r="A30" s="135" t="s">
        <v>115</v>
      </c>
      <c r="B30" s="133"/>
      <c r="C30" s="14"/>
      <c r="D30" s="71">
        <v>2</v>
      </c>
      <c r="E30" s="101">
        <v>461062</v>
      </c>
      <c r="F30" s="101">
        <v>158114.5</v>
      </c>
      <c r="G30" s="102"/>
      <c r="H30" s="15"/>
    </row>
    <row r="31" spans="1:8" ht="15.75" x14ac:dyDescent="0.25">
      <c r="A31" s="135" t="s">
        <v>19</v>
      </c>
      <c r="B31" s="133"/>
      <c r="C31" s="14"/>
      <c r="D31" s="71">
        <v>2</v>
      </c>
      <c r="E31" s="101">
        <v>254598</v>
      </c>
      <c r="F31" s="101">
        <v>74637</v>
      </c>
      <c r="G31" s="102">
        <v>0.29315626988428817</v>
      </c>
      <c r="H31" s="15"/>
    </row>
    <row r="32" spans="1:8" ht="15.75" x14ac:dyDescent="0.25">
      <c r="A32" s="135" t="s">
        <v>129</v>
      </c>
      <c r="B32" s="133"/>
      <c r="C32" s="14"/>
      <c r="D32" s="71"/>
      <c r="E32" s="101"/>
      <c r="F32" s="101"/>
      <c r="G32" s="102"/>
      <c r="H32" s="15"/>
    </row>
    <row r="33" spans="1:8" ht="15.75" x14ac:dyDescent="0.25">
      <c r="A33" s="135" t="s">
        <v>139</v>
      </c>
      <c r="B33" s="133"/>
      <c r="C33" s="14"/>
      <c r="D33" s="71"/>
      <c r="E33" s="101"/>
      <c r="F33" s="101"/>
      <c r="G33" s="102"/>
      <c r="H33" s="15"/>
    </row>
    <row r="34" spans="1:8" ht="15.75" x14ac:dyDescent="0.25">
      <c r="A34" s="135" t="s">
        <v>71</v>
      </c>
      <c r="B34" s="133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v>31</v>
      </c>
      <c r="E39" s="105">
        <v>12460500.800000001</v>
      </c>
      <c r="F39" s="105">
        <v>3006804.8</v>
      </c>
      <c r="G39" s="106">
        <v>0.24130689835516078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89</v>
      </c>
      <c r="E44" s="101">
        <v>13858875.699999999</v>
      </c>
      <c r="F44" s="101">
        <v>790533.35</v>
      </c>
      <c r="G44" s="102">
        <v>0.94295833463604839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10472356.470000001</v>
      </c>
      <c r="F45" s="101">
        <v>591122.02</v>
      </c>
      <c r="G45" s="102">
        <v>0.94355405856424213</v>
      </c>
      <c r="H45" s="15"/>
    </row>
    <row r="46" spans="1:8" ht="15.75" x14ac:dyDescent="0.25">
      <c r="A46" s="27" t="s">
        <v>35</v>
      </c>
      <c r="B46" s="28"/>
      <c r="C46" s="14"/>
      <c r="D46" s="71">
        <v>38</v>
      </c>
      <c r="E46" s="101">
        <v>2131386.75</v>
      </c>
      <c r="F46" s="101">
        <v>217507.44</v>
      </c>
      <c r="G46" s="102">
        <v>0.89795027110870418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104</v>
      </c>
      <c r="E48" s="101">
        <v>11566466.66</v>
      </c>
      <c r="F48" s="101">
        <v>749163.22</v>
      </c>
      <c r="G48" s="102">
        <v>0.93522972554870099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966027</v>
      </c>
      <c r="F49" s="101">
        <v>81531.5</v>
      </c>
      <c r="G49" s="102">
        <v>0.91560122025574853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939500.75</v>
      </c>
      <c r="F50" s="101">
        <v>56330.25</v>
      </c>
      <c r="G50" s="102">
        <v>0.94004235760322707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137100</v>
      </c>
      <c r="F52" s="101">
        <v>36925</v>
      </c>
      <c r="G52" s="102">
        <v>0.73067104303428154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91</v>
      </c>
      <c r="B54" s="28"/>
      <c r="C54" s="14"/>
      <c r="D54" s="71">
        <v>787</v>
      </c>
      <c r="E54" s="101">
        <v>79849955.379999995</v>
      </c>
      <c r="F54" s="101">
        <v>8696450.6799999997</v>
      </c>
      <c r="G54" s="102">
        <v>0.89109009969242636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v>1056</v>
      </c>
      <c r="E61" s="112">
        <v>119921668.70999999</v>
      </c>
      <c r="F61" s="112">
        <v>11219563.460000001</v>
      </c>
      <c r="G61" s="106">
        <v>0.90644256721333938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v>14226368.260000002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tabSelected="1"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10</v>
      </c>
      <c r="B9" s="133"/>
      <c r="C9" s="14"/>
      <c r="D9" s="71"/>
      <c r="E9" s="101"/>
      <c r="F9" s="101"/>
      <c r="G9" s="118"/>
      <c r="H9" s="15"/>
    </row>
    <row r="10" spans="1:8" ht="15.75" x14ac:dyDescent="0.25">
      <c r="A10" s="132" t="s">
        <v>128</v>
      </c>
      <c r="B10" s="133"/>
      <c r="C10" s="14"/>
      <c r="D10" s="71"/>
      <c r="E10" s="101"/>
      <c r="F10" s="101"/>
      <c r="G10" s="118"/>
      <c r="H10" s="15"/>
    </row>
    <row r="11" spans="1:8" ht="15.75" x14ac:dyDescent="0.25">
      <c r="A11" s="132" t="s">
        <v>11</v>
      </c>
      <c r="B11" s="133"/>
      <c r="C11" s="14"/>
      <c r="D11" s="71"/>
      <c r="E11" s="101"/>
      <c r="F11" s="101"/>
      <c r="G11" s="118"/>
      <c r="H11" s="15"/>
    </row>
    <row r="12" spans="1:8" ht="15.75" x14ac:dyDescent="0.25">
      <c r="A12" s="132" t="s">
        <v>12</v>
      </c>
      <c r="B12" s="133"/>
      <c r="C12" s="14"/>
      <c r="D12" s="71"/>
      <c r="E12" s="101"/>
      <c r="F12" s="101"/>
      <c r="G12" s="118"/>
      <c r="H12" s="15"/>
    </row>
    <row r="13" spans="1:8" ht="15.75" x14ac:dyDescent="0.25">
      <c r="A13" s="132" t="s">
        <v>104</v>
      </c>
      <c r="B13" s="133"/>
      <c r="C13" s="14"/>
      <c r="D13" s="71"/>
      <c r="E13" s="101"/>
      <c r="F13" s="101"/>
      <c r="G13" s="118"/>
      <c r="H13" s="15"/>
    </row>
    <row r="14" spans="1:8" ht="15.75" x14ac:dyDescent="0.25">
      <c r="A14" s="132" t="s">
        <v>53</v>
      </c>
      <c r="B14" s="133"/>
      <c r="C14" s="14"/>
      <c r="D14" s="71"/>
      <c r="E14" s="101"/>
      <c r="F14" s="101"/>
      <c r="G14" s="118"/>
      <c r="H14" s="15"/>
    </row>
    <row r="15" spans="1:8" ht="15.75" x14ac:dyDescent="0.25">
      <c r="A15" s="132" t="s">
        <v>97</v>
      </c>
      <c r="B15" s="133"/>
      <c r="C15" s="14"/>
      <c r="D15" s="71"/>
      <c r="E15" s="101"/>
      <c r="F15" s="101"/>
      <c r="G15" s="118"/>
      <c r="H15" s="15"/>
    </row>
    <row r="16" spans="1:8" ht="15.75" x14ac:dyDescent="0.25">
      <c r="A16" s="132" t="s">
        <v>111</v>
      </c>
      <c r="B16" s="133"/>
      <c r="C16" s="14"/>
      <c r="D16" s="71"/>
      <c r="E16" s="101"/>
      <c r="F16" s="101"/>
      <c r="G16" s="118"/>
      <c r="H16" s="15"/>
    </row>
    <row r="17" spans="1:8" ht="15.75" x14ac:dyDescent="0.25">
      <c r="A17" s="132" t="s">
        <v>13</v>
      </c>
      <c r="B17" s="133"/>
      <c r="C17" s="14"/>
      <c r="D17" s="71"/>
      <c r="E17" s="101"/>
      <c r="F17" s="101"/>
      <c r="G17" s="118"/>
      <c r="H17" s="15"/>
    </row>
    <row r="18" spans="1:8" ht="15.75" x14ac:dyDescent="0.25">
      <c r="A18" s="132" t="s">
        <v>14</v>
      </c>
      <c r="B18" s="133"/>
      <c r="C18" s="14"/>
      <c r="D18" s="71">
        <v>1</v>
      </c>
      <c r="E18" s="101">
        <v>203497</v>
      </c>
      <c r="F18" s="101">
        <v>65432</v>
      </c>
      <c r="G18" s="118">
        <f>F18/E18</f>
        <v>0.32153790964977369</v>
      </c>
      <c r="H18" s="15"/>
    </row>
    <row r="19" spans="1:8" ht="15.75" x14ac:dyDescent="0.25">
      <c r="A19" s="132" t="s">
        <v>15</v>
      </c>
      <c r="B19" s="133"/>
      <c r="C19" s="14"/>
      <c r="D19" s="71"/>
      <c r="E19" s="101"/>
      <c r="F19" s="101"/>
      <c r="G19" s="118"/>
      <c r="H19" s="15"/>
    </row>
    <row r="20" spans="1:8" ht="15.75" x14ac:dyDescent="0.25">
      <c r="A20" s="132" t="s">
        <v>16</v>
      </c>
      <c r="B20" s="133"/>
      <c r="C20" s="14"/>
      <c r="D20" s="71"/>
      <c r="E20" s="101"/>
      <c r="F20" s="101"/>
      <c r="G20" s="118"/>
      <c r="H20" s="15"/>
    </row>
    <row r="21" spans="1:8" ht="15.75" x14ac:dyDescent="0.25">
      <c r="A21" s="132" t="s">
        <v>101</v>
      </c>
      <c r="B21" s="133"/>
      <c r="C21" s="14"/>
      <c r="D21" s="71"/>
      <c r="E21" s="101"/>
      <c r="F21" s="101"/>
      <c r="G21" s="118"/>
      <c r="H21" s="15"/>
    </row>
    <row r="22" spans="1:8" ht="15.75" x14ac:dyDescent="0.25">
      <c r="A22" s="132" t="s">
        <v>56</v>
      </c>
      <c r="B22" s="133"/>
      <c r="C22" s="14"/>
      <c r="D22" s="71"/>
      <c r="E22" s="101"/>
      <c r="F22" s="101"/>
      <c r="G22" s="118"/>
      <c r="H22" s="15"/>
    </row>
    <row r="23" spans="1:8" ht="15.75" x14ac:dyDescent="0.25">
      <c r="A23" s="132" t="s">
        <v>148</v>
      </c>
      <c r="B23" s="133"/>
      <c r="C23" s="14"/>
      <c r="D23" s="71"/>
      <c r="E23" s="101"/>
      <c r="F23" s="101"/>
      <c r="G23" s="118"/>
      <c r="H23" s="15"/>
    </row>
    <row r="24" spans="1:8" ht="15.75" x14ac:dyDescent="0.25">
      <c r="A24" s="132" t="s">
        <v>19</v>
      </c>
      <c r="B24" s="133"/>
      <c r="C24" s="14"/>
      <c r="D24" s="71"/>
      <c r="E24" s="101"/>
      <c r="F24" s="101"/>
      <c r="G24" s="118"/>
      <c r="H24" s="15"/>
    </row>
    <row r="25" spans="1:8" ht="15.75" x14ac:dyDescent="0.25">
      <c r="A25" s="134" t="s">
        <v>20</v>
      </c>
      <c r="B25" s="133"/>
      <c r="C25" s="14"/>
      <c r="D25" s="71"/>
      <c r="E25" s="101"/>
      <c r="F25" s="101"/>
      <c r="G25" s="118"/>
      <c r="H25" s="15"/>
    </row>
    <row r="26" spans="1:8" ht="15.75" x14ac:dyDescent="0.25">
      <c r="A26" s="134" t="s">
        <v>21</v>
      </c>
      <c r="B26" s="133"/>
      <c r="C26" s="14"/>
      <c r="D26" s="71"/>
      <c r="E26" s="101"/>
      <c r="F26" s="101"/>
      <c r="G26" s="118"/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18"/>
      <c r="H27" s="15"/>
    </row>
    <row r="28" spans="1:8" ht="15.75" x14ac:dyDescent="0.25">
      <c r="A28" s="135" t="s">
        <v>23</v>
      </c>
      <c r="B28" s="133"/>
      <c r="C28" s="14"/>
      <c r="D28" s="71"/>
      <c r="E28" s="101"/>
      <c r="F28" s="101"/>
      <c r="G28" s="118"/>
      <c r="H28" s="15"/>
    </row>
    <row r="29" spans="1:8" ht="15.75" x14ac:dyDescent="0.25">
      <c r="A29" s="135" t="s">
        <v>24</v>
      </c>
      <c r="B29" s="133"/>
      <c r="C29" s="14"/>
      <c r="D29" s="71"/>
      <c r="E29" s="101"/>
      <c r="F29" s="101"/>
      <c r="G29" s="118"/>
      <c r="H29" s="15"/>
    </row>
    <row r="30" spans="1:8" ht="15.75" x14ac:dyDescent="0.25">
      <c r="A30" s="135" t="s">
        <v>25</v>
      </c>
      <c r="B30" s="133"/>
      <c r="C30" s="14"/>
      <c r="D30" s="71">
        <v>2</v>
      </c>
      <c r="E30" s="101">
        <v>324540</v>
      </c>
      <c r="F30" s="101">
        <v>111743.5</v>
      </c>
      <c r="G30" s="118">
        <f>F30/E30</f>
        <v>0.34431348986257471</v>
      </c>
      <c r="H30" s="15"/>
    </row>
    <row r="31" spans="1:8" ht="15.75" x14ac:dyDescent="0.25">
      <c r="A31" s="135" t="s">
        <v>26</v>
      </c>
      <c r="B31" s="133"/>
      <c r="C31" s="14"/>
      <c r="D31" s="71"/>
      <c r="E31" s="101"/>
      <c r="F31" s="101"/>
      <c r="G31" s="118"/>
      <c r="H31" s="15"/>
    </row>
    <row r="32" spans="1:8" ht="15.75" x14ac:dyDescent="0.25">
      <c r="A32" s="135" t="s">
        <v>107</v>
      </c>
      <c r="B32" s="133"/>
      <c r="C32" s="14"/>
      <c r="D32" s="71">
        <v>3</v>
      </c>
      <c r="E32" s="101">
        <v>490511</v>
      </c>
      <c r="F32" s="101">
        <v>140136</v>
      </c>
      <c r="G32" s="118">
        <f>F32/E32</f>
        <v>0.28569389881164742</v>
      </c>
      <c r="H32" s="15"/>
    </row>
    <row r="33" spans="1:8" ht="15.75" x14ac:dyDescent="0.25">
      <c r="A33" s="135" t="s">
        <v>136</v>
      </c>
      <c r="B33" s="133"/>
      <c r="C33" s="14"/>
      <c r="D33" s="71"/>
      <c r="E33" s="101"/>
      <c r="F33" s="101"/>
      <c r="G33" s="118"/>
      <c r="H33" s="15"/>
    </row>
    <row r="34" spans="1:8" ht="15.75" x14ac:dyDescent="0.25">
      <c r="A34" s="135" t="s">
        <v>27</v>
      </c>
      <c r="B34" s="133"/>
      <c r="C34" s="14"/>
      <c r="D34" s="71">
        <v>1</v>
      </c>
      <c r="E34" s="101">
        <v>50612</v>
      </c>
      <c r="F34" s="101">
        <v>22935</v>
      </c>
      <c r="G34" s="118">
        <f>F34/E34</f>
        <v>0.45315340235517271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1069160</v>
      </c>
      <c r="F39" s="112">
        <f>SUM(F9:F38)</f>
        <v>340246.5</v>
      </c>
      <c r="G39" s="122">
        <f>F39/E39</f>
        <v>0.31823721426166335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736402.14</v>
      </c>
      <c r="F44" s="101">
        <v>87772.61</v>
      </c>
      <c r="G44" s="118">
        <f>1-(+F44/E44)</f>
        <v>0.88080886076729759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2126405.25</v>
      </c>
      <c r="F46" s="101">
        <v>211776.9</v>
      </c>
      <c r="G46" s="118">
        <f>1-(+F46/E46)</f>
        <v>0.90040614318460699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2602795.23</v>
      </c>
      <c r="F47" s="101">
        <v>160982.71</v>
      </c>
      <c r="G47" s="118">
        <f>1-(+F47/E47)</f>
        <v>0.93815006722599537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2641179</v>
      </c>
      <c r="F48" s="101">
        <v>236464</v>
      </c>
      <c r="G48" s="118">
        <f>1-(+F48/E48)</f>
        <v>0.91047028618658565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856115</v>
      </c>
      <c r="F50" s="101">
        <v>108225</v>
      </c>
      <c r="G50" s="118">
        <f>1-(+F50/E50)</f>
        <v>0.87358590843519857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464</v>
      </c>
      <c r="E53" s="101">
        <v>36176736.32</v>
      </c>
      <c r="F53" s="101">
        <v>3911972.31</v>
      </c>
      <c r="G53" s="118">
        <f>1-(+F53/E53)</f>
        <v>0.89186497434713863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145198.13</v>
      </c>
      <c r="F54" s="101">
        <v>12326.1</v>
      </c>
      <c r="G54" s="118">
        <f>1-(+F54/E54)</f>
        <v>0.91510841083146177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577</v>
      </c>
      <c r="E60" s="112">
        <f>SUM(E44:E59)</f>
        <v>45284831.07</v>
      </c>
      <c r="F60" s="112">
        <f>SUM(F44:F59)</f>
        <v>4729519.63</v>
      </c>
      <c r="G60" s="122">
        <f>1-(F60/E60)</f>
        <v>0.89556062111197354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5069766.13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93</v>
      </c>
      <c r="B9" s="133"/>
      <c r="C9" s="14"/>
      <c r="D9" s="71">
        <v>4</v>
      </c>
      <c r="E9" s="101">
        <v>1338197</v>
      </c>
      <c r="F9" s="101">
        <v>53158</v>
      </c>
      <c r="G9" s="118">
        <f>F9/E9</f>
        <v>3.9723598244503611E-2</v>
      </c>
      <c r="H9" s="15"/>
    </row>
    <row r="10" spans="1:8" ht="15.75" x14ac:dyDescent="0.25">
      <c r="A10" s="132" t="s">
        <v>11</v>
      </c>
      <c r="B10" s="133"/>
      <c r="C10" s="14"/>
      <c r="D10" s="71"/>
      <c r="E10" s="101"/>
      <c r="F10" s="101"/>
      <c r="G10" s="118"/>
      <c r="H10" s="15"/>
    </row>
    <row r="11" spans="1:8" ht="15.75" x14ac:dyDescent="0.25">
      <c r="A11" s="132" t="s">
        <v>95</v>
      </c>
      <c r="B11" s="133"/>
      <c r="C11" s="14"/>
      <c r="D11" s="71">
        <v>10</v>
      </c>
      <c r="E11" s="101">
        <v>1184286</v>
      </c>
      <c r="F11" s="101">
        <v>398836.5</v>
      </c>
      <c r="G11" s="118">
        <f>F11/E11</f>
        <v>0.33677380294962533</v>
      </c>
      <c r="H11" s="15"/>
    </row>
    <row r="12" spans="1:8" ht="15.75" x14ac:dyDescent="0.25">
      <c r="A12" s="132" t="s">
        <v>65</v>
      </c>
      <c r="B12" s="133"/>
      <c r="C12" s="14"/>
      <c r="D12" s="71"/>
      <c r="E12" s="101"/>
      <c r="F12" s="101"/>
      <c r="G12" s="118"/>
      <c r="H12" s="15"/>
    </row>
    <row r="13" spans="1:8" ht="15.75" x14ac:dyDescent="0.25">
      <c r="A13" s="132" t="s">
        <v>99</v>
      </c>
      <c r="B13" s="133"/>
      <c r="C13" s="14"/>
      <c r="D13" s="71">
        <v>2</v>
      </c>
      <c r="E13" s="101">
        <v>791068</v>
      </c>
      <c r="F13" s="101">
        <v>329716</v>
      </c>
      <c r="G13" s="118">
        <f>F13/E13</f>
        <v>0.41679855587635956</v>
      </c>
      <c r="H13" s="15"/>
    </row>
    <row r="14" spans="1:8" ht="15.75" x14ac:dyDescent="0.25">
      <c r="A14" s="132" t="s">
        <v>25</v>
      </c>
      <c r="B14" s="133"/>
      <c r="C14" s="14"/>
      <c r="D14" s="71"/>
      <c r="E14" s="101"/>
      <c r="F14" s="101"/>
      <c r="G14" s="118"/>
      <c r="H14" s="15"/>
    </row>
    <row r="15" spans="1:8" ht="15.75" x14ac:dyDescent="0.25">
      <c r="A15" s="132" t="s">
        <v>101</v>
      </c>
      <c r="B15" s="133"/>
      <c r="C15" s="14"/>
      <c r="D15" s="71"/>
      <c r="E15" s="101"/>
      <c r="F15" s="101"/>
      <c r="G15" s="118"/>
      <c r="H15" s="15"/>
    </row>
    <row r="16" spans="1:8" ht="15.75" x14ac:dyDescent="0.25">
      <c r="A16" s="132" t="s">
        <v>10</v>
      </c>
      <c r="B16" s="133"/>
      <c r="C16" s="14"/>
      <c r="D16" s="71"/>
      <c r="E16" s="101"/>
      <c r="F16" s="101"/>
      <c r="G16" s="118"/>
      <c r="H16" s="15"/>
    </row>
    <row r="17" spans="1:8" ht="15.75" x14ac:dyDescent="0.25">
      <c r="A17" s="132" t="s">
        <v>14</v>
      </c>
      <c r="B17" s="133"/>
      <c r="C17" s="14"/>
      <c r="D17" s="71">
        <v>2</v>
      </c>
      <c r="E17" s="101">
        <v>224196</v>
      </c>
      <c r="F17" s="101">
        <v>49199</v>
      </c>
      <c r="G17" s="118">
        <f t="shared" ref="G17:G24" si="0">F17/E17</f>
        <v>0.21944637727702546</v>
      </c>
      <c r="H17" s="15"/>
    </row>
    <row r="18" spans="1:8" ht="15.75" x14ac:dyDescent="0.25">
      <c r="A18" s="132" t="s">
        <v>15</v>
      </c>
      <c r="B18" s="133"/>
      <c r="C18" s="14"/>
      <c r="D18" s="71">
        <v>2</v>
      </c>
      <c r="E18" s="101">
        <v>1248942</v>
      </c>
      <c r="F18" s="101">
        <v>639635</v>
      </c>
      <c r="G18" s="118">
        <f t="shared" si="0"/>
        <v>0.51214147654574838</v>
      </c>
      <c r="H18" s="15"/>
    </row>
    <row r="19" spans="1:8" ht="15.75" x14ac:dyDescent="0.25">
      <c r="A19" s="132" t="s">
        <v>54</v>
      </c>
      <c r="B19" s="133"/>
      <c r="C19" s="14"/>
      <c r="D19" s="71"/>
      <c r="E19" s="101"/>
      <c r="F19" s="101"/>
      <c r="G19" s="118"/>
      <c r="H19" s="15"/>
    </row>
    <row r="20" spans="1:8" ht="15.75" x14ac:dyDescent="0.25">
      <c r="A20" s="132" t="s">
        <v>147</v>
      </c>
      <c r="B20" s="133"/>
      <c r="C20" s="14"/>
      <c r="D20" s="71">
        <v>1</v>
      </c>
      <c r="E20" s="101">
        <v>1238321</v>
      </c>
      <c r="F20" s="101">
        <v>86615.5</v>
      </c>
      <c r="G20" s="118">
        <f t="shared" si="0"/>
        <v>6.9945918707669502E-2</v>
      </c>
      <c r="H20" s="15"/>
    </row>
    <row r="21" spans="1:8" ht="15.75" x14ac:dyDescent="0.25">
      <c r="A21" s="132" t="s">
        <v>55</v>
      </c>
      <c r="B21" s="133"/>
      <c r="C21" s="14"/>
      <c r="D21" s="71">
        <v>6</v>
      </c>
      <c r="E21" s="101">
        <v>5773237</v>
      </c>
      <c r="F21" s="101">
        <v>1148229.5</v>
      </c>
      <c r="G21" s="118">
        <f t="shared" si="0"/>
        <v>0.1988883359543355</v>
      </c>
      <c r="H21" s="15"/>
    </row>
    <row r="22" spans="1:8" ht="15.75" x14ac:dyDescent="0.25">
      <c r="A22" s="132" t="s">
        <v>56</v>
      </c>
      <c r="B22" s="133"/>
      <c r="C22" s="14"/>
      <c r="D22" s="71">
        <v>2</v>
      </c>
      <c r="E22" s="101">
        <v>718131</v>
      </c>
      <c r="F22" s="101">
        <v>194963</v>
      </c>
      <c r="G22" s="118">
        <f t="shared" si="0"/>
        <v>0.2714866786143475</v>
      </c>
      <c r="H22" s="15"/>
    </row>
    <row r="23" spans="1:8" ht="15.75" x14ac:dyDescent="0.25">
      <c r="A23" s="134" t="s">
        <v>20</v>
      </c>
      <c r="B23" s="133"/>
      <c r="C23" s="14"/>
      <c r="D23" s="71">
        <v>4</v>
      </c>
      <c r="E23" s="101">
        <v>732629</v>
      </c>
      <c r="F23" s="101">
        <v>113728</v>
      </c>
      <c r="G23" s="118">
        <f t="shared" si="0"/>
        <v>0.15523273034509963</v>
      </c>
      <c r="H23" s="15"/>
    </row>
    <row r="24" spans="1:8" ht="15.75" x14ac:dyDescent="0.25">
      <c r="A24" s="134" t="s">
        <v>21</v>
      </c>
      <c r="B24" s="133"/>
      <c r="C24" s="14"/>
      <c r="D24" s="71">
        <v>14</v>
      </c>
      <c r="E24" s="101">
        <v>223225</v>
      </c>
      <c r="F24" s="101">
        <v>223225</v>
      </c>
      <c r="G24" s="118">
        <f t="shared" si="0"/>
        <v>1</v>
      </c>
      <c r="H24" s="15"/>
    </row>
    <row r="25" spans="1:8" ht="15.75" x14ac:dyDescent="0.25">
      <c r="A25" s="135" t="s">
        <v>22</v>
      </c>
      <c r="B25" s="133"/>
      <c r="C25" s="14"/>
      <c r="D25" s="71"/>
      <c r="E25" s="101"/>
      <c r="F25" s="101"/>
      <c r="G25" s="118"/>
      <c r="H25" s="15"/>
    </row>
    <row r="26" spans="1:8" ht="15.75" x14ac:dyDescent="0.25">
      <c r="A26" s="135" t="s">
        <v>23</v>
      </c>
      <c r="B26" s="133"/>
      <c r="C26" s="14"/>
      <c r="D26" s="71"/>
      <c r="E26" s="101">
        <v>58228</v>
      </c>
      <c r="F26" s="101">
        <v>5078</v>
      </c>
      <c r="G26" s="118">
        <f>F26/E26</f>
        <v>8.7208902933296695E-2</v>
      </c>
      <c r="H26" s="15"/>
    </row>
    <row r="27" spans="1:8" ht="15.75" x14ac:dyDescent="0.25">
      <c r="A27" s="132" t="s">
        <v>112</v>
      </c>
      <c r="B27" s="133"/>
      <c r="C27" s="14"/>
      <c r="D27" s="71"/>
      <c r="E27" s="101"/>
      <c r="F27" s="101"/>
      <c r="G27" s="118"/>
      <c r="H27" s="15"/>
    </row>
    <row r="28" spans="1:8" ht="15.75" x14ac:dyDescent="0.25">
      <c r="A28" s="135" t="s">
        <v>24</v>
      </c>
      <c r="B28" s="133"/>
      <c r="C28" s="14"/>
      <c r="D28" s="71">
        <v>1</v>
      </c>
      <c r="E28" s="101">
        <v>222728</v>
      </c>
      <c r="F28" s="101">
        <v>108812.7</v>
      </c>
      <c r="G28" s="118">
        <f>F28/E28</f>
        <v>0.48854522107682913</v>
      </c>
      <c r="H28" s="15"/>
    </row>
    <row r="29" spans="1:8" ht="15.75" x14ac:dyDescent="0.25">
      <c r="A29" s="135" t="s">
        <v>108</v>
      </c>
      <c r="B29" s="133"/>
      <c r="C29" s="14"/>
      <c r="D29" s="71">
        <v>1</v>
      </c>
      <c r="E29" s="101">
        <v>74246</v>
      </c>
      <c r="F29" s="101">
        <v>27357</v>
      </c>
      <c r="G29" s="118">
        <f>F29/E29</f>
        <v>0.36846429437276085</v>
      </c>
      <c r="H29" s="15"/>
    </row>
    <row r="30" spans="1:8" ht="15.75" x14ac:dyDescent="0.25">
      <c r="A30" s="135" t="s">
        <v>153</v>
      </c>
      <c r="B30" s="133"/>
      <c r="C30" s="14"/>
      <c r="D30" s="71"/>
      <c r="E30" s="121"/>
      <c r="F30" s="101"/>
      <c r="G30" s="118"/>
      <c r="H30" s="15"/>
    </row>
    <row r="31" spans="1:8" ht="15.75" x14ac:dyDescent="0.25">
      <c r="A31" s="135" t="s">
        <v>132</v>
      </c>
      <c r="B31" s="133"/>
      <c r="C31" s="14"/>
      <c r="D31" s="71"/>
      <c r="E31" s="121"/>
      <c r="F31" s="101"/>
      <c r="G31" s="118"/>
      <c r="H31" s="15"/>
    </row>
    <row r="32" spans="1:8" ht="15.75" x14ac:dyDescent="0.25">
      <c r="A32" s="135" t="s">
        <v>57</v>
      </c>
      <c r="B32" s="133"/>
      <c r="C32" s="14"/>
      <c r="D32" s="71">
        <v>8</v>
      </c>
      <c r="E32" s="121">
        <v>1993322</v>
      </c>
      <c r="F32" s="121">
        <v>198946</v>
      </c>
      <c r="G32" s="118">
        <f>F32/E32</f>
        <v>9.980625307903089E-2</v>
      </c>
      <c r="H32" s="15"/>
    </row>
    <row r="33" spans="1:8" ht="15.75" x14ac:dyDescent="0.25">
      <c r="A33" s="132" t="s">
        <v>129</v>
      </c>
      <c r="B33" s="133"/>
      <c r="C33" s="14"/>
      <c r="D33" s="71">
        <v>1</v>
      </c>
      <c r="E33" s="101">
        <v>240561</v>
      </c>
      <c r="F33" s="101">
        <v>94217</v>
      </c>
      <c r="G33" s="118">
        <f>F33/E33</f>
        <v>0.39165533897847116</v>
      </c>
      <c r="H33" s="15"/>
    </row>
    <row r="34" spans="1:8" ht="15.75" x14ac:dyDescent="0.25">
      <c r="A34" s="132" t="s">
        <v>90</v>
      </c>
      <c r="B34" s="133"/>
      <c r="C34" s="14"/>
      <c r="D34" s="71">
        <v>1</v>
      </c>
      <c r="E34" s="101">
        <v>392106</v>
      </c>
      <c r="F34" s="101">
        <v>59139</v>
      </c>
      <c r="G34" s="118">
        <f>F34/E34</f>
        <v>0.15082401187434011</v>
      </c>
      <c r="H34" s="15"/>
    </row>
    <row r="35" spans="1:8" x14ac:dyDescent="0.2">
      <c r="A35" s="16" t="s">
        <v>28</v>
      </c>
      <c r="B35" s="13"/>
      <c r="C35" s="14"/>
      <c r="D35" s="72"/>
      <c r="E35" s="120">
        <v>438930</v>
      </c>
      <c r="F35" s="101">
        <v>72394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16892353</v>
      </c>
      <c r="F39" s="112">
        <f>SUM(F9:F38)</f>
        <v>3803249.2</v>
      </c>
      <c r="G39" s="122">
        <f>F39/E39</f>
        <v>0.22514620668890831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191</v>
      </c>
      <c r="E44" s="101">
        <v>34969762.189999998</v>
      </c>
      <c r="F44" s="101">
        <v>1968378.87</v>
      </c>
      <c r="G44" s="118">
        <f t="shared" ref="G44:G50" si="1">1-(+F44/E44)</f>
        <v>0.94371197438217402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6439819.7699999996</v>
      </c>
      <c r="F45" s="101">
        <v>357317.17</v>
      </c>
      <c r="G45" s="118">
        <f t="shared" si="1"/>
        <v>0.94451441457033203</v>
      </c>
      <c r="H45" s="15"/>
    </row>
    <row r="46" spans="1:8" ht="15.75" x14ac:dyDescent="0.25">
      <c r="A46" s="27" t="s">
        <v>35</v>
      </c>
      <c r="B46" s="28"/>
      <c r="C46" s="14"/>
      <c r="D46" s="71">
        <v>188</v>
      </c>
      <c r="E46" s="101">
        <v>14888548.6</v>
      </c>
      <c r="F46" s="101">
        <v>842744.29</v>
      </c>
      <c r="G46" s="118">
        <f t="shared" si="1"/>
        <v>0.94339647788099368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114723.5</v>
      </c>
      <c r="F47" s="101">
        <v>23946</v>
      </c>
      <c r="G47" s="118">
        <f t="shared" si="1"/>
        <v>0.79127205847101945</v>
      </c>
      <c r="H47" s="15"/>
    </row>
    <row r="48" spans="1:8" ht="15.75" x14ac:dyDescent="0.25">
      <c r="A48" s="27" t="s">
        <v>37</v>
      </c>
      <c r="B48" s="28"/>
      <c r="C48" s="14"/>
      <c r="D48" s="71">
        <v>117</v>
      </c>
      <c r="E48" s="101">
        <v>13551799.800000001</v>
      </c>
      <c r="F48" s="101">
        <v>810832.13</v>
      </c>
      <c r="G48" s="118">
        <f t="shared" si="1"/>
        <v>0.94016793769341245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71912</v>
      </c>
      <c r="F49" s="101">
        <v>9255</v>
      </c>
      <c r="G49" s="118">
        <f t="shared" si="1"/>
        <v>0.87130103459784181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1492970</v>
      </c>
      <c r="F50" s="101">
        <v>64199.9</v>
      </c>
      <c r="G50" s="118">
        <f t="shared" si="1"/>
        <v>0.95699853312524696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408675</v>
      </c>
      <c r="F52" s="101">
        <v>11000</v>
      </c>
      <c r="G52" s="118">
        <f>1-(+F52/E52)</f>
        <v>0.9730837462531351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84300</v>
      </c>
      <c r="F53" s="101">
        <v>-2100</v>
      </c>
      <c r="G53" s="118">
        <f>1-(+F53/E53)</f>
        <v>1.0249110320284698</v>
      </c>
      <c r="H53" s="15"/>
    </row>
    <row r="54" spans="1:8" ht="15.75" x14ac:dyDescent="0.25">
      <c r="A54" s="27" t="s">
        <v>60</v>
      </c>
      <c r="B54" s="30"/>
      <c r="C54" s="14"/>
      <c r="D54" s="71">
        <v>1199</v>
      </c>
      <c r="E54" s="101">
        <v>124093671.11</v>
      </c>
      <c r="F54" s="101">
        <v>13899819.359999999</v>
      </c>
      <c r="G54" s="118">
        <f>1-(+F54/E54)</f>
        <v>0.8879892968298212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450867.51</v>
      </c>
      <c r="F55" s="101">
        <v>45423.99</v>
      </c>
      <c r="G55" s="118">
        <f>1-(+F55/E55)</f>
        <v>0.89925202195208076</v>
      </c>
      <c r="H55" s="15"/>
    </row>
    <row r="56" spans="1:8" ht="15.75" x14ac:dyDescent="0.25">
      <c r="A56" s="27" t="s">
        <v>151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1744</v>
      </c>
      <c r="E62" s="112">
        <f>SUM(E44:E61)</f>
        <v>196567049.47999999</v>
      </c>
      <c r="F62" s="112">
        <f>SUM(F44:F61)</f>
        <v>18030816.709999997</v>
      </c>
      <c r="G62" s="122">
        <f>1-(+F62/E62)</f>
        <v>0.90827141803420841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21834065.909999996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123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93</v>
      </c>
      <c r="B9" s="133"/>
      <c r="C9" s="14"/>
      <c r="D9" s="71"/>
      <c r="E9" s="100"/>
      <c r="F9" s="101"/>
      <c r="G9" s="118"/>
      <c r="H9" s="15"/>
    </row>
    <row r="10" spans="1:8" ht="15.75" x14ac:dyDescent="0.25">
      <c r="A10" s="132" t="s">
        <v>11</v>
      </c>
      <c r="B10" s="133"/>
      <c r="C10" s="14"/>
      <c r="D10" s="71">
        <v>8</v>
      </c>
      <c r="E10" s="100">
        <v>1975810</v>
      </c>
      <c r="F10" s="101">
        <v>420004.5</v>
      </c>
      <c r="G10" s="126">
        <f t="shared" ref="G10:G22" si="0">F10/E10</f>
        <v>0.21257332435811135</v>
      </c>
      <c r="H10" s="15"/>
    </row>
    <row r="11" spans="1:8" ht="15.75" x14ac:dyDescent="0.25">
      <c r="A11" s="132" t="s">
        <v>95</v>
      </c>
      <c r="B11" s="133"/>
      <c r="C11" s="14"/>
      <c r="D11" s="71">
        <v>8</v>
      </c>
      <c r="E11" s="100">
        <v>834125</v>
      </c>
      <c r="F11" s="101">
        <v>185637.5</v>
      </c>
      <c r="G11" s="126">
        <f t="shared" si="0"/>
        <v>0.22255357410460064</v>
      </c>
      <c r="H11" s="15"/>
    </row>
    <row r="12" spans="1:8" ht="15.75" x14ac:dyDescent="0.25">
      <c r="A12" s="132" t="s">
        <v>65</v>
      </c>
      <c r="B12" s="133"/>
      <c r="C12" s="14"/>
      <c r="D12" s="71"/>
      <c r="E12" s="100"/>
      <c r="F12" s="101"/>
      <c r="G12" s="126"/>
      <c r="H12" s="15"/>
    </row>
    <row r="13" spans="1:8" ht="15.75" x14ac:dyDescent="0.25">
      <c r="A13" s="132" t="s">
        <v>99</v>
      </c>
      <c r="B13" s="133"/>
      <c r="C13" s="14"/>
      <c r="D13" s="71"/>
      <c r="E13" s="100"/>
      <c r="F13" s="101"/>
      <c r="G13" s="126"/>
      <c r="H13" s="15"/>
    </row>
    <row r="14" spans="1:8" ht="15.75" x14ac:dyDescent="0.25">
      <c r="A14" s="132" t="s">
        <v>25</v>
      </c>
      <c r="B14" s="133"/>
      <c r="C14" s="14"/>
      <c r="D14" s="71">
        <v>1</v>
      </c>
      <c r="E14" s="100">
        <v>349257</v>
      </c>
      <c r="F14" s="101">
        <v>132443</v>
      </c>
      <c r="G14" s="126">
        <f t="shared" si="0"/>
        <v>0.3792135877018929</v>
      </c>
      <c r="H14" s="15"/>
    </row>
    <row r="15" spans="1:8" ht="15.75" x14ac:dyDescent="0.25">
      <c r="A15" s="132" t="s">
        <v>101</v>
      </c>
      <c r="B15" s="133"/>
      <c r="C15" s="14"/>
      <c r="D15" s="71">
        <v>1</v>
      </c>
      <c r="E15" s="100">
        <v>158910</v>
      </c>
      <c r="F15" s="101">
        <v>69588</v>
      </c>
      <c r="G15" s="126">
        <f t="shared" si="0"/>
        <v>0.43790824995280347</v>
      </c>
      <c r="H15" s="15"/>
    </row>
    <row r="16" spans="1:8" ht="15.75" x14ac:dyDescent="0.25">
      <c r="A16" s="132" t="s">
        <v>10</v>
      </c>
      <c r="B16" s="133"/>
      <c r="C16" s="14"/>
      <c r="D16" s="71">
        <v>2</v>
      </c>
      <c r="E16" s="100">
        <v>263174</v>
      </c>
      <c r="F16" s="101">
        <v>3614.5</v>
      </c>
      <c r="G16" s="126">
        <f t="shared" si="0"/>
        <v>1.3734259463320846E-2</v>
      </c>
      <c r="H16" s="15"/>
    </row>
    <row r="17" spans="1:8" ht="15.75" x14ac:dyDescent="0.25">
      <c r="A17" s="132" t="s">
        <v>14</v>
      </c>
      <c r="B17" s="133"/>
      <c r="C17" s="14"/>
      <c r="D17" s="71">
        <v>2</v>
      </c>
      <c r="E17" s="100">
        <v>378197</v>
      </c>
      <c r="F17" s="101">
        <v>20741</v>
      </c>
      <c r="G17" s="118">
        <f t="shared" si="0"/>
        <v>5.4841788803189871E-2</v>
      </c>
      <c r="H17" s="15"/>
    </row>
    <row r="18" spans="1:8" ht="15.75" x14ac:dyDescent="0.25">
      <c r="A18" s="132" t="s">
        <v>15</v>
      </c>
      <c r="B18" s="133"/>
      <c r="C18" s="14"/>
      <c r="D18" s="71">
        <v>2</v>
      </c>
      <c r="E18" s="100">
        <v>1281151</v>
      </c>
      <c r="F18" s="101">
        <v>571920</v>
      </c>
      <c r="G18" s="126">
        <f t="shared" si="0"/>
        <v>0.44641107878774633</v>
      </c>
      <c r="H18" s="15"/>
    </row>
    <row r="19" spans="1:8" ht="15.75" x14ac:dyDescent="0.25">
      <c r="A19" s="132" t="s">
        <v>54</v>
      </c>
      <c r="B19" s="133"/>
      <c r="C19" s="14"/>
      <c r="D19" s="71">
        <v>2</v>
      </c>
      <c r="E19" s="100">
        <v>491096</v>
      </c>
      <c r="F19" s="101">
        <v>178020.5</v>
      </c>
      <c r="G19" s="118">
        <f t="shared" si="0"/>
        <v>0.3624963347288514</v>
      </c>
      <c r="H19" s="15"/>
    </row>
    <row r="20" spans="1:8" ht="15.75" x14ac:dyDescent="0.25">
      <c r="A20" s="132" t="s">
        <v>147</v>
      </c>
      <c r="B20" s="133"/>
      <c r="C20" s="14"/>
      <c r="D20" s="71"/>
      <c r="E20" s="100"/>
      <c r="F20" s="101"/>
      <c r="G20" s="118"/>
      <c r="H20" s="15"/>
    </row>
    <row r="21" spans="1:8" ht="15.75" x14ac:dyDescent="0.25">
      <c r="A21" s="132" t="s">
        <v>55</v>
      </c>
      <c r="B21" s="133"/>
      <c r="C21" s="14"/>
      <c r="D21" s="71">
        <v>6</v>
      </c>
      <c r="E21" s="100">
        <v>4660747</v>
      </c>
      <c r="F21" s="101">
        <v>719768</v>
      </c>
      <c r="G21" s="118">
        <f t="shared" si="0"/>
        <v>0.1544318968611684</v>
      </c>
      <c r="H21" s="15"/>
    </row>
    <row r="22" spans="1:8" ht="15.75" x14ac:dyDescent="0.25">
      <c r="A22" s="132" t="s">
        <v>56</v>
      </c>
      <c r="B22" s="133"/>
      <c r="C22" s="14"/>
      <c r="D22" s="71">
        <v>2</v>
      </c>
      <c r="E22" s="100">
        <v>361688</v>
      </c>
      <c r="F22" s="101">
        <v>129167.5</v>
      </c>
      <c r="G22" s="118">
        <f t="shared" si="0"/>
        <v>0.35712409590586364</v>
      </c>
      <c r="H22" s="15"/>
    </row>
    <row r="23" spans="1:8" ht="15.75" x14ac:dyDescent="0.25">
      <c r="A23" s="134" t="s">
        <v>20</v>
      </c>
      <c r="B23" s="133"/>
      <c r="C23" s="14"/>
      <c r="D23" s="71">
        <v>4</v>
      </c>
      <c r="E23" s="100">
        <v>700688</v>
      </c>
      <c r="F23" s="101">
        <v>218112.5</v>
      </c>
      <c r="G23" s="118">
        <f>F23/E23</f>
        <v>0.31128333866142993</v>
      </c>
      <c r="H23" s="15"/>
    </row>
    <row r="24" spans="1:8" ht="15.75" x14ac:dyDescent="0.25">
      <c r="A24" s="134" t="s">
        <v>21</v>
      </c>
      <c r="B24" s="133"/>
      <c r="C24" s="14"/>
      <c r="D24" s="71">
        <v>13</v>
      </c>
      <c r="E24" s="100">
        <v>179456</v>
      </c>
      <c r="F24" s="101">
        <v>178501</v>
      </c>
      <c r="G24" s="118">
        <f>F24/E24</f>
        <v>0.99467836126961484</v>
      </c>
      <c r="H24" s="15"/>
    </row>
    <row r="25" spans="1:8" ht="15.75" x14ac:dyDescent="0.25">
      <c r="A25" s="135" t="s">
        <v>22</v>
      </c>
      <c r="B25" s="133"/>
      <c r="C25" s="14"/>
      <c r="D25" s="71"/>
      <c r="E25" s="100"/>
      <c r="F25" s="101"/>
      <c r="G25" s="118"/>
      <c r="H25" s="15"/>
    </row>
    <row r="26" spans="1:8" ht="15.75" x14ac:dyDescent="0.25">
      <c r="A26" s="135" t="s">
        <v>23</v>
      </c>
      <c r="B26" s="133"/>
      <c r="C26" s="14"/>
      <c r="D26" s="71"/>
      <c r="E26" s="100">
        <v>35428</v>
      </c>
      <c r="F26" s="101">
        <v>18368</v>
      </c>
      <c r="G26" s="118">
        <f>F26/E26</f>
        <v>0.51845997516088971</v>
      </c>
      <c r="H26" s="15"/>
    </row>
    <row r="27" spans="1:8" ht="15.75" x14ac:dyDescent="0.25">
      <c r="A27" s="132" t="s">
        <v>112</v>
      </c>
      <c r="B27" s="133"/>
      <c r="C27" s="14"/>
      <c r="D27" s="71"/>
      <c r="E27" s="100"/>
      <c r="F27" s="101"/>
      <c r="G27" s="126"/>
      <c r="H27" s="15"/>
    </row>
    <row r="28" spans="1:8" ht="15.75" x14ac:dyDescent="0.25">
      <c r="A28" s="135" t="s">
        <v>24</v>
      </c>
      <c r="B28" s="133"/>
      <c r="C28" s="14"/>
      <c r="D28" s="71">
        <v>1</v>
      </c>
      <c r="E28" s="100">
        <v>107645</v>
      </c>
      <c r="F28" s="101">
        <v>-4603</v>
      </c>
      <c r="G28" s="118">
        <f>F28/E28</f>
        <v>-4.276092712155697E-2</v>
      </c>
      <c r="H28" s="15"/>
    </row>
    <row r="29" spans="1:8" ht="15.75" x14ac:dyDescent="0.25">
      <c r="A29" s="135" t="s">
        <v>108</v>
      </c>
      <c r="B29" s="133"/>
      <c r="C29" s="14"/>
      <c r="D29" s="71"/>
      <c r="E29" s="100"/>
      <c r="F29" s="100"/>
      <c r="G29" s="127"/>
      <c r="H29" s="15"/>
    </row>
    <row r="30" spans="1:8" ht="15.75" x14ac:dyDescent="0.25">
      <c r="A30" s="135" t="s">
        <v>153</v>
      </c>
      <c r="B30" s="133"/>
      <c r="C30" s="14"/>
      <c r="D30" s="71">
        <v>2</v>
      </c>
      <c r="E30" s="128">
        <v>458552</v>
      </c>
      <c r="F30" s="101">
        <v>155408</v>
      </c>
      <c r="G30" s="126">
        <f>F30/E30</f>
        <v>0.338910308972592</v>
      </c>
      <c r="H30" s="15"/>
    </row>
    <row r="31" spans="1:8" ht="15.75" x14ac:dyDescent="0.25">
      <c r="A31" s="135" t="s">
        <v>132</v>
      </c>
      <c r="B31" s="133"/>
      <c r="C31" s="14"/>
      <c r="D31" s="71">
        <v>1</v>
      </c>
      <c r="E31" s="128">
        <v>220714</v>
      </c>
      <c r="F31" s="101">
        <v>79996</v>
      </c>
      <c r="G31" s="126">
        <f>F31/E31</f>
        <v>0.36244189312866426</v>
      </c>
      <c r="H31" s="15"/>
    </row>
    <row r="32" spans="1:8" ht="15.75" x14ac:dyDescent="0.25">
      <c r="A32" s="135" t="s">
        <v>57</v>
      </c>
      <c r="B32" s="133"/>
      <c r="C32" s="14"/>
      <c r="D32" s="71"/>
      <c r="E32" s="128"/>
      <c r="F32" s="121"/>
      <c r="G32" s="126"/>
      <c r="H32" s="15"/>
    </row>
    <row r="33" spans="1:8" ht="15.75" x14ac:dyDescent="0.25">
      <c r="A33" s="132" t="s">
        <v>129</v>
      </c>
      <c r="B33" s="133"/>
      <c r="C33" s="14"/>
      <c r="D33" s="71">
        <v>2</v>
      </c>
      <c r="E33" s="100">
        <v>287885</v>
      </c>
      <c r="F33" s="101">
        <v>81430</v>
      </c>
      <c r="G33" s="126">
        <f>F33/E33</f>
        <v>0.28285600152838808</v>
      </c>
      <c r="H33" s="15"/>
    </row>
    <row r="34" spans="1:8" ht="15.75" x14ac:dyDescent="0.25">
      <c r="A34" s="132" t="s">
        <v>90</v>
      </c>
      <c r="B34" s="133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>
        <v>12250</v>
      </c>
      <c r="F35" s="121">
        <v>2450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57</v>
      </c>
      <c r="E39" s="112">
        <f>SUM(E9:E38)</f>
        <v>12756773</v>
      </c>
      <c r="F39" s="112">
        <f>SUM(F9:F38)</f>
        <v>3160567</v>
      </c>
      <c r="G39" s="122">
        <f>F39/E39</f>
        <v>0.24775599597170853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43</v>
      </c>
      <c r="E44" s="101">
        <v>3711602.75</v>
      </c>
      <c r="F44" s="101">
        <v>253818.79</v>
      </c>
      <c r="G44" s="118">
        <f>1-(+F44/E44)</f>
        <v>0.93161477477620691</v>
      </c>
      <c r="H44" s="15"/>
    </row>
    <row r="45" spans="1:8" ht="15.75" x14ac:dyDescent="0.25">
      <c r="A45" s="27" t="s">
        <v>34</v>
      </c>
      <c r="B45" s="28"/>
      <c r="C45" s="14"/>
      <c r="D45" s="71">
        <v>21</v>
      </c>
      <c r="E45" s="101">
        <v>5212660.45</v>
      </c>
      <c r="F45" s="101">
        <v>604360.6</v>
      </c>
      <c r="G45" s="118">
        <f t="shared" ref="G45:G56" si="1">1-(+F45/E45)</f>
        <v>0.88405908925067234</v>
      </c>
      <c r="H45" s="15"/>
    </row>
    <row r="46" spans="1:8" ht="15.75" x14ac:dyDescent="0.25">
      <c r="A46" s="27" t="s">
        <v>35</v>
      </c>
      <c r="B46" s="28"/>
      <c r="C46" s="14"/>
      <c r="D46" s="71">
        <v>93</v>
      </c>
      <c r="E46" s="101">
        <v>5934068</v>
      </c>
      <c r="F46" s="101">
        <v>452590.86</v>
      </c>
      <c r="G46" s="118">
        <f t="shared" si="1"/>
        <v>0.92373008533100731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7081226</v>
      </c>
      <c r="F48" s="101">
        <v>588444.87</v>
      </c>
      <c r="G48" s="118">
        <f t="shared" si="1"/>
        <v>0.91690070758933551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1260821</v>
      </c>
      <c r="F49" s="101">
        <v>105430</v>
      </c>
      <c r="G49" s="118">
        <f t="shared" si="1"/>
        <v>0.91637988263203107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691940</v>
      </c>
      <c r="F50" s="101">
        <v>112895</v>
      </c>
      <c r="G50" s="118">
        <f t="shared" si="1"/>
        <v>0.83684278983726912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104600</v>
      </c>
      <c r="F53" s="101">
        <v>-1400</v>
      </c>
      <c r="G53" s="118">
        <f t="shared" si="1"/>
        <v>1.0133843212237095</v>
      </c>
      <c r="H53" s="15"/>
    </row>
    <row r="54" spans="1:8" ht="15.75" x14ac:dyDescent="0.25">
      <c r="A54" s="27" t="s">
        <v>60</v>
      </c>
      <c r="B54" s="30"/>
      <c r="C54" s="14"/>
      <c r="D54" s="71">
        <v>444</v>
      </c>
      <c r="E54" s="101">
        <v>34144383.729999997</v>
      </c>
      <c r="F54" s="101">
        <v>3362393.78</v>
      </c>
      <c r="G54" s="118">
        <f t="shared" si="1"/>
        <v>0.90152425047151374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151</v>
      </c>
      <c r="B56" s="30"/>
      <c r="C56" s="14"/>
      <c r="D56" s="71">
        <v>367</v>
      </c>
      <c r="E56" s="101">
        <v>53521254.82</v>
      </c>
      <c r="F56" s="101">
        <v>5268720.25</v>
      </c>
      <c r="G56" s="118">
        <f t="shared" si="1"/>
        <v>0.90155835718501942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1040</v>
      </c>
      <c r="E62" s="112">
        <f>SUM(E44:E61)</f>
        <v>111662556.75</v>
      </c>
      <c r="F62" s="112">
        <f>SUM(F44:F61)</f>
        <v>10747254.15</v>
      </c>
      <c r="G62" s="122">
        <f>1-(F62/E62)</f>
        <v>0.90375239057026158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13907821.15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111</v>
      </c>
      <c r="B9" s="133"/>
      <c r="C9" s="14"/>
      <c r="D9" s="71"/>
      <c r="E9" s="101"/>
      <c r="F9" s="101"/>
      <c r="G9" s="118"/>
      <c r="H9" s="15"/>
    </row>
    <row r="10" spans="1:8" ht="15.75" x14ac:dyDescent="0.25">
      <c r="A10" s="132" t="s">
        <v>11</v>
      </c>
      <c r="B10" s="133"/>
      <c r="C10" s="14"/>
      <c r="D10" s="71">
        <v>5</v>
      </c>
      <c r="E10" s="101">
        <v>423025</v>
      </c>
      <c r="F10" s="101">
        <v>86486</v>
      </c>
      <c r="G10" s="118">
        <f>F10/E10</f>
        <v>0.20444654571242835</v>
      </c>
      <c r="H10" s="15"/>
    </row>
    <row r="11" spans="1:8" ht="15.75" x14ac:dyDescent="0.25">
      <c r="A11" s="132" t="s">
        <v>93</v>
      </c>
      <c r="B11" s="133"/>
      <c r="C11" s="14"/>
      <c r="D11" s="71"/>
      <c r="E11" s="101"/>
      <c r="F11" s="101"/>
      <c r="G11" s="118"/>
      <c r="H11" s="15"/>
    </row>
    <row r="12" spans="1:8" ht="15.75" x14ac:dyDescent="0.25">
      <c r="A12" s="132" t="s">
        <v>62</v>
      </c>
      <c r="B12" s="133"/>
      <c r="C12" s="14"/>
      <c r="D12" s="71">
        <v>1</v>
      </c>
      <c r="E12" s="101">
        <v>157418</v>
      </c>
      <c r="F12" s="101">
        <v>43088.5</v>
      </c>
      <c r="G12" s="118">
        <f>F12/E12</f>
        <v>0.2737202861172166</v>
      </c>
      <c r="H12" s="15"/>
    </row>
    <row r="13" spans="1:8" ht="15.75" x14ac:dyDescent="0.25">
      <c r="A13" s="132" t="s">
        <v>154</v>
      </c>
      <c r="B13" s="133"/>
      <c r="C13" s="14"/>
      <c r="D13" s="71"/>
      <c r="E13" s="101"/>
      <c r="F13" s="101"/>
      <c r="G13" s="118"/>
      <c r="H13" s="15"/>
    </row>
    <row r="14" spans="1:8" ht="15.75" x14ac:dyDescent="0.25">
      <c r="A14" s="132" t="s">
        <v>116</v>
      </c>
      <c r="B14" s="133"/>
      <c r="C14" s="14"/>
      <c r="D14" s="71">
        <v>4</v>
      </c>
      <c r="E14" s="101">
        <v>1274507</v>
      </c>
      <c r="F14" s="101">
        <v>102485.5</v>
      </c>
      <c r="G14" s="118">
        <f>F14/E14</f>
        <v>8.0411876906129193E-2</v>
      </c>
      <c r="H14" s="15"/>
    </row>
    <row r="15" spans="1:8" ht="15.75" x14ac:dyDescent="0.25">
      <c r="A15" s="132" t="s">
        <v>25</v>
      </c>
      <c r="B15" s="133"/>
      <c r="C15" s="14"/>
      <c r="D15" s="71"/>
      <c r="E15" s="101"/>
      <c r="F15" s="101"/>
      <c r="G15" s="118"/>
      <c r="H15" s="15"/>
    </row>
    <row r="16" spans="1:8" ht="15.75" x14ac:dyDescent="0.25">
      <c r="A16" s="132" t="s">
        <v>102</v>
      </c>
      <c r="B16" s="133"/>
      <c r="C16" s="14"/>
      <c r="D16" s="71"/>
      <c r="E16" s="101"/>
      <c r="F16" s="101"/>
      <c r="G16" s="118"/>
      <c r="H16" s="15"/>
    </row>
    <row r="17" spans="1:8" ht="15.75" x14ac:dyDescent="0.25">
      <c r="A17" s="132" t="s">
        <v>117</v>
      </c>
      <c r="B17" s="133"/>
      <c r="C17" s="14"/>
      <c r="D17" s="71"/>
      <c r="E17" s="101"/>
      <c r="F17" s="101"/>
      <c r="G17" s="118"/>
      <c r="H17" s="15"/>
    </row>
    <row r="18" spans="1:8" ht="15.75" x14ac:dyDescent="0.25">
      <c r="A18" s="132" t="s">
        <v>14</v>
      </c>
      <c r="B18" s="133"/>
      <c r="C18" s="14"/>
      <c r="D18" s="71">
        <v>1</v>
      </c>
      <c r="E18" s="101">
        <v>465460</v>
      </c>
      <c r="F18" s="101">
        <v>27902.5</v>
      </c>
      <c r="G18" s="118">
        <f>F18/E18</f>
        <v>5.9946074850685344E-2</v>
      </c>
      <c r="H18" s="15"/>
    </row>
    <row r="19" spans="1:8" ht="15.75" x14ac:dyDescent="0.25">
      <c r="A19" s="132" t="s">
        <v>15</v>
      </c>
      <c r="B19" s="133"/>
      <c r="C19" s="14"/>
      <c r="D19" s="71"/>
      <c r="E19" s="101"/>
      <c r="F19" s="101"/>
      <c r="G19" s="118"/>
      <c r="H19" s="15"/>
    </row>
    <row r="20" spans="1:8" ht="15.75" x14ac:dyDescent="0.25">
      <c r="A20" s="132" t="s">
        <v>101</v>
      </c>
      <c r="B20" s="133"/>
      <c r="C20" s="14"/>
      <c r="D20" s="71"/>
      <c r="E20" s="101"/>
      <c r="F20" s="101"/>
      <c r="G20" s="118"/>
      <c r="H20" s="15"/>
    </row>
    <row r="21" spans="1:8" ht="15.75" x14ac:dyDescent="0.25">
      <c r="A21" s="132" t="s">
        <v>129</v>
      </c>
      <c r="B21" s="133"/>
      <c r="C21" s="14"/>
      <c r="D21" s="71"/>
      <c r="E21" s="101"/>
      <c r="F21" s="101"/>
      <c r="G21" s="118"/>
      <c r="H21" s="15"/>
    </row>
    <row r="22" spans="1:8" ht="15.75" x14ac:dyDescent="0.25">
      <c r="A22" s="132" t="s">
        <v>140</v>
      </c>
      <c r="B22" s="133"/>
      <c r="C22" s="14"/>
      <c r="D22" s="71"/>
      <c r="E22" s="101"/>
      <c r="F22" s="101"/>
      <c r="G22" s="118"/>
      <c r="H22" s="15"/>
    </row>
    <row r="23" spans="1:8" ht="15.75" x14ac:dyDescent="0.25">
      <c r="A23" s="132" t="s">
        <v>106</v>
      </c>
      <c r="B23" s="133"/>
      <c r="C23" s="14"/>
      <c r="D23" s="71">
        <v>8</v>
      </c>
      <c r="E23" s="101">
        <v>1049576</v>
      </c>
      <c r="F23" s="101">
        <v>238937</v>
      </c>
      <c r="G23" s="118">
        <f>F23/E23</f>
        <v>0.22765097525095848</v>
      </c>
      <c r="H23" s="15"/>
    </row>
    <row r="24" spans="1:8" ht="15.75" x14ac:dyDescent="0.25">
      <c r="A24" s="132" t="s">
        <v>135</v>
      </c>
      <c r="B24" s="133"/>
      <c r="C24" s="14"/>
      <c r="D24" s="71">
        <v>1</v>
      </c>
      <c r="E24" s="101">
        <v>74356</v>
      </c>
      <c r="F24" s="101">
        <v>7782</v>
      </c>
      <c r="G24" s="118">
        <f>F24/E24</f>
        <v>0.1046586691053849</v>
      </c>
      <c r="H24" s="15"/>
    </row>
    <row r="25" spans="1:8" ht="15.75" x14ac:dyDescent="0.25">
      <c r="A25" s="134" t="s">
        <v>20</v>
      </c>
      <c r="B25" s="133"/>
      <c r="C25" s="14"/>
      <c r="D25" s="71">
        <v>2</v>
      </c>
      <c r="E25" s="101">
        <v>189045</v>
      </c>
      <c r="F25" s="101">
        <v>53430</v>
      </c>
      <c r="G25" s="118">
        <f>F25/E25</f>
        <v>0.28263111957470444</v>
      </c>
      <c r="H25" s="15"/>
    </row>
    <row r="26" spans="1:8" ht="15.75" x14ac:dyDescent="0.25">
      <c r="A26" s="134" t="s">
        <v>21</v>
      </c>
      <c r="B26" s="133"/>
      <c r="C26" s="14"/>
      <c r="D26" s="71"/>
      <c r="E26" s="101"/>
      <c r="F26" s="101"/>
      <c r="G26" s="118"/>
      <c r="H26" s="15"/>
    </row>
    <row r="27" spans="1:8" ht="15.75" x14ac:dyDescent="0.25">
      <c r="A27" s="135" t="s">
        <v>23</v>
      </c>
      <c r="B27" s="133"/>
      <c r="C27" s="14"/>
      <c r="D27" s="71"/>
      <c r="E27" s="101"/>
      <c r="F27" s="101"/>
      <c r="G27" s="118"/>
      <c r="H27" s="15"/>
    </row>
    <row r="28" spans="1:8" ht="15.75" x14ac:dyDescent="0.25">
      <c r="A28" s="135" t="s">
        <v>142</v>
      </c>
      <c r="B28" s="133"/>
      <c r="C28" s="14"/>
      <c r="D28" s="71"/>
      <c r="E28" s="101"/>
      <c r="F28" s="101"/>
      <c r="G28" s="118"/>
      <c r="H28" s="15"/>
    </row>
    <row r="29" spans="1:8" ht="15.75" x14ac:dyDescent="0.25">
      <c r="A29" s="135" t="s">
        <v>130</v>
      </c>
      <c r="B29" s="133"/>
      <c r="C29" s="14"/>
      <c r="D29" s="71"/>
      <c r="E29" s="101"/>
      <c r="F29" s="101"/>
      <c r="G29" s="118"/>
      <c r="H29" s="15"/>
    </row>
    <row r="30" spans="1:8" ht="15.75" x14ac:dyDescent="0.25">
      <c r="A30" s="135" t="s">
        <v>155</v>
      </c>
      <c r="B30" s="133"/>
      <c r="C30" s="14"/>
      <c r="D30" s="71"/>
      <c r="E30" s="101"/>
      <c r="F30" s="101"/>
      <c r="G30" s="118"/>
      <c r="H30" s="15"/>
    </row>
    <row r="31" spans="1:8" ht="15.75" x14ac:dyDescent="0.25">
      <c r="A31" s="135" t="s">
        <v>141</v>
      </c>
      <c r="B31" s="133"/>
      <c r="C31" s="14"/>
      <c r="D31" s="71"/>
      <c r="E31" s="101"/>
      <c r="F31" s="101"/>
      <c r="G31" s="118"/>
      <c r="H31" s="15"/>
    </row>
    <row r="32" spans="1:8" ht="15.75" x14ac:dyDescent="0.25">
      <c r="A32" s="135" t="s">
        <v>53</v>
      </c>
      <c r="B32" s="133"/>
      <c r="C32" s="14"/>
      <c r="D32" s="71"/>
      <c r="E32" s="101"/>
      <c r="F32" s="101"/>
      <c r="G32" s="118"/>
      <c r="H32" s="15"/>
    </row>
    <row r="33" spans="1:8" ht="15.75" x14ac:dyDescent="0.25">
      <c r="A33" s="135" t="s">
        <v>148</v>
      </c>
      <c r="B33" s="133"/>
      <c r="C33" s="14"/>
      <c r="D33" s="71"/>
      <c r="E33" s="101"/>
      <c r="F33" s="101"/>
      <c r="G33" s="118"/>
      <c r="H33" s="15"/>
    </row>
    <row r="34" spans="1:8" ht="15.75" x14ac:dyDescent="0.25">
      <c r="A34" s="135" t="s">
        <v>94</v>
      </c>
      <c r="B34" s="133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22</v>
      </c>
      <c r="E39" s="112">
        <f>SUM(E9:E38)</f>
        <v>3633387</v>
      </c>
      <c r="F39" s="112">
        <f>SUM(F9:F38)</f>
        <v>560111.5</v>
      </c>
      <c r="G39" s="122">
        <f>F39/E39</f>
        <v>0.15415685144467131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3</v>
      </c>
      <c r="E44" s="101">
        <v>203984</v>
      </c>
      <c r="F44" s="101">
        <v>19232.23</v>
      </c>
      <c r="G44" s="118">
        <f>1-(+F44/E44)</f>
        <v>0.90571696799749002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20</v>
      </c>
      <c r="E46" s="101">
        <v>1199724.25</v>
      </c>
      <c r="F46" s="101">
        <v>129975.67999999999</v>
      </c>
      <c r="G46" s="118">
        <f>1-(+F46/E46)</f>
        <v>0.89166203817252176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1838146</v>
      </c>
      <c r="F47" s="101">
        <v>117767.77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3136589.11</v>
      </c>
      <c r="F48" s="101">
        <v>199934.24</v>
      </c>
      <c r="G48" s="118">
        <f>1-(+F48/E48)</f>
        <v>0.9362574334768381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112255</v>
      </c>
      <c r="F50" s="101">
        <v>8060</v>
      </c>
      <c r="G50" s="118">
        <f>1-(+F50/E50)</f>
        <v>0.92819918934568613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382</v>
      </c>
      <c r="E54" s="101">
        <v>22063394.140000001</v>
      </c>
      <c r="F54" s="101">
        <v>2542215.4</v>
      </c>
      <c r="G54" s="118">
        <f>1-(+F54/E54)</f>
        <v>0.88477677623539019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114</v>
      </c>
      <c r="B56" s="30"/>
      <c r="C56" s="14"/>
      <c r="D56" s="71">
        <v>424</v>
      </c>
      <c r="E56" s="101">
        <v>57004956.630000003</v>
      </c>
      <c r="F56" s="101">
        <v>6255226.79</v>
      </c>
      <c r="G56" s="118">
        <f>1-(+F56/E56)</f>
        <v>0.8902687211815532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866</v>
      </c>
      <c r="E62" s="112">
        <f>SUM(E44:E61)</f>
        <v>85559049.129999995</v>
      </c>
      <c r="F62" s="112">
        <f>SUM(F44:F61)</f>
        <v>9272412.1099999994</v>
      </c>
      <c r="G62" s="122">
        <f>1-(+F62/E62)</f>
        <v>0.89162558251540025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9832523.6099999994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118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111</v>
      </c>
      <c r="B9" s="133"/>
      <c r="C9" s="14"/>
      <c r="D9" s="71"/>
      <c r="E9" s="100"/>
      <c r="F9" s="101"/>
      <c r="G9" s="118"/>
      <c r="H9" s="15"/>
    </row>
    <row r="10" spans="1:8" ht="15.75" x14ac:dyDescent="0.25">
      <c r="A10" s="132" t="s">
        <v>11</v>
      </c>
      <c r="B10" s="133"/>
      <c r="C10" s="14"/>
      <c r="D10" s="71"/>
      <c r="E10" s="100"/>
      <c r="F10" s="101"/>
      <c r="G10" s="118"/>
      <c r="H10" s="15"/>
    </row>
    <row r="11" spans="1:8" ht="15.75" x14ac:dyDescent="0.25">
      <c r="A11" s="132" t="s">
        <v>93</v>
      </c>
      <c r="B11" s="133"/>
      <c r="C11" s="14"/>
      <c r="D11" s="71">
        <v>2</v>
      </c>
      <c r="E11" s="100">
        <v>566133</v>
      </c>
      <c r="F11" s="101">
        <v>107016.5</v>
      </c>
      <c r="G11" s="118">
        <f t="shared" ref="G11:G22" si="0">F11/E11</f>
        <v>0.18903066947166125</v>
      </c>
      <c r="H11" s="15"/>
    </row>
    <row r="12" spans="1:8" ht="15.75" x14ac:dyDescent="0.25">
      <c r="A12" s="132" t="s">
        <v>62</v>
      </c>
      <c r="B12" s="133"/>
      <c r="C12" s="14"/>
      <c r="D12" s="71"/>
      <c r="E12" s="100"/>
      <c r="F12" s="101"/>
      <c r="G12" s="118"/>
      <c r="H12" s="15"/>
    </row>
    <row r="13" spans="1:8" ht="15.75" x14ac:dyDescent="0.25">
      <c r="A13" s="132" t="s">
        <v>154</v>
      </c>
      <c r="B13" s="133"/>
      <c r="C13" s="14"/>
      <c r="D13" s="71">
        <v>1</v>
      </c>
      <c r="E13" s="100">
        <v>29876</v>
      </c>
      <c r="F13" s="101">
        <v>8355</v>
      </c>
      <c r="G13" s="118">
        <f t="shared" si="0"/>
        <v>0.27965591109921006</v>
      </c>
      <c r="H13" s="15"/>
    </row>
    <row r="14" spans="1:8" ht="15.75" x14ac:dyDescent="0.25">
      <c r="A14" s="132" t="s">
        <v>116</v>
      </c>
      <c r="B14" s="133"/>
      <c r="C14" s="14"/>
      <c r="D14" s="71">
        <v>4</v>
      </c>
      <c r="E14" s="100">
        <v>8097720</v>
      </c>
      <c r="F14" s="101">
        <v>962853.5</v>
      </c>
      <c r="G14" s="118">
        <f t="shared" si="0"/>
        <v>0.11890427181972209</v>
      </c>
      <c r="H14" s="15"/>
    </row>
    <row r="15" spans="1:8" ht="15.75" x14ac:dyDescent="0.25">
      <c r="A15" s="132" t="s">
        <v>25</v>
      </c>
      <c r="B15" s="133"/>
      <c r="C15" s="14"/>
      <c r="D15" s="71">
        <v>1</v>
      </c>
      <c r="E15" s="100">
        <v>11710</v>
      </c>
      <c r="F15" s="101">
        <v>4805</v>
      </c>
      <c r="G15" s="118">
        <f t="shared" si="0"/>
        <v>0.41033304867634501</v>
      </c>
      <c r="H15" s="15"/>
    </row>
    <row r="16" spans="1:8" ht="15.75" x14ac:dyDescent="0.25">
      <c r="A16" s="132" t="s">
        <v>102</v>
      </c>
      <c r="B16" s="133"/>
      <c r="C16" s="14"/>
      <c r="D16" s="71">
        <v>2</v>
      </c>
      <c r="E16" s="100">
        <v>190477</v>
      </c>
      <c r="F16" s="101">
        <v>84937.5</v>
      </c>
      <c r="G16" s="118">
        <f t="shared" si="0"/>
        <v>0.44591997984008569</v>
      </c>
      <c r="H16" s="15"/>
    </row>
    <row r="17" spans="1:8" ht="15.75" x14ac:dyDescent="0.25">
      <c r="A17" s="132" t="s">
        <v>117</v>
      </c>
      <c r="B17" s="133"/>
      <c r="C17" s="14"/>
      <c r="D17" s="71"/>
      <c r="E17" s="100"/>
      <c r="F17" s="101"/>
      <c r="G17" s="118"/>
      <c r="H17" s="15"/>
    </row>
    <row r="18" spans="1:8" ht="15.75" x14ac:dyDescent="0.25">
      <c r="A18" s="132" t="s">
        <v>14</v>
      </c>
      <c r="B18" s="133"/>
      <c r="C18" s="14"/>
      <c r="D18" s="71">
        <v>2</v>
      </c>
      <c r="E18" s="100">
        <v>121667</v>
      </c>
      <c r="F18" s="101">
        <v>25286</v>
      </c>
      <c r="G18" s="118">
        <f t="shared" si="0"/>
        <v>0.20782956759022578</v>
      </c>
      <c r="H18" s="15"/>
    </row>
    <row r="19" spans="1:8" ht="15.75" x14ac:dyDescent="0.25">
      <c r="A19" s="132" t="s">
        <v>15</v>
      </c>
      <c r="B19" s="133"/>
      <c r="C19" s="14"/>
      <c r="D19" s="71">
        <v>2</v>
      </c>
      <c r="E19" s="100">
        <v>1188153</v>
      </c>
      <c r="F19" s="101">
        <v>99825</v>
      </c>
      <c r="G19" s="118">
        <f t="shared" si="0"/>
        <v>8.4016957412050466E-2</v>
      </c>
      <c r="H19" s="15"/>
    </row>
    <row r="20" spans="1:8" ht="15.75" x14ac:dyDescent="0.25">
      <c r="A20" s="132" t="s">
        <v>101</v>
      </c>
      <c r="B20" s="133"/>
      <c r="C20" s="14"/>
      <c r="D20" s="71">
        <v>1</v>
      </c>
      <c r="E20" s="100">
        <v>20415</v>
      </c>
      <c r="F20" s="101">
        <v>4135</v>
      </c>
      <c r="G20" s="118">
        <f t="shared" si="0"/>
        <v>0.20254714670585353</v>
      </c>
      <c r="H20" s="15"/>
    </row>
    <row r="21" spans="1:8" ht="15.75" x14ac:dyDescent="0.25">
      <c r="A21" s="132" t="s">
        <v>129</v>
      </c>
      <c r="B21" s="133"/>
      <c r="C21" s="14"/>
      <c r="D21" s="71">
        <v>1</v>
      </c>
      <c r="E21" s="100">
        <v>47430</v>
      </c>
      <c r="F21" s="101">
        <v>7255.5</v>
      </c>
      <c r="G21" s="118">
        <f t="shared" si="0"/>
        <v>0.15297280202403543</v>
      </c>
      <c r="H21" s="15"/>
    </row>
    <row r="22" spans="1:8" ht="15.75" x14ac:dyDescent="0.25">
      <c r="A22" s="132" t="s">
        <v>140</v>
      </c>
      <c r="B22" s="133"/>
      <c r="C22" s="14"/>
      <c r="D22" s="71">
        <v>13</v>
      </c>
      <c r="E22" s="100">
        <v>1593228</v>
      </c>
      <c r="F22" s="101">
        <v>364036</v>
      </c>
      <c r="G22" s="118">
        <f t="shared" si="0"/>
        <v>0.2284895821564773</v>
      </c>
      <c r="H22" s="15"/>
    </row>
    <row r="23" spans="1:8" ht="15.75" x14ac:dyDescent="0.25">
      <c r="A23" s="132" t="s">
        <v>106</v>
      </c>
      <c r="B23" s="133"/>
      <c r="C23" s="14"/>
      <c r="D23" s="71"/>
      <c r="E23" s="100"/>
      <c r="F23" s="101"/>
      <c r="G23" s="118"/>
      <c r="H23" s="15"/>
    </row>
    <row r="24" spans="1:8" ht="15.75" x14ac:dyDescent="0.25">
      <c r="A24" s="132" t="s">
        <v>135</v>
      </c>
      <c r="B24" s="133"/>
      <c r="C24" s="14"/>
      <c r="D24" s="71"/>
      <c r="E24" s="100"/>
      <c r="F24" s="101"/>
      <c r="G24" s="118"/>
      <c r="H24" s="15"/>
    </row>
    <row r="25" spans="1:8" ht="15.75" x14ac:dyDescent="0.25">
      <c r="A25" s="134" t="s">
        <v>20</v>
      </c>
      <c r="B25" s="133"/>
      <c r="C25" s="14"/>
      <c r="D25" s="71">
        <v>4</v>
      </c>
      <c r="E25" s="100">
        <v>908484</v>
      </c>
      <c r="F25" s="101">
        <v>129109</v>
      </c>
      <c r="G25" s="118">
        <f>F25/E25</f>
        <v>0.14211477582434032</v>
      </c>
      <c r="H25" s="15"/>
    </row>
    <row r="26" spans="1:8" ht="15.75" x14ac:dyDescent="0.25">
      <c r="A26" s="134" t="s">
        <v>21</v>
      </c>
      <c r="B26" s="133"/>
      <c r="C26" s="14"/>
      <c r="D26" s="71"/>
      <c r="E26" s="100"/>
      <c r="F26" s="101"/>
      <c r="G26" s="118"/>
      <c r="H26" s="15"/>
    </row>
    <row r="27" spans="1:8" ht="15.75" x14ac:dyDescent="0.25">
      <c r="A27" s="135" t="s">
        <v>23</v>
      </c>
      <c r="B27" s="133"/>
      <c r="C27" s="14"/>
      <c r="D27" s="71"/>
      <c r="E27" s="100"/>
      <c r="F27" s="101"/>
      <c r="G27" s="118"/>
      <c r="H27" s="15"/>
    </row>
    <row r="28" spans="1:8" ht="15.75" x14ac:dyDescent="0.25">
      <c r="A28" s="135" t="s">
        <v>142</v>
      </c>
      <c r="B28" s="133"/>
      <c r="C28" s="14"/>
      <c r="D28" s="71"/>
      <c r="E28" s="100"/>
      <c r="F28" s="101"/>
      <c r="G28" s="118"/>
      <c r="H28" s="15"/>
    </row>
    <row r="29" spans="1:8" ht="15.75" x14ac:dyDescent="0.25">
      <c r="A29" s="135" t="s">
        <v>130</v>
      </c>
      <c r="B29" s="133"/>
      <c r="C29" s="14"/>
      <c r="D29" s="71">
        <v>1</v>
      </c>
      <c r="E29" s="100">
        <v>25185</v>
      </c>
      <c r="F29" s="101">
        <v>-5750</v>
      </c>
      <c r="G29" s="118">
        <f t="shared" ref="G29:G34" si="1">F29/E29</f>
        <v>-0.22831050228310501</v>
      </c>
      <c r="H29" s="15"/>
    </row>
    <row r="30" spans="1:8" ht="15.75" x14ac:dyDescent="0.25">
      <c r="A30" s="135" t="s">
        <v>155</v>
      </c>
      <c r="B30" s="133"/>
      <c r="C30" s="14"/>
      <c r="D30" s="71">
        <v>1</v>
      </c>
      <c r="E30" s="100">
        <v>172176</v>
      </c>
      <c r="F30" s="101">
        <v>47766.5</v>
      </c>
      <c r="G30" s="118"/>
      <c r="H30" s="15"/>
    </row>
    <row r="31" spans="1:8" ht="15.75" x14ac:dyDescent="0.25">
      <c r="A31" s="135" t="s">
        <v>141</v>
      </c>
      <c r="B31" s="133"/>
      <c r="C31" s="14"/>
      <c r="D31" s="71">
        <v>2</v>
      </c>
      <c r="E31" s="100">
        <v>653282</v>
      </c>
      <c r="F31" s="101">
        <v>134012</v>
      </c>
      <c r="G31" s="118">
        <f t="shared" si="1"/>
        <v>0.2051365260331679</v>
      </c>
      <c r="H31" s="15"/>
    </row>
    <row r="32" spans="1:8" ht="15.75" x14ac:dyDescent="0.25">
      <c r="A32" s="135" t="s">
        <v>53</v>
      </c>
      <c r="B32" s="133"/>
      <c r="C32" s="14"/>
      <c r="D32" s="71">
        <v>1</v>
      </c>
      <c r="E32" s="100">
        <v>148113</v>
      </c>
      <c r="F32" s="101">
        <v>46358</v>
      </c>
      <c r="G32" s="118">
        <f t="shared" si="1"/>
        <v>0.31299075705711182</v>
      </c>
      <c r="H32" s="15"/>
    </row>
    <row r="33" spans="1:8" ht="15.75" x14ac:dyDescent="0.25">
      <c r="A33" s="135" t="s">
        <v>148</v>
      </c>
      <c r="B33" s="133"/>
      <c r="C33" s="14"/>
      <c r="D33" s="71">
        <v>3</v>
      </c>
      <c r="E33" s="100">
        <v>371296</v>
      </c>
      <c r="F33" s="101">
        <v>36319</v>
      </c>
      <c r="G33" s="118">
        <f t="shared" si="1"/>
        <v>9.7816836163061277E-2</v>
      </c>
      <c r="H33" s="15"/>
    </row>
    <row r="34" spans="1:8" ht="15.75" x14ac:dyDescent="0.25">
      <c r="A34" s="135" t="s">
        <v>94</v>
      </c>
      <c r="B34" s="133"/>
      <c r="C34" s="14"/>
      <c r="D34" s="71">
        <v>2</v>
      </c>
      <c r="E34" s="100">
        <v>1245364</v>
      </c>
      <c r="F34" s="101">
        <v>128188</v>
      </c>
      <c r="G34" s="118">
        <f t="shared" si="1"/>
        <v>0.10293215477563186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43</v>
      </c>
      <c r="E39" s="112">
        <f>SUM(E9:E38)</f>
        <v>15390709</v>
      </c>
      <c r="F39" s="112">
        <f>SUM(F9:F38)</f>
        <v>2184507.5</v>
      </c>
      <c r="G39" s="122">
        <f>F39/E39</f>
        <v>0.14193676847505857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109</v>
      </c>
      <c r="E44" s="101">
        <v>15149534.58</v>
      </c>
      <c r="F44" s="101">
        <v>934032.73</v>
      </c>
      <c r="G44" s="118">
        <f>1-(+F44/E44)</f>
        <v>0.93834578052100137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5879333.75</v>
      </c>
      <c r="F45" s="101">
        <v>373564.04</v>
      </c>
      <c r="G45" s="118">
        <f t="shared" ref="G45:G53" si="2">1-(+F45/E45)</f>
        <v>0.93646150127129624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3994970</v>
      </c>
      <c r="F46" s="101">
        <v>285622.69</v>
      </c>
      <c r="G46" s="118">
        <f t="shared" si="2"/>
        <v>0.92850442181042658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108</v>
      </c>
      <c r="E48" s="101">
        <v>18142222.640000001</v>
      </c>
      <c r="F48" s="101">
        <v>1120837.42</v>
      </c>
      <c r="G48" s="118">
        <f t="shared" si="2"/>
        <v>0.93821939889940631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1168835</v>
      </c>
      <c r="F50" s="101">
        <v>64210</v>
      </c>
      <c r="G50" s="118">
        <f t="shared" si="2"/>
        <v>0.94506495784263822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50250</v>
      </c>
      <c r="F51" s="101">
        <v>14040</v>
      </c>
      <c r="G51" s="118">
        <f t="shared" si="2"/>
        <v>0.72059701492537309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63675</v>
      </c>
      <c r="F52" s="101">
        <v>19575</v>
      </c>
      <c r="G52" s="118">
        <f t="shared" si="2"/>
        <v>0.69257950530035339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21200</v>
      </c>
      <c r="F53" s="101">
        <v>-28500</v>
      </c>
      <c r="G53" s="118">
        <f t="shared" si="2"/>
        <v>2.3443396226415096</v>
      </c>
      <c r="H53" s="15"/>
    </row>
    <row r="54" spans="1:8" ht="15.75" x14ac:dyDescent="0.25">
      <c r="A54" s="27" t="s">
        <v>60</v>
      </c>
      <c r="B54" s="30"/>
      <c r="C54" s="14"/>
      <c r="D54" s="71">
        <v>1179</v>
      </c>
      <c r="E54" s="101">
        <v>109538321.75</v>
      </c>
      <c r="F54" s="101">
        <v>12343995.119999999</v>
      </c>
      <c r="G54" s="118">
        <f>1-(+F54/E54)</f>
        <v>0.88730888950286479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328912.63</v>
      </c>
      <c r="F55" s="101">
        <v>37904.94</v>
      </c>
      <c r="G55" s="118">
        <f>1-(+F55/E55)</f>
        <v>0.8847568121661975</v>
      </c>
      <c r="H55" s="15"/>
    </row>
    <row r="56" spans="1:8" ht="15.75" x14ac:dyDescent="0.25">
      <c r="A56" s="70" t="s">
        <v>114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1541</v>
      </c>
      <c r="E62" s="112">
        <f>SUM(E44:E61)</f>
        <v>154337255.34999999</v>
      </c>
      <c r="F62" s="112">
        <f>SUM(F44:F61)</f>
        <v>15165281.939999999</v>
      </c>
      <c r="G62" s="122">
        <f>1-(F62/E62)</f>
        <v>0.90173933114458482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17349789.439999998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66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2" t="s">
        <v>10</v>
      </c>
      <c r="B9" s="133"/>
      <c r="C9" s="14"/>
      <c r="D9" s="71"/>
      <c r="E9" s="101"/>
      <c r="F9" s="101"/>
      <c r="G9" s="118"/>
      <c r="H9" s="15"/>
    </row>
    <row r="10" spans="1:8" ht="15.75" customHeight="1" x14ac:dyDescent="0.35">
      <c r="A10" s="132" t="s">
        <v>11</v>
      </c>
      <c r="B10" s="133"/>
      <c r="C10" s="14"/>
      <c r="D10" s="71"/>
      <c r="E10" s="101"/>
      <c r="F10" s="101"/>
      <c r="G10" s="118"/>
      <c r="H10" s="15"/>
    </row>
    <row r="11" spans="1:8" ht="15.75" customHeight="1" x14ac:dyDescent="0.35">
      <c r="A11" s="132" t="s">
        <v>109</v>
      </c>
      <c r="B11" s="133"/>
      <c r="C11" s="14"/>
      <c r="D11" s="71"/>
      <c r="E11" s="101"/>
      <c r="F11" s="101"/>
      <c r="G11" s="118"/>
      <c r="H11" s="15"/>
    </row>
    <row r="12" spans="1:8" ht="15.75" customHeight="1" x14ac:dyDescent="0.35">
      <c r="A12" s="132" t="s">
        <v>153</v>
      </c>
      <c r="B12" s="133"/>
      <c r="C12" s="14"/>
      <c r="D12" s="71"/>
      <c r="E12" s="101"/>
      <c r="F12" s="101"/>
      <c r="G12" s="118"/>
      <c r="H12" s="15"/>
    </row>
    <row r="13" spans="1:8" ht="15.75" customHeight="1" x14ac:dyDescent="0.35">
      <c r="A13" s="132" t="s">
        <v>69</v>
      </c>
      <c r="B13" s="133"/>
      <c r="C13" s="14"/>
      <c r="D13" s="71"/>
      <c r="E13" s="101"/>
      <c r="F13" s="101"/>
      <c r="G13" s="118"/>
      <c r="H13" s="15"/>
    </row>
    <row r="14" spans="1:8" ht="15.75" customHeight="1" x14ac:dyDescent="0.35">
      <c r="A14" s="132" t="s">
        <v>98</v>
      </c>
      <c r="B14" s="133"/>
      <c r="C14" s="14"/>
      <c r="D14" s="71"/>
      <c r="E14" s="101"/>
      <c r="F14" s="101"/>
      <c r="G14" s="118"/>
      <c r="H14" s="15"/>
    </row>
    <row r="15" spans="1:8" ht="15.75" customHeight="1" x14ac:dyDescent="0.35">
      <c r="A15" s="132" t="s">
        <v>100</v>
      </c>
      <c r="B15" s="133"/>
      <c r="C15" s="14"/>
      <c r="D15" s="71"/>
      <c r="E15" s="101"/>
      <c r="F15" s="101"/>
      <c r="G15" s="118"/>
      <c r="H15" s="15"/>
    </row>
    <row r="16" spans="1:8" ht="15.75" customHeight="1" x14ac:dyDescent="0.35">
      <c r="A16" s="132" t="s">
        <v>95</v>
      </c>
      <c r="B16" s="133"/>
      <c r="C16" s="14"/>
      <c r="D16" s="71"/>
      <c r="E16" s="101"/>
      <c r="F16" s="101"/>
      <c r="G16" s="118"/>
      <c r="H16" s="15"/>
    </row>
    <row r="17" spans="1:8" ht="15.75" customHeight="1" x14ac:dyDescent="0.35">
      <c r="A17" s="132" t="s">
        <v>73</v>
      </c>
      <c r="B17" s="133"/>
      <c r="C17" s="14"/>
      <c r="D17" s="71"/>
      <c r="E17" s="101"/>
      <c r="F17" s="101"/>
      <c r="G17" s="118"/>
      <c r="H17" s="15"/>
    </row>
    <row r="18" spans="1:8" ht="15.75" customHeight="1" x14ac:dyDescent="0.35">
      <c r="A18" s="135" t="s">
        <v>104</v>
      </c>
      <c r="B18" s="133"/>
      <c r="C18" s="14"/>
      <c r="D18" s="71"/>
      <c r="E18" s="101"/>
      <c r="F18" s="101"/>
      <c r="G18" s="118"/>
      <c r="H18" s="15"/>
    </row>
    <row r="19" spans="1:8" ht="15.75" customHeight="1" x14ac:dyDescent="0.35">
      <c r="A19" s="135" t="s">
        <v>14</v>
      </c>
      <c r="B19" s="133"/>
      <c r="C19" s="14"/>
      <c r="D19" s="71"/>
      <c r="E19" s="101"/>
      <c r="F19" s="101"/>
      <c r="G19" s="118"/>
      <c r="H19" s="15"/>
    </row>
    <row r="20" spans="1:8" ht="15.75" customHeight="1" x14ac:dyDescent="0.35">
      <c r="A20" s="132" t="s">
        <v>15</v>
      </c>
      <c r="B20" s="133"/>
      <c r="C20" s="14"/>
      <c r="D20" s="71"/>
      <c r="E20" s="101"/>
      <c r="F20" s="101"/>
      <c r="G20" s="118"/>
      <c r="H20" s="15"/>
    </row>
    <row r="21" spans="1:8" ht="15.75" customHeight="1" x14ac:dyDescent="0.35">
      <c r="A21" s="132" t="s">
        <v>58</v>
      </c>
      <c r="B21" s="133"/>
      <c r="C21" s="14"/>
      <c r="D21" s="71"/>
      <c r="E21" s="101"/>
      <c r="F21" s="101"/>
      <c r="G21" s="118"/>
      <c r="H21" s="15"/>
    </row>
    <row r="22" spans="1:8" ht="15.75" customHeight="1" x14ac:dyDescent="0.35">
      <c r="A22" s="132" t="s">
        <v>90</v>
      </c>
      <c r="B22" s="133"/>
      <c r="C22" s="14"/>
      <c r="D22" s="71"/>
      <c r="E22" s="101"/>
      <c r="F22" s="101"/>
      <c r="G22" s="118"/>
      <c r="H22" s="15"/>
    </row>
    <row r="23" spans="1:8" ht="15.75" customHeight="1" x14ac:dyDescent="0.35">
      <c r="A23" s="132" t="s">
        <v>105</v>
      </c>
      <c r="B23" s="133"/>
      <c r="C23" s="14"/>
      <c r="D23" s="71"/>
      <c r="E23" s="101"/>
      <c r="F23" s="101"/>
      <c r="G23" s="118"/>
      <c r="H23" s="15"/>
    </row>
    <row r="24" spans="1:8" ht="15.75" customHeight="1" x14ac:dyDescent="0.35">
      <c r="A24" s="132" t="s">
        <v>18</v>
      </c>
      <c r="B24" s="133"/>
      <c r="C24" s="14"/>
      <c r="D24" s="71"/>
      <c r="E24" s="101"/>
      <c r="F24" s="101"/>
      <c r="G24" s="118"/>
      <c r="H24" s="15"/>
    </row>
    <row r="25" spans="1:8" ht="15.75" customHeight="1" x14ac:dyDescent="0.35">
      <c r="A25" s="134" t="s">
        <v>20</v>
      </c>
      <c r="B25" s="133"/>
      <c r="C25" s="14"/>
      <c r="D25" s="71"/>
      <c r="E25" s="101"/>
      <c r="F25" s="101"/>
      <c r="G25" s="118"/>
      <c r="H25" s="15"/>
    </row>
    <row r="26" spans="1:8" ht="15.75" customHeight="1" x14ac:dyDescent="0.35">
      <c r="A26" s="134" t="s">
        <v>21</v>
      </c>
      <c r="B26" s="133"/>
      <c r="C26" s="14"/>
      <c r="D26" s="71"/>
      <c r="E26" s="101"/>
      <c r="F26" s="101"/>
      <c r="G26" s="118"/>
      <c r="H26" s="15"/>
    </row>
    <row r="27" spans="1:8" ht="15.75" customHeight="1" x14ac:dyDescent="0.35">
      <c r="A27" s="135" t="s">
        <v>22</v>
      </c>
      <c r="B27" s="133"/>
      <c r="C27" s="14"/>
      <c r="D27" s="71"/>
      <c r="E27" s="101"/>
      <c r="F27" s="101"/>
      <c r="G27" s="118"/>
      <c r="H27" s="15"/>
    </row>
    <row r="28" spans="1:8" ht="15.75" customHeight="1" x14ac:dyDescent="0.35">
      <c r="A28" s="135" t="s">
        <v>23</v>
      </c>
      <c r="B28" s="133"/>
      <c r="C28" s="14"/>
      <c r="D28" s="71"/>
      <c r="E28" s="101"/>
      <c r="F28" s="101"/>
      <c r="G28" s="118"/>
      <c r="H28" s="15"/>
    </row>
    <row r="29" spans="1:8" ht="15.75" customHeight="1" x14ac:dyDescent="0.35">
      <c r="A29" s="135" t="s">
        <v>24</v>
      </c>
      <c r="B29" s="133"/>
      <c r="C29" s="14"/>
      <c r="D29" s="71"/>
      <c r="E29" s="101"/>
      <c r="F29" s="101"/>
      <c r="G29" s="118"/>
      <c r="H29" s="15"/>
    </row>
    <row r="30" spans="1:8" ht="15.75" customHeight="1" x14ac:dyDescent="0.35">
      <c r="A30" s="135" t="s">
        <v>65</v>
      </c>
      <c r="B30" s="133"/>
      <c r="C30" s="14"/>
      <c r="D30" s="71"/>
      <c r="E30" s="101"/>
      <c r="F30" s="101"/>
      <c r="G30" s="118"/>
      <c r="H30" s="15"/>
    </row>
    <row r="31" spans="1:8" ht="15.75" customHeight="1" x14ac:dyDescent="0.35">
      <c r="A31" s="135" t="s">
        <v>142</v>
      </c>
      <c r="B31" s="133"/>
      <c r="C31" s="14"/>
      <c r="D31" s="71"/>
      <c r="E31" s="101"/>
      <c r="F31" s="101"/>
      <c r="G31" s="118"/>
      <c r="H31" s="15"/>
    </row>
    <row r="32" spans="1:8" ht="15.75" customHeight="1" x14ac:dyDescent="0.35">
      <c r="A32" s="135" t="s">
        <v>101</v>
      </c>
      <c r="B32" s="133"/>
      <c r="C32" s="14"/>
      <c r="D32" s="71"/>
      <c r="E32" s="101"/>
      <c r="F32" s="101"/>
      <c r="G32" s="118"/>
      <c r="H32" s="15"/>
    </row>
    <row r="33" spans="1:8" ht="15.75" customHeight="1" x14ac:dyDescent="0.35">
      <c r="A33" s="135" t="s">
        <v>27</v>
      </c>
      <c r="B33" s="133"/>
      <c r="C33" s="14"/>
      <c r="D33" s="71"/>
      <c r="E33" s="101"/>
      <c r="F33" s="101"/>
      <c r="G33" s="118"/>
      <c r="H33" s="15"/>
    </row>
    <row r="34" spans="1:8" ht="15.75" customHeight="1" x14ac:dyDescent="0.35">
      <c r="A34" s="135" t="s">
        <v>71</v>
      </c>
      <c r="B34" s="133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355478.1</v>
      </c>
      <c r="F44" s="101">
        <v>14083.55</v>
      </c>
      <c r="G44" s="118">
        <f>1-(+F44/E44)</f>
        <v>0.96038138495732928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59043.25</v>
      </c>
      <c r="F46" s="101">
        <v>4478.75</v>
      </c>
      <c r="G46" s="118">
        <f>1-(+F46/E46)</f>
        <v>0.9241445889242208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6</v>
      </c>
      <c r="E47" s="101">
        <v>506398</v>
      </c>
      <c r="F47" s="101">
        <v>95138.5</v>
      </c>
      <c r="G47" s="118">
        <f>1-(+F47/E47)</f>
        <v>0.81212702261857272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1169254.3400000001</v>
      </c>
      <c r="F48" s="101">
        <v>77475.98</v>
      </c>
      <c r="G48" s="118">
        <f>1-(+F48/E48)</f>
        <v>0.93373898445397263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196045</v>
      </c>
      <c r="F50" s="101">
        <v>16420</v>
      </c>
      <c r="G50" s="118">
        <f>1-(+F50/E50)</f>
        <v>0.91624371955418393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355</v>
      </c>
      <c r="E54" s="101">
        <v>26007410.16</v>
      </c>
      <c r="F54" s="101">
        <v>2951539.37</v>
      </c>
      <c r="G54" s="118">
        <f>1-(+F54/E54)</f>
        <v>0.88651159989242079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383</v>
      </c>
      <c r="E61" s="112">
        <f>SUM(E44:E60)</f>
        <v>28293628.850000001</v>
      </c>
      <c r="F61" s="112">
        <f>SUM(F44:F60)</f>
        <v>3159136.15</v>
      </c>
      <c r="G61" s="122">
        <f>1-(F61/E61)</f>
        <v>0.88834461048639934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3159136.15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133</v>
      </c>
      <c r="B9" s="133"/>
      <c r="C9" s="14"/>
      <c r="D9" s="71"/>
      <c r="E9" s="101"/>
      <c r="F9" s="101"/>
      <c r="G9" s="102"/>
      <c r="H9" s="15"/>
    </row>
    <row r="10" spans="1:8" ht="15.75" x14ac:dyDescent="0.25">
      <c r="A10" s="132" t="s">
        <v>11</v>
      </c>
      <c r="B10" s="133"/>
      <c r="C10" s="14"/>
      <c r="D10" s="71">
        <v>4</v>
      </c>
      <c r="E10" s="101">
        <v>1599617</v>
      </c>
      <c r="F10" s="101">
        <v>89609</v>
      </c>
      <c r="G10" s="102">
        <f>F10/E10</f>
        <v>5.6019034556396938E-2</v>
      </c>
      <c r="H10" s="15"/>
    </row>
    <row r="11" spans="1:8" ht="15.75" x14ac:dyDescent="0.25">
      <c r="A11" s="132" t="s">
        <v>68</v>
      </c>
      <c r="B11" s="133"/>
      <c r="C11" s="14"/>
      <c r="D11" s="71">
        <v>1</v>
      </c>
      <c r="E11" s="101">
        <v>53300</v>
      </c>
      <c r="F11" s="101">
        <v>11781</v>
      </c>
      <c r="G11" s="102">
        <f>F11/E11</f>
        <v>0.22103189493433395</v>
      </c>
      <c r="H11" s="15"/>
    </row>
    <row r="12" spans="1:8" ht="15.75" x14ac:dyDescent="0.25">
      <c r="A12" s="132" t="s">
        <v>25</v>
      </c>
      <c r="B12" s="133"/>
      <c r="C12" s="14"/>
      <c r="D12" s="71"/>
      <c r="E12" s="101"/>
      <c r="F12" s="101"/>
      <c r="G12" s="102"/>
      <c r="H12" s="15"/>
    </row>
    <row r="13" spans="1:8" ht="15.75" x14ac:dyDescent="0.25">
      <c r="A13" s="132" t="s">
        <v>69</v>
      </c>
      <c r="B13" s="133"/>
      <c r="C13" s="14"/>
      <c r="D13" s="71">
        <v>17</v>
      </c>
      <c r="E13" s="101">
        <v>3773519</v>
      </c>
      <c r="F13" s="101">
        <v>726649.5</v>
      </c>
      <c r="G13" s="102">
        <f>F13/E13</f>
        <v>0.19256548065611967</v>
      </c>
      <c r="H13" s="15"/>
    </row>
    <row r="14" spans="1:8" ht="15.75" x14ac:dyDescent="0.25">
      <c r="A14" s="132" t="s">
        <v>110</v>
      </c>
      <c r="B14" s="133"/>
      <c r="C14" s="14"/>
      <c r="D14" s="71"/>
      <c r="E14" s="101"/>
      <c r="F14" s="101"/>
      <c r="G14" s="102"/>
      <c r="H14" s="15"/>
    </row>
    <row r="15" spans="1:8" ht="15.75" x14ac:dyDescent="0.25">
      <c r="A15" s="132" t="s">
        <v>103</v>
      </c>
      <c r="B15" s="133"/>
      <c r="C15" s="14"/>
      <c r="D15" s="71"/>
      <c r="E15" s="101"/>
      <c r="F15" s="101"/>
      <c r="G15" s="102"/>
      <c r="H15" s="15"/>
    </row>
    <row r="16" spans="1:8" ht="15.75" x14ac:dyDescent="0.25">
      <c r="A16" s="132" t="s">
        <v>111</v>
      </c>
      <c r="B16" s="133"/>
      <c r="C16" s="14"/>
      <c r="D16" s="71"/>
      <c r="E16" s="101"/>
      <c r="F16" s="101"/>
      <c r="G16" s="102"/>
      <c r="H16" s="15"/>
    </row>
    <row r="17" spans="1:8" ht="15.75" x14ac:dyDescent="0.25">
      <c r="A17" s="132" t="s">
        <v>134</v>
      </c>
      <c r="B17" s="133"/>
      <c r="C17" s="14"/>
      <c r="D17" s="71"/>
      <c r="E17" s="101"/>
      <c r="F17" s="101"/>
      <c r="G17" s="102"/>
      <c r="H17" s="15"/>
    </row>
    <row r="18" spans="1:8" ht="15.75" x14ac:dyDescent="0.25">
      <c r="A18" s="132" t="s">
        <v>14</v>
      </c>
      <c r="B18" s="133"/>
      <c r="C18" s="14"/>
      <c r="D18" s="71">
        <v>1</v>
      </c>
      <c r="E18" s="101">
        <v>1279419</v>
      </c>
      <c r="F18" s="101">
        <v>340888</v>
      </c>
      <c r="G18" s="102">
        <f>F18/E18</f>
        <v>0.26643968863992173</v>
      </c>
      <c r="H18" s="15"/>
    </row>
    <row r="19" spans="1:8" ht="15.75" x14ac:dyDescent="0.25">
      <c r="A19" s="132" t="s">
        <v>15</v>
      </c>
      <c r="B19" s="133"/>
      <c r="C19" s="14"/>
      <c r="D19" s="71">
        <v>3</v>
      </c>
      <c r="E19" s="101">
        <v>2614827</v>
      </c>
      <c r="F19" s="101">
        <v>746375</v>
      </c>
      <c r="G19" s="102">
        <f>F19/E19</f>
        <v>0.28543953385826287</v>
      </c>
      <c r="H19" s="15"/>
    </row>
    <row r="20" spans="1:8" ht="15.75" x14ac:dyDescent="0.25">
      <c r="A20" s="135" t="s">
        <v>16</v>
      </c>
      <c r="B20" s="133"/>
      <c r="C20" s="14"/>
      <c r="D20" s="71"/>
      <c r="E20" s="101"/>
      <c r="F20" s="101"/>
      <c r="G20" s="102"/>
      <c r="H20" s="15"/>
    </row>
    <row r="21" spans="1:8" ht="15.75" x14ac:dyDescent="0.25">
      <c r="A21" s="132" t="s">
        <v>70</v>
      </c>
      <c r="B21" s="133"/>
      <c r="C21" s="14"/>
      <c r="D21" s="71">
        <v>3</v>
      </c>
      <c r="E21" s="101">
        <v>6314322</v>
      </c>
      <c r="F21" s="101">
        <v>827597.5</v>
      </c>
      <c r="G21" s="102">
        <f>F21/E21</f>
        <v>0.13106672418669812</v>
      </c>
      <c r="H21" s="15"/>
    </row>
    <row r="22" spans="1:8" ht="15.75" x14ac:dyDescent="0.25">
      <c r="A22" s="132" t="s">
        <v>90</v>
      </c>
      <c r="B22" s="133"/>
      <c r="C22" s="14"/>
      <c r="D22" s="71"/>
      <c r="E22" s="101"/>
      <c r="F22" s="101"/>
      <c r="G22" s="102"/>
      <c r="H22" s="15"/>
    </row>
    <row r="23" spans="1:8" ht="15.75" x14ac:dyDescent="0.25">
      <c r="A23" s="132" t="s">
        <v>136</v>
      </c>
      <c r="B23" s="133"/>
      <c r="C23" s="14"/>
      <c r="D23" s="71">
        <v>1</v>
      </c>
      <c r="E23" s="101">
        <v>189915</v>
      </c>
      <c r="F23" s="101">
        <v>189752.5</v>
      </c>
      <c r="G23" s="102">
        <f>F23/E23</f>
        <v>0.99914435405312907</v>
      </c>
      <c r="H23" s="15"/>
    </row>
    <row r="24" spans="1:8" ht="15.75" x14ac:dyDescent="0.25">
      <c r="A24" s="132" t="s">
        <v>130</v>
      </c>
      <c r="B24" s="133"/>
      <c r="C24" s="14"/>
      <c r="D24" s="71">
        <v>2</v>
      </c>
      <c r="E24" s="101">
        <v>447429</v>
      </c>
      <c r="F24" s="101">
        <v>145157</v>
      </c>
      <c r="G24" s="102">
        <f>F24/E24</f>
        <v>0.32442465731993231</v>
      </c>
      <c r="H24" s="15"/>
    </row>
    <row r="25" spans="1:8" ht="15.75" x14ac:dyDescent="0.25">
      <c r="A25" s="134" t="s">
        <v>20</v>
      </c>
      <c r="B25" s="133"/>
      <c r="C25" s="14"/>
      <c r="D25" s="71">
        <v>4</v>
      </c>
      <c r="E25" s="101">
        <v>1621146</v>
      </c>
      <c r="F25" s="101">
        <v>242044</v>
      </c>
      <c r="G25" s="102">
        <f>F25/E25</f>
        <v>0.14930425760542235</v>
      </c>
      <c r="H25" s="15"/>
    </row>
    <row r="26" spans="1:8" ht="15.75" x14ac:dyDescent="0.25">
      <c r="A26" s="134" t="s">
        <v>21</v>
      </c>
      <c r="B26" s="133"/>
      <c r="C26" s="14"/>
      <c r="D26" s="71">
        <v>17</v>
      </c>
      <c r="E26" s="101">
        <v>114487</v>
      </c>
      <c r="F26" s="101">
        <v>114487</v>
      </c>
      <c r="G26" s="102">
        <f>F26/E26</f>
        <v>1</v>
      </c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1">
        <v>58864</v>
      </c>
      <c r="F28" s="101">
        <v>15414</v>
      </c>
      <c r="G28" s="102">
        <f>F28/E28</f>
        <v>0.26185784180483829</v>
      </c>
      <c r="H28" s="15"/>
    </row>
    <row r="29" spans="1:8" ht="15.75" x14ac:dyDescent="0.25">
      <c r="A29" s="135" t="s">
        <v>138</v>
      </c>
      <c r="B29" s="133"/>
      <c r="C29" s="14"/>
      <c r="D29" s="71">
        <v>1</v>
      </c>
      <c r="E29" s="101">
        <v>1841851</v>
      </c>
      <c r="F29" s="101">
        <v>179895</v>
      </c>
      <c r="G29" s="102">
        <f>F29/E29</f>
        <v>9.7670767070734826E-2</v>
      </c>
      <c r="H29" s="15"/>
    </row>
    <row r="30" spans="1:8" ht="15.75" x14ac:dyDescent="0.25">
      <c r="A30" s="135" t="s">
        <v>115</v>
      </c>
      <c r="B30" s="133"/>
      <c r="C30" s="14"/>
      <c r="D30" s="71"/>
      <c r="E30" s="101"/>
      <c r="F30" s="101"/>
      <c r="G30" s="102"/>
      <c r="H30" s="15"/>
    </row>
    <row r="31" spans="1:8" ht="15.75" x14ac:dyDescent="0.25">
      <c r="A31" s="135" t="s">
        <v>19</v>
      </c>
      <c r="B31" s="133"/>
      <c r="C31" s="14"/>
      <c r="D31" s="71"/>
      <c r="E31" s="101"/>
      <c r="F31" s="101"/>
      <c r="G31" s="102"/>
      <c r="H31" s="15"/>
    </row>
    <row r="32" spans="1:8" ht="15.75" x14ac:dyDescent="0.25">
      <c r="A32" s="135" t="s">
        <v>129</v>
      </c>
      <c r="B32" s="133"/>
      <c r="C32" s="14"/>
      <c r="D32" s="71">
        <v>2</v>
      </c>
      <c r="E32" s="101">
        <v>418483</v>
      </c>
      <c r="F32" s="101">
        <v>143500</v>
      </c>
      <c r="G32" s="102">
        <f>F32/E32</f>
        <v>0.34290520761894749</v>
      </c>
      <c r="H32" s="15"/>
    </row>
    <row r="33" spans="1:8" ht="15.75" x14ac:dyDescent="0.25">
      <c r="A33" s="135" t="s">
        <v>139</v>
      </c>
      <c r="B33" s="133"/>
      <c r="C33" s="14"/>
      <c r="D33" s="71">
        <v>2</v>
      </c>
      <c r="E33" s="101">
        <v>925714</v>
      </c>
      <c r="F33" s="101">
        <v>277978</v>
      </c>
      <c r="G33" s="102">
        <f>F33/E33</f>
        <v>0.30028496922375592</v>
      </c>
      <c r="H33" s="15"/>
    </row>
    <row r="34" spans="1:8" ht="15.75" x14ac:dyDescent="0.25">
      <c r="A34" s="135" t="s">
        <v>71</v>
      </c>
      <c r="B34" s="133"/>
      <c r="C34" s="14"/>
      <c r="D34" s="71">
        <v>3</v>
      </c>
      <c r="E34" s="101">
        <v>2888381</v>
      </c>
      <c r="F34" s="101">
        <v>464599</v>
      </c>
      <c r="G34" s="102">
        <f>F34/E34</f>
        <v>0.16085100961403637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24141274</v>
      </c>
      <c r="F39" s="105">
        <f>SUM(F9:F38)</f>
        <v>4515726.5</v>
      </c>
      <c r="G39" s="106">
        <f>F39/E39</f>
        <v>0.18705419192044298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107</v>
      </c>
      <c r="E44" s="101">
        <v>22849610.859999999</v>
      </c>
      <c r="F44" s="101">
        <v>1391464.92</v>
      </c>
      <c r="G44" s="102">
        <f>1-(+F44/E44)</f>
        <v>0.93910334278664387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8604488.6999999993</v>
      </c>
      <c r="F45" s="101">
        <v>760150.2</v>
      </c>
      <c r="G45" s="102">
        <f>1-(+F45/E45)</f>
        <v>0.91165655200407203</v>
      </c>
      <c r="H45" s="15"/>
    </row>
    <row r="46" spans="1:8" ht="15.75" x14ac:dyDescent="0.25">
      <c r="A46" s="27" t="s">
        <v>35</v>
      </c>
      <c r="B46" s="28"/>
      <c r="C46" s="14"/>
      <c r="D46" s="71">
        <v>235</v>
      </c>
      <c r="E46" s="101">
        <v>17786070</v>
      </c>
      <c r="F46" s="101">
        <v>902268.27</v>
      </c>
      <c r="G46" s="102">
        <f>1-(+F46/E46)</f>
        <v>0.94927107168699998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1369548.5</v>
      </c>
      <c r="F47" s="101">
        <v>148790</v>
      </c>
      <c r="G47" s="102">
        <f>1-(+F47/E47)</f>
        <v>0.89135835642184269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15726951</v>
      </c>
      <c r="F48" s="101">
        <v>1178332.3999999999</v>
      </c>
      <c r="G48" s="102">
        <f>1-(+F48/E48)</f>
        <v>0.92507559793376348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14272180.380000001</v>
      </c>
      <c r="F50" s="101">
        <v>819070.38</v>
      </c>
      <c r="G50" s="102">
        <f>1-(+F50/E50)</f>
        <v>0.94261070430781646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558310</v>
      </c>
      <c r="F51" s="101">
        <v>65960</v>
      </c>
      <c r="G51" s="102">
        <f>1-(+F51/E51)</f>
        <v>0.88185774927907434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189500</v>
      </c>
      <c r="F52" s="101">
        <v>22250</v>
      </c>
      <c r="G52" s="102">
        <f>1-(+F52/E52)</f>
        <v>0.88258575197889177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68900</v>
      </c>
      <c r="F53" s="101">
        <v>7200</v>
      </c>
      <c r="G53" s="102">
        <f>1-(+F53/E53)</f>
        <v>0.89550072568940497</v>
      </c>
      <c r="H53" s="15"/>
    </row>
    <row r="54" spans="1:8" ht="15.75" x14ac:dyDescent="0.25">
      <c r="A54" s="27" t="s">
        <v>91</v>
      </c>
      <c r="B54" s="28"/>
      <c r="C54" s="14"/>
      <c r="D54" s="71">
        <v>1228</v>
      </c>
      <c r="E54" s="101">
        <v>149813918.66</v>
      </c>
      <c r="F54" s="101">
        <v>16382442.949999999</v>
      </c>
      <c r="G54" s="102">
        <f>1-(+F54/E54)</f>
        <v>0.89064805796062474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1750</v>
      </c>
      <c r="E61" s="112">
        <f>SUM(E44:E60)</f>
        <v>231239478.09999999</v>
      </c>
      <c r="F61" s="112">
        <f>SUM(F44:F60)</f>
        <v>21677929.119999997</v>
      </c>
      <c r="G61" s="106">
        <f>1-(+F61/E61)</f>
        <v>0.90625333832216426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26193655.619999997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72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10</v>
      </c>
      <c r="B9" s="133"/>
      <c r="C9" s="14"/>
      <c r="D9" s="71"/>
      <c r="E9" s="100"/>
      <c r="F9" s="101"/>
      <c r="G9" s="102"/>
      <c r="H9" s="15"/>
    </row>
    <row r="10" spans="1:8" ht="15.75" x14ac:dyDescent="0.25">
      <c r="A10" s="132" t="s">
        <v>11</v>
      </c>
      <c r="B10" s="133"/>
      <c r="C10" s="14"/>
      <c r="D10" s="71"/>
      <c r="E10" s="100"/>
      <c r="F10" s="101"/>
      <c r="G10" s="102"/>
      <c r="H10" s="15"/>
    </row>
    <row r="11" spans="1:8" ht="15.75" x14ac:dyDescent="0.25">
      <c r="A11" s="132" t="s">
        <v>109</v>
      </c>
      <c r="B11" s="133"/>
      <c r="C11" s="14"/>
      <c r="D11" s="71"/>
      <c r="E11" s="100"/>
      <c r="F11" s="101"/>
      <c r="G11" s="102"/>
      <c r="H11" s="15"/>
    </row>
    <row r="12" spans="1:8" ht="15.75" x14ac:dyDescent="0.25">
      <c r="A12" s="132" t="s">
        <v>25</v>
      </c>
      <c r="B12" s="133"/>
      <c r="C12" s="14"/>
      <c r="D12" s="71"/>
      <c r="E12" s="100"/>
      <c r="F12" s="101"/>
      <c r="G12" s="102"/>
      <c r="H12" s="15"/>
    </row>
    <row r="13" spans="1:8" ht="15.75" x14ac:dyDescent="0.25">
      <c r="A13" s="132" t="s">
        <v>69</v>
      </c>
      <c r="B13" s="133"/>
      <c r="C13" s="14"/>
      <c r="D13" s="71">
        <v>12</v>
      </c>
      <c r="E13" s="100">
        <v>957522</v>
      </c>
      <c r="F13" s="101">
        <v>224440.5</v>
      </c>
      <c r="G13" s="102">
        <f>F13/E13</f>
        <v>0.23439722533790347</v>
      </c>
      <c r="H13" s="15"/>
    </row>
    <row r="14" spans="1:8" ht="15.75" x14ac:dyDescent="0.25">
      <c r="A14" s="132" t="s">
        <v>98</v>
      </c>
      <c r="B14" s="133"/>
      <c r="C14" s="14"/>
      <c r="D14" s="71">
        <v>3</v>
      </c>
      <c r="E14" s="100">
        <v>723976</v>
      </c>
      <c r="F14" s="101">
        <v>158599.5</v>
      </c>
      <c r="G14" s="102">
        <f>F14/E14</f>
        <v>0.21906734477385992</v>
      </c>
      <c r="H14" s="15"/>
    </row>
    <row r="15" spans="1:8" ht="15.75" x14ac:dyDescent="0.25">
      <c r="A15" s="132" t="s">
        <v>100</v>
      </c>
      <c r="B15" s="133"/>
      <c r="C15" s="14"/>
      <c r="D15" s="71"/>
      <c r="E15" s="100"/>
      <c r="F15" s="101"/>
      <c r="G15" s="102"/>
      <c r="H15" s="15"/>
    </row>
    <row r="16" spans="1:8" ht="15.75" x14ac:dyDescent="0.25">
      <c r="A16" s="132" t="s">
        <v>95</v>
      </c>
      <c r="B16" s="133"/>
      <c r="C16" s="14"/>
      <c r="D16" s="71">
        <v>6</v>
      </c>
      <c r="E16" s="100">
        <v>964416</v>
      </c>
      <c r="F16" s="101">
        <v>330954</v>
      </c>
      <c r="G16" s="102">
        <f>F16/E16</f>
        <v>0.34316519012542307</v>
      </c>
      <c r="H16" s="15"/>
    </row>
    <row r="17" spans="1:8" ht="15.75" x14ac:dyDescent="0.25">
      <c r="A17" s="132" t="s">
        <v>73</v>
      </c>
      <c r="B17" s="133"/>
      <c r="C17" s="14"/>
      <c r="D17" s="71">
        <v>2</v>
      </c>
      <c r="E17" s="100">
        <v>286756</v>
      </c>
      <c r="F17" s="101">
        <v>111307</v>
      </c>
      <c r="G17" s="102">
        <f>F17/E17</f>
        <v>0.38815927129685168</v>
      </c>
      <c r="H17" s="15"/>
    </row>
    <row r="18" spans="1:8" ht="15.75" x14ac:dyDescent="0.25">
      <c r="A18" s="135" t="s">
        <v>104</v>
      </c>
      <c r="B18" s="133"/>
      <c r="C18" s="14"/>
      <c r="D18" s="71">
        <v>2</v>
      </c>
      <c r="E18" s="100">
        <v>252992</v>
      </c>
      <c r="F18" s="101">
        <v>103114.21</v>
      </c>
      <c r="G18" s="102">
        <f>F18/E18</f>
        <v>0.40757893530230205</v>
      </c>
      <c r="H18" s="15"/>
    </row>
    <row r="19" spans="1:8" ht="15.75" x14ac:dyDescent="0.25">
      <c r="A19" s="135" t="s">
        <v>14</v>
      </c>
      <c r="B19" s="133"/>
      <c r="C19" s="14"/>
      <c r="D19" s="71"/>
      <c r="E19" s="100"/>
      <c r="F19" s="101"/>
      <c r="G19" s="102"/>
      <c r="H19" s="15"/>
    </row>
    <row r="20" spans="1:8" ht="15.75" x14ac:dyDescent="0.25">
      <c r="A20" s="132" t="s">
        <v>15</v>
      </c>
      <c r="B20" s="133"/>
      <c r="C20" s="14"/>
      <c r="D20" s="71">
        <v>2</v>
      </c>
      <c r="E20" s="100">
        <v>1170933</v>
      </c>
      <c r="F20" s="101">
        <v>4164</v>
      </c>
      <c r="G20" s="102">
        <f>F20/E20</f>
        <v>3.5561385664252352E-3</v>
      </c>
      <c r="H20" s="15"/>
    </row>
    <row r="21" spans="1:8" ht="15.75" x14ac:dyDescent="0.25">
      <c r="A21" s="132" t="s">
        <v>132</v>
      </c>
      <c r="B21" s="133"/>
      <c r="C21" s="14"/>
      <c r="D21" s="71"/>
      <c r="E21" s="100"/>
      <c r="F21" s="101"/>
      <c r="G21" s="102"/>
      <c r="H21" s="15"/>
    </row>
    <row r="22" spans="1:8" ht="15.75" x14ac:dyDescent="0.25">
      <c r="A22" s="132" t="s">
        <v>129</v>
      </c>
      <c r="B22" s="133"/>
      <c r="C22" s="14"/>
      <c r="D22" s="71">
        <v>1</v>
      </c>
      <c r="E22" s="100">
        <v>69107</v>
      </c>
      <c r="F22" s="101">
        <v>13204</v>
      </c>
      <c r="G22" s="102">
        <f t="shared" ref="G22:G29" si="0">F22/E22</f>
        <v>0.19106602804346881</v>
      </c>
      <c r="H22" s="15"/>
    </row>
    <row r="23" spans="1:8" ht="15.75" x14ac:dyDescent="0.25">
      <c r="A23" s="132" t="s">
        <v>105</v>
      </c>
      <c r="B23" s="133"/>
      <c r="C23" s="14"/>
      <c r="D23" s="71">
        <v>3</v>
      </c>
      <c r="E23" s="100">
        <v>772764</v>
      </c>
      <c r="F23" s="101">
        <v>171066</v>
      </c>
      <c r="G23" s="102">
        <f t="shared" si="0"/>
        <v>0.22136900787303757</v>
      </c>
      <c r="H23" s="15"/>
    </row>
    <row r="24" spans="1:8" ht="15.75" x14ac:dyDescent="0.25">
      <c r="A24" s="132" t="s">
        <v>18</v>
      </c>
      <c r="B24" s="133"/>
      <c r="C24" s="14"/>
      <c r="D24" s="71">
        <v>2</v>
      </c>
      <c r="E24" s="100">
        <v>2127507</v>
      </c>
      <c r="F24" s="101">
        <v>-16150.5</v>
      </c>
      <c r="G24" s="102">
        <f t="shared" si="0"/>
        <v>-7.5912793706436688E-3</v>
      </c>
      <c r="H24" s="15"/>
    </row>
    <row r="25" spans="1:8" ht="15.75" x14ac:dyDescent="0.25">
      <c r="A25" s="134" t="s">
        <v>20</v>
      </c>
      <c r="B25" s="133"/>
      <c r="C25" s="14"/>
      <c r="D25" s="71">
        <v>4</v>
      </c>
      <c r="E25" s="100">
        <v>691180</v>
      </c>
      <c r="F25" s="101">
        <v>241976</v>
      </c>
      <c r="G25" s="102">
        <f t="shared" si="0"/>
        <v>0.35009114847073119</v>
      </c>
      <c r="H25" s="15"/>
    </row>
    <row r="26" spans="1:8" ht="15.75" x14ac:dyDescent="0.25">
      <c r="A26" s="134" t="s">
        <v>21</v>
      </c>
      <c r="B26" s="133"/>
      <c r="C26" s="14"/>
      <c r="D26" s="71"/>
      <c r="E26" s="100"/>
      <c r="F26" s="101"/>
      <c r="G26" s="102"/>
      <c r="H26" s="15"/>
    </row>
    <row r="27" spans="1:8" ht="15.75" x14ac:dyDescent="0.25">
      <c r="A27" s="135" t="s">
        <v>22</v>
      </c>
      <c r="B27" s="133"/>
      <c r="C27" s="14"/>
      <c r="D27" s="71"/>
      <c r="E27" s="100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0"/>
      <c r="F28" s="101"/>
      <c r="G28" s="102"/>
      <c r="H28" s="15"/>
    </row>
    <row r="29" spans="1:8" ht="15.75" x14ac:dyDescent="0.25">
      <c r="A29" s="135" t="s">
        <v>24</v>
      </c>
      <c r="B29" s="133"/>
      <c r="C29" s="14"/>
      <c r="D29" s="71">
        <v>1</v>
      </c>
      <c r="E29" s="100">
        <v>50215</v>
      </c>
      <c r="F29" s="101">
        <v>2188</v>
      </c>
      <c r="G29" s="102">
        <f t="shared" si="0"/>
        <v>4.3572637658070297E-2</v>
      </c>
      <c r="H29" s="15"/>
    </row>
    <row r="30" spans="1:8" ht="15.75" x14ac:dyDescent="0.25">
      <c r="A30" s="135" t="s">
        <v>149</v>
      </c>
      <c r="B30" s="133"/>
      <c r="C30" s="14"/>
      <c r="D30" s="71"/>
      <c r="E30" s="100"/>
      <c r="F30" s="101"/>
      <c r="G30" s="102"/>
      <c r="H30" s="15"/>
    </row>
    <row r="31" spans="1:8" ht="15.75" x14ac:dyDescent="0.25">
      <c r="A31" s="135" t="s">
        <v>142</v>
      </c>
      <c r="B31" s="133"/>
      <c r="C31" s="14"/>
      <c r="D31" s="71">
        <v>2</v>
      </c>
      <c r="E31" s="100">
        <v>1620681</v>
      </c>
      <c r="F31" s="101">
        <v>112877.5</v>
      </c>
      <c r="G31" s="102">
        <f>F31/E31</f>
        <v>6.9648191099914172E-2</v>
      </c>
      <c r="H31" s="15"/>
    </row>
    <row r="32" spans="1:8" ht="15.75" x14ac:dyDescent="0.25">
      <c r="A32" s="135" t="s">
        <v>101</v>
      </c>
      <c r="B32" s="133"/>
      <c r="C32" s="14"/>
      <c r="D32" s="71">
        <v>1</v>
      </c>
      <c r="E32" s="100">
        <v>77161</v>
      </c>
      <c r="F32" s="101">
        <v>35552</v>
      </c>
      <c r="G32" s="102">
        <f>F32/E32</f>
        <v>0.46075089747411258</v>
      </c>
      <c r="H32" s="15"/>
    </row>
    <row r="33" spans="1:8" ht="15.75" x14ac:dyDescent="0.25">
      <c r="A33" s="135" t="s">
        <v>27</v>
      </c>
      <c r="B33" s="133"/>
      <c r="C33" s="14"/>
      <c r="D33" s="71"/>
      <c r="E33" s="100"/>
      <c r="F33" s="101"/>
      <c r="G33" s="102"/>
      <c r="H33" s="15"/>
    </row>
    <row r="34" spans="1:8" ht="15.75" x14ac:dyDescent="0.25">
      <c r="A34" s="135" t="s">
        <v>71</v>
      </c>
      <c r="B34" s="133"/>
      <c r="C34" s="14"/>
      <c r="D34" s="71">
        <v>4</v>
      </c>
      <c r="E34" s="100">
        <v>3791629</v>
      </c>
      <c r="F34" s="101">
        <v>412869</v>
      </c>
      <c r="G34" s="102">
        <f>F34/E34</f>
        <v>0.10888960918908469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>
        <v>2700</v>
      </c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45</v>
      </c>
      <c r="E39" s="112">
        <f>SUM(E9:E38)</f>
        <v>13556839</v>
      </c>
      <c r="F39" s="112">
        <f>SUM(F9:F38)</f>
        <v>1908861.21</v>
      </c>
      <c r="G39" s="117">
        <f>F39/E39</f>
        <v>0.14080429884872128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142</v>
      </c>
      <c r="E44" s="101">
        <v>21854338.670000002</v>
      </c>
      <c r="F44" s="101">
        <v>1545023.78</v>
      </c>
      <c r="G44" s="102">
        <f>1-(+F44/E44)</f>
        <v>0.9293035674366622</v>
      </c>
      <c r="H44" s="15"/>
    </row>
    <row r="45" spans="1:8" ht="15.75" x14ac:dyDescent="0.25">
      <c r="A45" s="27" t="s">
        <v>34</v>
      </c>
      <c r="B45" s="28"/>
      <c r="C45" s="14"/>
      <c r="D45" s="71">
        <v>30</v>
      </c>
      <c r="E45" s="101">
        <v>9142184.9700000007</v>
      </c>
      <c r="F45" s="101">
        <v>781423.72</v>
      </c>
      <c r="G45" s="102">
        <f t="shared" ref="G45:G55" si="1">1-(+F45/E45)</f>
        <v>0.9145254966330002</v>
      </c>
      <c r="H45" s="15"/>
    </row>
    <row r="46" spans="1:8" ht="15.75" x14ac:dyDescent="0.25">
      <c r="A46" s="27" t="s">
        <v>35</v>
      </c>
      <c r="B46" s="28"/>
      <c r="C46" s="14"/>
      <c r="D46" s="71">
        <v>115</v>
      </c>
      <c r="E46" s="101">
        <v>7514986.8499999996</v>
      </c>
      <c r="F46" s="101">
        <v>427134.59</v>
      </c>
      <c r="G46" s="102">
        <f t="shared" si="1"/>
        <v>0.94316229708372679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29787</v>
      </c>
      <c r="F47" s="101">
        <v>4801.4399999999996</v>
      </c>
      <c r="G47" s="102">
        <f t="shared" si="1"/>
        <v>0.83880753348776316</v>
      </c>
      <c r="H47" s="15"/>
    </row>
    <row r="48" spans="1:8" ht="15.75" x14ac:dyDescent="0.25">
      <c r="A48" s="27" t="s">
        <v>37</v>
      </c>
      <c r="B48" s="28"/>
      <c r="C48" s="14"/>
      <c r="D48" s="71">
        <v>80</v>
      </c>
      <c r="E48" s="101">
        <v>14725699.9</v>
      </c>
      <c r="F48" s="101">
        <v>1036078.59</v>
      </c>
      <c r="G48" s="102">
        <f t="shared" si="1"/>
        <v>0.9296414705558409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1275980</v>
      </c>
      <c r="F50" s="101">
        <v>-34536.199999999997</v>
      </c>
      <c r="G50" s="102">
        <f t="shared" si="1"/>
        <v>1.027066411699243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206635</v>
      </c>
      <c r="F51" s="101">
        <v>18101.66</v>
      </c>
      <c r="G51" s="102">
        <f t="shared" si="1"/>
        <v>0.91239789967817653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89350</v>
      </c>
      <c r="F52" s="101">
        <v>5431.7</v>
      </c>
      <c r="G52" s="102">
        <f t="shared" si="1"/>
        <v>0.93920872971460545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91</v>
      </c>
      <c r="B54" s="28"/>
      <c r="C54" s="14"/>
      <c r="D54" s="71">
        <v>1300</v>
      </c>
      <c r="E54" s="101">
        <v>148252109.50999999</v>
      </c>
      <c r="F54" s="101">
        <v>16342652.560000001</v>
      </c>
      <c r="G54" s="102">
        <f t="shared" si="1"/>
        <v>0.88976445182456143</v>
      </c>
      <c r="H54" s="2"/>
    </row>
    <row r="55" spans="1:8" ht="15.75" x14ac:dyDescent="0.25">
      <c r="A55" s="69" t="s">
        <v>92</v>
      </c>
      <c r="B55" s="30"/>
      <c r="C55" s="14"/>
      <c r="D55" s="71">
        <v>2</v>
      </c>
      <c r="E55" s="101">
        <v>110632.83</v>
      </c>
      <c r="F55" s="101">
        <v>-1405.54</v>
      </c>
      <c r="G55" s="102">
        <f t="shared" si="1"/>
        <v>1.0127045471041463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1684</v>
      </c>
      <c r="E61" s="112">
        <f>SUM(E44:E60)</f>
        <v>203201704.72999999</v>
      </c>
      <c r="F61" s="112">
        <f>SUM(F44:F60)</f>
        <v>20124706.300000001</v>
      </c>
      <c r="G61" s="106">
        <f>1-(+F61/E61)</f>
        <v>0.90096192191526991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22033567.510000002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43" zoomScale="87" workbookViewId="0">
      <selection activeCell="A72" sqref="A72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137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10</v>
      </c>
      <c r="B9" s="133"/>
      <c r="C9" s="14"/>
      <c r="D9" s="71"/>
      <c r="E9" s="101"/>
      <c r="F9" s="101"/>
      <c r="G9" s="102"/>
      <c r="H9" s="15"/>
    </row>
    <row r="10" spans="1:8" ht="15.75" x14ac:dyDescent="0.25">
      <c r="A10" s="132" t="s">
        <v>11</v>
      </c>
      <c r="B10" s="133"/>
      <c r="C10" s="14"/>
      <c r="D10" s="71">
        <v>3</v>
      </c>
      <c r="E10" s="101">
        <f>97035+1316103</f>
        <v>1413138</v>
      </c>
      <c r="F10" s="101">
        <f>59630+22377.5</f>
        <v>82007.5</v>
      </c>
      <c r="G10" s="102">
        <f>F10/E10</f>
        <v>5.8032195015631879E-2</v>
      </c>
      <c r="H10" s="15"/>
    </row>
    <row r="11" spans="1:8" ht="15.75" x14ac:dyDescent="0.25">
      <c r="A11" s="132" t="s">
        <v>109</v>
      </c>
      <c r="B11" s="133"/>
      <c r="C11" s="14"/>
      <c r="D11" s="71"/>
      <c r="E11" s="101"/>
      <c r="F11" s="101"/>
      <c r="G11" s="102"/>
      <c r="H11" s="15"/>
    </row>
    <row r="12" spans="1:8" ht="15.75" x14ac:dyDescent="0.25">
      <c r="A12" s="132" t="s">
        <v>153</v>
      </c>
      <c r="B12" s="133"/>
      <c r="C12" s="14"/>
      <c r="D12" s="71">
        <v>2</v>
      </c>
      <c r="E12" s="101">
        <v>560484</v>
      </c>
      <c r="F12" s="101">
        <v>28542.5</v>
      </c>
      <c r="G12" s="102">
        <f>F12/E12</f>
        <v>5.0924736477758512E-2</v>
      </c>
      <c r="H12" s="15"/>
    </row>
    <row r="13" spans="1:8" ht="15.75" x14ac:dyDescent="0.25">
      <c r="A13" s="132" t="s">
        <v>69</v>
      </c>
      <c r="B13" s="133"/>
      <c r="C13" s="14"/>
      <c r="D13" s="71"/>
      <c r="E13" s="101"/>
      <c r="F13" s="101"/>
      <c r="G13" s="102"/>
      <c r="H13" s="15"/>
    </row>
    <row r="14" spans="1:8" ht="15.75" x14ac:dyDescent="0.25">
      <c r="A14" s="132" t="s">
        <v>98</v>
      </c>
      <c r="B14" s="133"/>
      <c r="C14" s="14"/>
      <c r="D14" s="71"/>
      <c r="E14" s="101"/>
      <c r="F14" s="101"/>
      <c r="G14" s="102"/>
      <c r="H14" s="15"/>
    </row>
    <row r="15" spans="1:8" ht="15.75" x14ac:dyDescent="0.25">
      <c r="A15" s="132" t="s">
        <v>100</v>
      </c>
      <c r="B15" s="133"/>
      <c r="C15" s="14"/>
      <c r="D15" s="71">
        <v>6</v>
      </c>
      <c r="E15" s="101">
        <v>1704019</v>
      </c>
      <c r="F15" s="101">
        <v>360903.5</v>
      </c>
      <c r="G15" s="102">
        <f>F15/E15</f>
        <v>0.21179546706932259</v>
      </c>
      <c r="H15" s="15"/>
    </row>
    <row r="16" spans="1:8" ht="15.75" x14ac:dyDescent="0.25">
      <c r="A16" s="132" t="s">
        <v>95</v>
      </c>
      <c r="B16" s="133"/>
      <c r="C16" s="14"/>
      <c r="D16" s="71">
        <v>6</v>
      </c>
      <c r="E16" s="101">
        <v>660186</v>
      </c>
      <c r="F16" s="101">
        <v>185306</v>
      </c>
      <c r="G16" s="102">
        <f>F16/E16</f>
        <v>0.28068756380777538</v>
      </c>
      <c r="H16" s="15"/>
    </row>
    <row r="17" spans="1:8" ht="15.75" x14ac:dyDescent="0.25">
      <c r="A17" s="132" t="s">
        <v>73</v>
      </c>
      <c r="B17" s="133"/>
      <c r="C17" s="14"/>
      <c r="D17" s="71"/>
      <c r="E17" s="101"/>
      <c r="F17" s="101"/>
      <c r="G17" s="102"/>
      <c r="H17" s="15"/>
    </row>
    <row r="18" spans="1:8" ht="15.75" x14ac:dyDescent="0.25">
      <c r="A18" s="135" t="s">
        <v>104</v>
      </c>
      <c r="B18" s="133"/>
      <c r="C18" s="14"/>
      <c r="D18" s="71"/>
      <c r="E18" s="101"/>
      <c r="F18" s="101"/>
      <c r="G18" s="102"/>
      <c r="H18" s="15"/>
    </row>
    <row r="19" spans="1:8" ht="15.75" x14ac:dyDescent="0.25">
      <c r="A19" s="135" t="s">
        <v>14</v>
      </c>
      <c r="B19" s="133"/>
      <c r="C19" s="14"/>
      <c r="D19" s="71">
        <v>1</v>
      </c>
      <c r="E19" s="101">
        <v>100073</v>
      </c>
      <c r="F19" s="101">
        <v>-18832</v>
      </c>
      <c r="G19" s="102">
        <f>F19/E19</f>
        <v>-0.18818262668252175</v>
      </c>
      <c r="H19" s="15"/>
    </row>
    <row r="20" spans="1:8" ht="15.75" x14ac:dyDescent="0.25">
      <c r="A20" s="132" t="s">
        <v>15</v>
      </c>
      <c r="B20" s="133"/>
      <c r="C20" s="14"/>
      <c r="D20" s="71">
        <v>1</v>
      </c>
      <c r="E20" s="101">
        <v>1209045</v>
      </c>
      <c r="F20" s="101">
        <v>150721</v>
      </c>
      <c r="G20" s="102">
        <f>F20/E20</f>
        <v>0.12466119954178712</v>
      </c>
      <c r="H20" s="15"/>
    </row>
    <row r="21" spans="1:8" ht="15.75" x14ac:dyDescent="0.25">
      <c r="A21" s="132" t="s">
        <v>58</v>
      </c>
      <c r="B21" s="133"/>
      <c r="C21" s="14"/>
      <c r="D21" s="71"/>
      <c r="E21" s="101"/>
      <c r="F21" s="101"/>
      <c r="G21" s="102"/>
      <c r="H21" s="15"/>
    </row>
    <row r="22" spans="1:8" ht="15.75" x14ac:dyDescent="0.25">
      <c r="A22" s="132" t="s">
        <v>90</v>
      </c>
      <c r="B22" s="133"/>
      <c r="C22" s="14"/>
      <c r="D22" s="71"/>
      <c r="E22" s="101"/>
      <c r="F22" s="101"/>
      <c r="G22" s="102"/>
      <c r="H22" s="15"/>
    </row>
    <row r="23" spans="1:8" ht="15.75" x14ac:dyDescent="0.25">
      <c r="A23" s="132" t="s">
        <v>105</v>
      </c>
      <c r="B23" s="133"/>
      <c r="C23" s="14"/>
      <c r="D23" s="71"/>
      <c r="E23" s="101"/>
      <c r="F23" s="101"/>
      <c r="G23" s="102"/>
      <c r="H23" s="15"/>
    </row>
    <row r="24" spans="1:8" ht="15.75" x14ac:dyDescent="0.25">
      <c r="A24" s="132" t="s">
        <v>18</v>
      </c>
      <c r="B24" s="133"/>
      <c r="C24" s="14"/>
      <c r="D24" s="71">
        <v>1</v>
      </c>
      <c r="E24" s="101">
        <v>6734</v>
      </c>
      <c r="F24" s="101">
        <v>1266.5</v>
      </c>
      <c r="G24" s="102">
        <f>F24/E24</f>
        <v>0.18807543807543808</v>
      </c>
      <c r="H24" s="15"/>
    </row>
    <row r="25" spans="1:8" ht="15.75" x14ac:dyDescent="0.25">
      <c r="A25" s="134" t="s">
        <v>20</v>
      </c>
      <c r="B25" s="133"/>
      <c r="C25" s="14"/>
      <c r="D25" s="71">
        <v>3</v>
      </c>
      <c r="E25" s="101">
        <v>932751</v>
      </c>
      <c r="F25" s="101">
        <v>141617</v>
      </c>
      <c r="G25" s="102">
        <f>F25/E25</f>
        <v>0.15182722934630999</v>
      </c>
      <c r="H25" s="15"/>
    </row>
    <row r="26" spans="1:8" ht="15.75" x14ac:dyDescent="0.25">
      <c r="A26" s="134" t="s">
        <v>21</v>
      </c>
      <c r="B26" s="133"/>
      <c r="C26" s="14"/>
      <c r="D26" s="71">
        <v>8</v>
      </c>
      <c r="E26" s="101">
        <v>80666</v>
      </c>
      <c r="F26" s="101">
        <v>80666</v>
      </c>
      <c r="G26" s="102">
        <f>F26/E26</f>
        <v>1</v>
      </c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1">
        <v>14102</v>
      </c>
      <c r="F28" s="101">
        <v>1102</v>
      </c>
      <c r="G28" s="102">
        <f>F28/E28</f>
        <v>7.8144943979577358E-2</v>
      </c>
      <c r="H28" s="15"/>
    </row>
    <row r="29" spans="1:8" ht="15.75" x14ac:dyDescent="0.25">
      <c r="A29" s="135" t="s">
        <v>24</v>
      </c>
      <c r="B29" s="133"/>
      <c r="C29" s="14"/>
      <c r="D29" s="71">
        <v>1</v>
      </c>
      <c r="E29" s="101">
        <v>81111</v>
      </c>
      <c r="F29" s="101">
        <v>32934</v>
      </c>
      <c r="G29" s="102">
        <f t="shared" ref="G29:G34" si="0">F29/E29</f>
        <v>0.40603617265229131</v>
      </c>
      <c r="H29" s="15"/>
    </row>
    <row r="30" spans="1:8" ht="15.75" x14ac:dyDescent="0.25">
      <c r="A30" s="135" t="s">
        <v>65</v>
      </c>
      <c r="B30" s="133"/>
      <c r="C30" s="14"/>
      <c r="D30" s="71"/>
      <c r="E30" s="101"/>
      <c r="F30" s="101"/>
      <c r="G30" s="102"/>
      <c r="H30" s="15"/>
    </row>
    <row r="31" spans="1:8" ht="15.75" x14ac:dyDescent="0.25">
      <c r="A31" s="135" t="s">
        <v>142</v>
      </c>
      <c r="B31" s="133"/>
      <c r="C31" s="14"/>
      <c r="D31" s="71"/>
      <c r="E31" s="101"/>
      <c r="F31" s="101"/>
      <c r="G31" s="102"/>
      <c r="H31" s="15"/>
    </row>
    <row r="32" spans="1:8" ht="15.75" x14ac:dyDescent="0.25">
      <c r="A32" s="135" t="s">
        <v>101</v>
      </c>
      <c r="B32" s="133"/>
      <c r="C32" s="14"/>
      <c r="D32" s="71"/>
      <c r="E32" s="101"/>
      <c r="F32" s="101"/>
      <c r="G32" s="102"/>
      <c r="H32" s="15"/>
    </row>
    <row r="33" spans="1:8" ht="15.75" x14ac:dyDescent="0.25">
      <c r="A33" s="135" t="s">
        <v>27</v>
      </c>
      <c r="B33" s="133"/>
      <c r="C33" s="14"/>
      <c r="D33" s="71">
        <v>1</v>
      </c>
      <c r="E33" s="101">
        <v>270222</v>
      </c>
      <c r="F33" s="101">
        <v>41820.5</v>
      </c>
      <c r="G33" s="102">
        <f t="shared" si="0"/>
        <v>0.15476349075944965</v>
      </c>
      <c r="H33" s="15"/>
    </row>
    <row r="34" spans="1:8" ht="15.75" x14ac:dyDescent="0.25">
      <c r="A34" s="135" t="s">
        <v>71</v>
      </c>
      <c r="B34" s="133"/>
      <c r="C34" s="14"/>
      <c r="D34" s="71">
        <v>6</v>
      </c>
      <c r="E34" s="101">
        <v>1393307</v>
      </c>
      <c r="F34" s="101">
        <v>169365</v>
      </c>
      <c r="G34" s="102">
        <f t="shared" si="0"/>
        <v>0.1215561251037998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39</v>
      </c>
      <c r="E39" s="112">
        <f>SUM(E9:E38)</f>
        <v>8425838</v>
      </c>
      <c r="F39" s="112">
        <f>SUM(F9:F38)</f>
        <v>1257419.5</v>
      </c>
      <c r="G39" s="117">
        <f>F39/E39</f>
        <v>0.14923376167450644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73</v>
      </c>
      <c r="E44" s="101">
        <v>14140450.43</v>
      </c>
      <c r="F44" s="101">
        <v>843267.03</v>
      </c>
      <c r="G44" s="102">
        <f>1-(+F44/E44)</f>
        <v>0.94036491028525182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456935.05</v>
      </c>
      <c r="F45" s="101">
        <v>46193.81</v>
      </c>
      <c r="G45" s="102">
        <f>1-(+F45/E45)</f>
        <v>0.89890508508813238</v>
      </c>
      <c r="H45" s="15"/>
    </row>
    <row r="46" spans="1:8" ht="15.75" x14ac:dyDescent="0.25">
      <c r="A46" s="27" t="s">
        <v>35</v>
      </c>
      <c r="B46" s="28"/>
      <c r="C46" s="14"/>
      <c r="D46" s="71">
        <v>48</v>
      </c>
      <c r="E46" s="101">
        <v>3585281.5</v>
      </c>
      <c r="F46" s="101">
        <v>294114.08</v>
      </c>
      <c r="G46" s="102">
        <f>1-(+F46/E46)</f>
        <v>0.91796625174341262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508388.4</v>
      </c>
      <c r="F47" s="101">
        <v>13473.2</v>
      </c>
      <c r="G47" s="102">
        <f>1-(+F47/E47)</f>
        <v>0.97349821514416934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11159021.710000001</v>
      </c>
      <c r="F48" s="101">
        <v>866068.6</v>
      </c>
      <c r="G48" s="102">
        <f t="shared" ref="G48:G55" si="1">1-(+F48/E48)</f>
        <v>0.92238848328219625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148087</v>
      </c>
      <c r="F49" s="101">
        <v>8946</v>
      </c>
      <c r="G49" s="102">
        <f t="shared" si="1"/>
        <v>0.93958956559319862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134385</v>
      </c>
      <c r="F50" s="101">
        <v>17545</v>
      </c>
      <c r="G50" s="102">
        <f t="shared" si="1"/>
        <v>0.86944227406332553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86700</v>
      </c>
      <c r="F52" s="101">
        <v>5475</v>
      </c>
      <c r="G52" s="102">
        <f t="shared" si="1"/>
        <v>0.93685121107266434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37800</v>
      </c>
      <c r="F53" s="101">
        <v>19600</v>
      </c>
      <c r="G53" s="102">
        <f t="shared" si="1"/>
        <v>0.48148148148148151</v>
      </c>
      <c r="H53" s="2"/>
    </row>
    <row r="54" spans="1:8" ht="15.75" x14ac:dyDescent="0.25">
      <c r="A54" s="27" t="s">
        <v>91</v>
      </c>
      <c r="B54" s="28"/>
      <c r="C54" s="39"/>
      <c r="D54" s="71">
        <v>723</v>
      </c>
      <c r="E54" s="101">
        <v>77712780.709999993</v>
      </c>
      <c r="F54" s="101">
        <v>8953181.6199999992</v>
      </c>
      <c r="G54" s="102">
        <f t="shared" si="1"/>
        <v>0.88479138774598098</v>
      </c>
      <c r="H54" s="2"/>
    </row>
    <row r="55" spans="1:8" ht="15.75" x14ac:dyDescent="0.25">
      <c r="A55" s="69" t="s">
        <v>92</v>
      </c>
      <c r="B55" s="30"/>
      <c r="C55" s="39"/>
      <c r="D55" s="71">
        <v>11</v>
      </c>
      <c r="E55" s="101">
        <v>402050.37</v>
      </c>
      <c r="F55" s="101">
        <v>29157.88</v>
      </c>
      <c r="G55" s="102">
        <f t="shared" si="1"/>
        <v>0.92747704721674551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908</v>
      </c>
      <c r="E61" s="112">
        <f>SUM(E43:E60)</f>
        <v>108371880.17</v>
      </c>
      <c r="F61" s="112">
        <f>SUM(F43:F60)</f>
        <v>11097022.220000001</v>
      </c>
      <c r="G61" s="106">
        <f>1-(+F61/E61)</f>
        <v>0.89760238354642918</v>
      </c>
      <c r="H61" s="2"/>
    </row>
    <row r="62" spans="1:8" ht="18" x14ac:dyDescent="0.25">
      <c r="A62" s="34" t="s">
        <v>46</v>
      </c>
      <c r="B62" s="33"/>
      <c r="C62" s="38"/>
      <c r="D62" s="113"/>
      <c r="E62" s="114"/>
      <c r="F62" s="115"/>
      <c r="G62" s="115"/>
      <c r="H62" s="2"/>
    </row>
    <row r="63" spans="1:8" ht="18" x14ac:dyDescent="0.25">
      <c r="A63" s="4" t="s">
        <v>47</v>
      </c>
      <c r="B63" s="35"/>
      <c r="C63" s="38"/>
      <c r="D63" s="116"/>
      <c r="E63" s="116"/>
      <c r="F63" s="36">
        <f>+F61+F39</f>
        <v>12354441.720000001</v>
      </c>
      <c r="G63" s="116"/>
      <c r="H63" s="2"/>
    </row>
    <row r="64" spans="1:8" ht="18" x14ac:dyDescent="0.25">
      <c r="A64" s="4" t="s">
        <v>48</v>
      </c>
      <c r="B64" s="38"/>
      <c r="C64" s="38"/>
      <c r="D64" s="116"/>
      <c r="E64" s="129"/>
      <c r="F64" s="130"/>
      <c r="G64" s="130"/>
      <c r="H64" s="2"/>
    </row>
    <row r="65" spans="1:8" ht="15.75" x14ac:dyDescent="0.25">
      <c r="A65" s="4" t="s">
        <v>49</v>
      </c>
      <c r="B65" s="39"/>
      <c r="C65" s="39"/>
      <c r="D65" s="131"/>
      <c r="E65" s="131"/>
      <c r="F65" s="40"/>
      <c r="G65" s="131"/>
      <c r="H65" s="2"/>
    </row>
    <row r="66" spans="1:8" ht="15.75" x14ac:dyDescent="0.25">
      <c r="A66" s="41" t="s">
        <v>50</v>
      </c>
      <c r="B66" s="39"/>
      <c r="C66" s="39"/>
      <c r="D66" s="131"/>
      <c r="E66" s="131"/>
      <c r="F66" s="40"/>
      <c r="G66" s="131"/>
      <c r="H66" s="2"/>
    </row>
    <row r="67" spans="1:8" ht="18" x14ac:dyDescent="0.25">
      <c r="A67" s="42"/>
      <c r="B67" s="39"/>
      <c r="C67" s="39"/>
      <c r="D67" s="131"/>
      <c r="E67" s="131"/>
      <c r="F67" s="40"/>
      <c r="G67" s="131"/>
      <c r="H67" s="2"/>
    </row>
    <row r="68" spans="1:8" ht="15.75" x14ac:dyDescent="0.25">
      <c r="A68" s="47"/>
      <c r="B68" s="39"/>
      <c r="C68" s="39"/>
      <c r="D68" s="131"/>
      <c r="E68" s="131"/>
      <c r="F68" s="40"/>
      <c r="G68" s="131"/>
      <c r="H68" s="2"/>
    </row>
    <row r="69" spans="1:8" ht="18" x14ac:dyDescent="0.25">
      <c r="B69" s="38"/>
      <c r="C69" s="38"/>
      <c r="D69" s="116"/>
      <c r="E69" s="116"/>
      <c r="F69" s="36"/>
      <c r="G69" s="116"/>
      <c r="H69" s="2"/>
    </row>
    <row r="70" spans="1:8" ht="18" x14ac:dyDescent="0.25">
      <c r="B70" s="38"/>
      <c r="C70" s="38"/>
      <c r="D70" s="116"/>
      <c r="E70" s="116"/>
      <c r="F70" s="130"/>
      <c r="G70" s="130"/>
      <c r="H70" s="2"/>
    </row>
    <row r="71" spans="1:8" x14ac:dyDescent="0.2">
      <c r="B71" s="2"/>
      <c r="C71" s="2"/>
      <c r="D71" s="130"/>
      <c r="E71" s="130"/>
      <c r="F71" s="130"/>
      <c r="G71" s="130"/>
      <c r="H71" s="2"/>
    </row>
    <row r="72" spans="1:8" ht="18" x14ac:dyDescent="0.25">
      <c r="D72" s="116"/>
      <c r="E72" s="116"/>
      <c r="F72" s="36"/>
      <c r="G72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topLeftCell="A2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10</v>
      </c>
      <c r="B9" s="133"/>
      <c r="C9" s="14"/>
      <c r="D9" s="71">
        <v>7</v>
      </c>
      <c r="E9" s="100">
        <v>889297</v>
      </c>
      <c r="F9" s="101">
        <v>184937.5</v>
      </c>
      <c r="G9" s="102">
        <f>+F9/E9</f>
        <v>0.20795920822852207</v>
      </c>
      <c r="H9" s="15"/>
    </row>
    <row r="10" spans="1:8" ht="15.75" x14ac:dyDescent="0.25">
      <c r="A10" s="132" t="s">
        <v>128</v>
      </c>
      <c r="B10" s="133"/>
      <c r="C10" s="14"/>
      <c r="D10" s="71"/>
      <c r="E10" s="100"/>
      <c r="F10" s="101"/>
      <c r="G10" s="102"/>
      <c r="H10" s="15"/>
    </row>
    <row r="11" spans="1:8" ht="15.75" x14ac:dyDescent="0.25">
      <c r="A11" s="132" t="s">
        <v>11</v>
      </c>
      <c r="B11" s="133"/>
      <c r="C11" s="14"/>
      <c r="D11" s="71">
        <v>2</v>
      </c>
      <c r="E11" s="100">
        <v>389704</v>
      </c>
      <c r="F11" s="101">
        <v>129652</v>
      </c>
      <c r="G11" s="102">
        <f>F11/E11</f>
        <v>0.33269353150083142</v>
      </c>
      <c r="H11" s="15"/>
    </row>
    <row r="12" spans="1:8" ht="15.75" x14ac:dyDescent="0.25">
      <c r="A12" s="132" t="s">
        <v>12</v>
      </c>
      <c r="B12" s="133"/>
      <c r="C12" s="14"/>
      <c r="D12" s="71"/>
      <c r="E12" s="100"/>
      <c r="F12" s="101"/>
      <c r="G12" s="102"/>
      <c r="H12" s="15"/>
    </row>
    <row r="13" spans="1:8" ht="15.75" x14ac:dyDescent="0.25">
      <c r="A13" s="132" t="s">
        <v>104</v>
      </c>
      <c r="B13" s="133"/>
      <c r="C13" s="14"/>
      <c r="D13" s="71"/>
      <c r="E13" s="100"/>
      <c r="F13" s="101"/>
      <c r="G13" s="102"/>
      <c r="H13" s="15"/>
    </row>
    <row r="14" spans="1:8" ht="15.75" x14ac:dyDescent="0.25">
      <c r="A14" s="132" t="s">
        <v>53</v>
      </c>
      <c r="B14" s="133"/>
      <c r="C14" s="14"/>
      <c r="D14" s="71"/>
      <c r="E14" s="100"/>
      <c r="F14" s="101"/>
      <c r="G14" s="102"/>
      <c r="H14" s="15"/>
    </row>
    <row r="15" spans="1:8" ht="15.75" x14ac:dyDescent="0.25">
      <c r="A15" s="132" t="s">
        <v>97</v>
      </c>
      <c r="B15" s="133"/>
      <c r="C15" s="14"/>
      <c r="D15" s="71"/>
      <c r="E15" s="100"/>
      <c r="F15" s="101"/>
      <c r="G15" s="102"/>
      <c r="H15" s="15"/>
    </row>
    <row r="16" spans="1:8" ht="15.75" x14ac:dyDescent="0.25">
      <c r="A16" s="132" t="s">
        <v>111</v>
      </c>
      <c r="B16" s="133"/>
      <c r="C16" s="14"/>
      <c r="D16" s="71"/>
      <c r="E16" s="100"/>
      <c r="F16" s="101"/>
      <c r="G16" s="102"/>
      <c r="H16" s="15"/>
    </row>
    <row r="17" spans="1:8" ht="15.75" x14ac:dyDescent="0.25">
      <c r="A17" s="132" t="s">
        <v>13</v>
      </c>
      <c r="B17" s="133"/>
      <c r="C17" s="14"/>
      <c r="D17" s="71"/>
      <c r="E17" s="100"/>
      <c r="F17" s="101"/>
      <c r="G17" s="102"/>
      <c r="H17" s="15"/>
    </row>
    <row r="18" spans="1:8" ht="15.75" x14ac:dyDescent="0.25">
      <c r="A18" s="132" t="s">
        <v>14</v>
      </c>
      <c r="B18" s="133"/>
      <c r="C18" s="14"/>
      <c r="D18" s="71"/>
      <c r="E18" s="100"/>
      <c r="F18" s="101"/>
      <c r="G18" s="102"/>
      <c r="H18" s="15"/>
    </row>
    <row r="19" spans="1:8" ht="15.75" x14ac:dyDescent="0.25">
      <c r="A19" s="132" t="s">
        <v>15</v>
      </c>
      <c r="B19" s="133"/>
      <c r="C19" s="14"/>
      <c r="D19" s="71">
        <v>1</v>
      </c>
      <c r="E19" s="100">
        <v>404318</v>
      </c>
      <c r="F19" s="101">
        <v>56935</v>
      </c>
      <c r="G19" s="102">
        <f>F19/E19</f>
        <v>0.14081737642152958</v>
      </c>
      <c r="H19" s="15"/>
    </row>
    <row r="20" spans="1:8" ht="15.75" x14ac:dyDescent="0.25">
      <c r="A20" s="132" t="s">
        <v>16</v>
      </c>
      <c r="B20" s="133"/>
      <c r="C20" s="14"/>
      <c r="D20" s="71"/>
      <c r="E20" s="100"/>
      <c r="F20" s="101"/>
      <c r="G20" s="102"/>
      <c r="H20" s="15"/>
    </row>
    <row r="21" spans="1:8" ht="15.75" x14ac:dyDescent="0.25">
      <c r="A21" s="132" t="s">
        <v>101</v>
      </c>
      <c r="B21" s="133"/>
      <c r="C21" s="14"/>
      <c r="D21" s="71"/>
      <c r="E21" s="100"/>
      <c r="F21" s="101"/>
      <c r="G21" s="102"/>
      <c r="H21" s="15"/>
    </row>
    <row r="22" spans="1:8" ht="15.75" x14ac:dyDescent="0.25">
      <c r="A22" s="132" t="s">
        <v>56</v>
      </c>
      <c r="B22" s="133"/>
      <c r="C22" s="14"/>
      <c r="D22" s="71">
        <v>1</v>
      </c>
      <c r="E22" s="100">
        <v>498385</v>
      </c>
      <c r="F22" s="101">
        <v>94196</v>
      </c>
      <c r="G22" s="102">
        <f>F22/E22</f>
        <v>0.18900247800395276</v>
      </c>
      <c r="H22" s="15"/>
    </row>
    <row r="23" spans="1:8" ht="15.75" x14ac:dyDescent="0.25">
      <c r="A23" s="132" t="s">
        <v>148</v>
      </c>
      <c r="B23" s="133"/>
      <c r="C23" s="14"/>
      <c r="D23" s="71">
        <v>1</v>
      </c>
      <c r="E23" s="100">
        <v>207330</v>
      </c>
      <c r="F23" s="101">
        <v>77836</v>
      </c>
      <c r="G23" s="102">
        <f>F23/E23</f>
        <v>0.37542082670139393</v>
      </c>
      <c r="H23" s="15"/>
    </row>
    <row r="24" spans="1:8" ht="15.75" x14ac:dyDescent="0.25">
      <c r="A24" s="132" t="s">
        <v>19</v>
      </c>
      <c r="B24" s="133"/>
      <c r="C24" s="14"/>
      <c r="D24" s="71"/>
      <c r="E24" s="100"/>
      <c r="F24" s="101"/>
      <c r="G24" s="102"/>
      <c r="H24" s="15"/>
    </row>
    <row r="25" spans="1:8" ht="15.75" x14ac:dyDescent="0.25">
      <c r="A25" s="134" t="s">
        <v>20</v>
      </c>
      <c r="B25" s="133"/>
      <c r="C25" s="14"/>
      <c r="D25" s="71"/>
      <c r="E25" s="100"/>
      <c r="F25" s="101"/>
      <c r="G25" s="102"/>
      <c r="H25" s="15"/>
    </row>
    <row r="26" spans="1:8" ht="15.75" x14ac:dyDescent="0.25">
      <c r="A26" s="134" t="s">
        <v>21</v>
      </c>
      <c r="B26" s="133"/>
      <c r="C26" s="14"/>
      <c r="D26" s="71"/>
      <c r="E26" s="100"/>
      <c r="F26" s="101"/>
      <c r="G26" s="102"/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1"/>
      <c r="F28" s="101"/>
      <c r="G28" s="102"/>
      <c r="H28" s="15"/>
    </row>
    <row r="29" spans="1:8" ht="15.75" x14ac:dyDescent="0.25">
      <c r="A29" s="135" t="s">
        <v>24</v>
      </c>
      <c r="B29" s="133"/>
      <c r="C29" s="14"/>
      <c r="D29" s="71">
        <v>1</v>
      </c>
      <c r="E29" s="101">
        <v>30618</v>
      </c>
      <c r="F29" s="101">
        <v>13781</v>
      </c>
      <c r="G29" s="102">
        <f>F29/E29</f>
        <v>0.45009471552681429</v>
      </c>
      <c r="H29" s="15"/>
    </row>
    <row r="30" spans="1:8" ht="15.75" x14ac:dyDescent="0.25">
      <c r="A30" s="135" t="s">
        <v>25</v>
      </c>
      <c r="B30" s="133"/>
      <c r="C30" s="14"/>
      <c r="D30" s="71">
        <v>1</v>
      </c>
      <c r="E30" s="101">
        <v>190911</v>
      </c>
      <c r="F30" s="101">
        <v>53492</v>
      </c>
      <c r="G30" s="102">
        <f>F30/E30</f>
        <v>0.28019338854230508</v>
      </c>
      <c r="H30" s="15"/>
    </row>
    <row r="31" spans="1:8" ht="15.75" x14ac:dyDescent="0.25">
      <c r="A31" s="135" t="s">
        <v>26</v>
      </c>
      <c r="B31" s="133"/>
      <c r="C31" s="14"/>
      <c r="D31" s="71"/>
      <c r="E31" s="101"/>
      <c r="F31" s="101"/>
      <c r="G31" s="102"/>
      <c r="H31" s="15"/>
    </row>
    <row r="32" spans="1:8" ht="15.75" x14ac:dyDescent="0.25">
      <c r="A32" s="135" t="s">
        <v>107</v>
      </c>
      <c r="B32" s="133"/>
      <c r="C32" s="14"/>
      <c r="D32" s="71"/>
      <c r="E32" s="101"/>
      <c r="F32" s="101"/>
      <c r="G32" s="102"/>
      <c r="H32" s="15"/>
    </row>
    <row r="33" spans="1:8" ht="15.75" x14ac:dyDescent="0.25">
      <c r="A33" s="135" t="s">
        <v>136</v>
      </c>
      <c r="B33" s="133"/>
      <c r="C33" s="14"/>
      <c r="D33" s="71"/>
      <c r="E33" s="101"/>
      <c r="F33" s="101"/>
      <c r="G33" s="102"/>
      <c r="H33" s="15"/>
    </row>
    <row r="34" spans="1:8" ht="15.75" x14ac:dyDescent="0.25">
      <c r="A34" s="135" t="s">
        <v>27</v>
      </c>
      <c r="B34" s="133"/>
      <c r="C34" s="14"/>
      <c r="D34" s="71">
        <v>1</v>
      </c>
      <c r="E34" s="101">
        <v>164996</v>
      </c>
      <c r="F34" s="101">
        <v>72298.5</v>
      </c>
      <c r="G34" s="102">
        <f>+F34/E34</f>
        <v>0.43818334989939151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2775559</v>
      </c>
      <c r="F39" s="112">
        <f>SUM(F9:F38)</f>
        <v>683128</v>
      </c>
      <c r="G39" s="117">
        <f>F39/E39</f>
        <v>0.24612267294624254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7351894.2400000002</v>
      </c>
      <c r="F44" s="101">
        <v>600514</v>
      </c>
      <c r="G44" s="118">
        <f t="shared" ref="G44:G50" si="0">1-(+F44/E44)</f>
        <v>0.91831846590872612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712361.11</v>
      </c>
      <c r="F45" s="101">
        <v>31329.98</v>
      </c>
      <c r="G45" s="118">
        <f t="shared" si="0"/>
        <v>0.95601952498501774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5368621.5</v>
      </c>
      <c r="F46" s="101">
        <v>421637.9</v>
      </c>
      <c r="G46" s="118">
        <f t="shared" si="0"/>
        <v>0.92146253931293165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3502229.34</v>
      </c>
      <c r="F47" s="101">
        <v>153530.38</v>
      </c>
      <c r="G47" s="118">
        <f t="shared" si="0"/>
        <v>0.95616209988121448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3834441</v>
      </c>
      <c r="F48" s="101">
        <v>366788.65</v>
      </c>
      <c r="G48" s="118">
        <f t="shared" si="0"/>
        <v>0.90434364487548513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1302989</v>
      </c>
      <c r="F49" s="101">
        <v>33434</v>
      </c>
      <c r="G49" s="118">
        <f t="shared" si="0"/>
        <v>0.97434053549185762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389155</v>
      </c>
      <c r="F50" s="101">
        <v>36470</v>
      </c>
      <c r="G50" s="118">
        <f t="shared" si="0"/>
        <v>0.9062841284321157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103075</v>
      </c>
      <c r="F52" s="101">
        <v>-3200</v>
      </c>
      <c r="G52" s="118">
        <f>1-(+F52/E52)</f>
        <v>1.0310453553237933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50090013.710000001</v>
      </c>
      <c r="F53" s="101">
        <v>5528027.3600000003</v>
      </c>
      <c r="G53" s="118">
        <f>1-(+F53/E53)</f>
        <v>0.88963813441926887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72654779.900000006</v>
      </c>
      <c r="F60" s="112">
        <f>SUM(F44:F59)</f>
        <v>7168532.2699999996</v>
      </c>
      <c r="G60" s="122">
        <f>1-(+F60/E60)</f>
        <v>0.90133433368229088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7851660.2699999996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0"/>
  <sheetViews>
    <sheetView showOutlineSymbols="0" topLeftCell="A16" zoomScale="87" zoomScaleNormal="87" workbookViewId="0">
      <selection activeCell="B38" sqref="B38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JUNE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150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2" t="s">
        <v>10</v>
      </c>
      <c r="B9" s="133"/>
      <c r="C9" s="14"/>
      <c r="D9" s="71"/>
      <c r="E9" s="101"/>
      <c r="F9" s="101"/>
      <c r="G9" s="102"/>
      <c r="H9" s="15"/>
    </row>
    <row r="10" spans="1:8" ht="15.75" x14ac:dyDescent="0.25">
      <c r="A10" s="132" t="s">
        <v>11</v>
      </c>
      <c r="B10" s="133"/>
      <c r="C10" s="14"/>
      <c r="D10" s="71"/>
      <c r="E10" s="101"/>
      <c r="F10" s="101"/>
      <c r="G10" s="102"/>
      <c r="H10" s="15"/>
    </row>
    <row r="11" spans="1:8" ht="15.75" x14ac:dyDescent="0.25">
      <c r="A11" s="132" t="s">
        <v>109</v>
      </c>
      <c r="B11" s="133"/>
      <c r="C11" s="14"/>
      <c r="D11" s="71"/>
      <c r="E11" s="101"/>
      <c r="F11" s="101"/>
      <c r="G11" s="102"/>
      <c r="H11" s="15"/>
    </row>
    <row r="12" spans="1:8" ht="15.75" x14ac:dyDescent="0.25">
      <c r="A12" s="132" t="s">
        <v>25</v>
      </c>
      <c r="B12" s="133"/>
      <c r="C12" s="14"/>
      <c r="D12" s="71">
        <v>1</v>
      </c>
      <c r="E12" s="101">
        <v>91899</v>
      </c>
      <c r="F12" s="101">
        <v>24734</v>
      </c>
      <c r="G12" s="102">
        <f>F12/E12</f>
        <v>0.26914329862131253</v>
      </c>
      <c r="H12" s="15"/>
    </row>
    <row r="13" spans="1:8" ht="15.75" x14ac:dyDescent="0.25">
      <c r="A13" s="132" t="s">
        <v>69</v>
      </c>
      <c r="B13" s="133"/>
      <c r="C13" s="14"/>
      <c r="D13" s="71"/>
      <c r="E13" s="101"/>
      <c r="F13" s="101"/>
      <c r="G13" s="102"/>
      <c r="H13" s="15"/>
    </row>
    <row r="14" spans="1:8" ht="15.75" x14ac:dyDescent="0.25">
      <c r="A14" s="132" t="s">
        <v>98</v>
      </c>
      <c r="B14" s="133"/>
      <c r="C14" s="14"/>
      <c r="D14" s="71"/>
      <c r="E14" s="101"/>
      <c r="F14" s="101"/>
      <c r="G14" s="102"/>
      <c r="H14" s="15"/>
    </row>
    <row r="15" spans="1:8" ht="15.75" x14ac:dyDescent="0.25">
      <c r="A15" s="132" t="s">
        <v>100</v>
      </c>
      <c r="B15" s="133"/>
      <c r="C15" s="14"/>
      <c r="D15" s="71"/>
      <c r="E15" s="101"/>
      <c r="F15" s="101"/>
      <c r="G15" s="102"/>
      <c r="H15" s="15"/>
    </row>
    <row r="16" spans="1:8" ht="15.75" x14ac:dyDescent="0.25">
      <c r="A16" s="132" t="s">
        <v>95</v>
      </c>
      <c r="B16" s="133"/>
      <c r="C16" s="14"/>
      <c r="D16" s="71"/>
      <c r="E16" s="101"/>
      <c r="F16" s="101"/>
      <c r="G16" s="102"/>
      <c r="H16" s="15"/>
    </row>
    <row r="17" spans="1:8" ht="15.75" x14ac:dyDescent="0.25">
      <c r="A17" s="132" t="s">
        <v>73</v>
      </c>
      <c r="B17" s="133"/>
      <c r="C17" s="14"/>
      <c r="D17" s="71"/>
      <c r="E17" s="101"/>
      <c r="F17" s="101"/>
      <c r="G17" s="102"/>
      <c r="H17" s="15"/>
    </row>
    <row r="18" spans="1:8" ht="15.75" x14ac:dyDescent="0.25">
      <c r="A18" s="135" t="s">
        <v>104</v>
      </c>
      <c r="B18" s="133"/>
      <c r="C18" s="14"/>
      <c r="D18" s="71"/>
      <c r="E18" s="101"/>
      <c r="F18" s="101"/>
      <c r="G18" s="102"/>
      <c r="H18" s="15"/>
    </row>
    <row r="19" spans="1:8" ht="15.75" x14ac:dyDescent="0.25">
      <c r="A19" s="135" t="s">
        <v>14</v>
      </c>
      <c r="B19" s="133"/>
      <c r="C19" s="14"/>
      <c r="D19" s="71"/>
      <c r="E19" s="101"/>
      <c r="F19" s="101"/>
      <c r="G19" s="102"/>
      <c r="H19" s="15"/>
    </row>
    <row r="20" spans="1:8" ht="15.75" x14ac:dyDescent="0.25">
      <c r="A20" s="132" t="s">
        <v>15</v>
      </c>
      <c r="B20" s="133"/>
      <c r="C20" s="14"/>
      <c r="D20" s="71"/>
      <c r="E20" s="101"/>
      <c r="F20" s="101"/>
      <c r="G20" s="102"/>
      <c r="H20" s="15"/>
    </row>
    <row r="21" spans="1:8" ht="15.75" x14ac:dyDescent="0.25">
      <c r="A21" s="132" t="s">
        <v>132</v>
      </c>
      <c r="B21" s="133"/>
      <c r="C21" s="14"/>
      <c r="D21" s="71">
        <v>1</v>
      </c>
      <c r="E21" s="101">
        <v>12575</v>
      </c>
      <c r="F21" s="101">
        <v>3912</v>
      </c>
      <c r="G21" s="102">
        <f>F21/E21</f>
        <v>0.31109343936381711</v>
      </c>
      <c r="H21" s="15"/>
    </row>
    <row r="22" spans="1:8" ht="15.75" x14ac:dyDescent="0.25">
      <c r="A22" s="132" t="s">
        <v>129</v>
      </c>
      <c r="B22" s="133"/>
      <c r="C22" s="14"/>
      <c r="D22" s="71"/>
      <c r="E22" s="101"/>
      <c r="F22" s="101"/>
      <c r="G22" s="102"/>
      <c r="H22" s="15"/>
    </row>
    <row r="23" spans="1:8" ht="15.75" x14ac:dyDescent="0.25">
      <c r="A23" s="132" t="s">
        <v>105</v>
      </c>
      <c r="B23" s="133"/>
      <c r="C23" s="14"/>
      <c r="D23" s="71"/>
      <c r="E23" s="101"/>
      <c r="F23" s="101"/>
      <c r="G23" s="102"/>
      <c r="H23" s="15"/>
    </row>
    <row r="24" spans="1:8" ht="15.75" x14ac:dyDescent="0.25">
      <c r="A24" s="132" t="s">
        <v>18</v>
      </c>
      <c r="B24" s="133"/>
      <c r="C24" s="14"/>
      <c r="D24" s="71"/>
      <c r="E24" s="101"/>
      <c r="F24" s="101"/>
      <c r="G24" s="102"/>
      <c r="H24" s="15"/>
    </row>
    <row r="25" spans="1:8" ht="15.75" x14ac:dyDescent="0.25">
      <c r="A25" s="134" t="s">
        <v>20</v>
      </c>
      <c r="B25" s="133"/>
      <c r="C25" s="14"/>
      <c r="D25" s="71"/>
      <c r="E25" s="101"/>
      <c r="F25" s="101"/>
      <c r="G25" s="102"/>
      <c r="H25" s="15"/>
    </row>
    <row r="26" spans="1:8" ht="15.75" x14ac:dyDescent="0.25">
      <c r="A26" s="134" t="s">
        <v>21</v>
      </c>
      <c r="B26" s="133"/>
      <c r="C26" s="14"/>
      <c r="D26" s="71"/>
      <c r="E26" s="101"/>
      <c r="F26" s="101"/>
      <c r="G26" s="102"/>
      <c r="H26" s="1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02"/>
      <c r="H27" s="15"/>
    </row>
    <row r="28" spans="1:8" ht="15.75" x14ac:dyDescent="0.25">
      <c r="A28" s="135" t="s">
        <v>23</v>
      </c>
      <c r="B28" s="133"/>
      <c r="C28" s="14"/>
      <c r="D28" s="71"/>
      <c r="E28" s="101"/>
      <c r="F28" s="101"/>
      <c r="G28" s="102"/>
      <c r="H28" s="15"/>
    </row>
    <row r="29" spans="1:8" ht="15.75" x14ac:dyDescent="0.25">
      <c r="A29" s="135" t="s">
        <v>24</v>
      </c>
      <c r="B29" s="133"/>
      <c r="C29" s="14"/>
      <c r="D29" s="71"/>
      <c r="E29" s="101"/>
      <c r="F29" s="101"/>
      <c r="G29" s="102"/>
      <c r="H29" s="15"/>
    </row>
    <row r="30" spans="1:8" ht="15.75" x14ac:dyDescent="0.25">
      <c r="A30" s="135" t="s">
        <v>149</v>
      </c>
      <c r="B30" s="133"/>
      <c r="C30" s="14"/>
      <c r="D30" s="71">
        <v>3</v>
      </c>
      <c r="E30" s="101">
        <v>172318</v>
      </c>
      <c r="F30" s="101">
        <v>25406</v>
      </c>
      <c r="G30" s="102">
        <f>F30/E30</f>
        <v>0.14743671583932033</v>
      </c>
      <c r="H30" s="15"/>
    </row>
    <row r="31" spans="1:8" ht="15.75" x14ac:dyDescent="0.25">
      <c r="A31" s="135" t="s">
        <v>142</v>
      </c>
      <c r="B31" s="133"/>
      <c r="C31" s="14"/>
      <c r="D31" s="71"/>
      <c r="E31" s="101"/>
      <c r="F31" s="101"/>
      <c r="G31" s="102"/>
      <c r="H31" s="15"/>
    </row>
    <row r="32" spans="1:8" ht="15.75" x14ac:dyDescent="0.25">
      <c r="A32" s="135" t="s">
        <v>101</v>
      </c>
      <c r="B32" s="133"/>
      <c r="C32" s="14"/>
      <c r="D32" s="71"/>
      <c r="E32" s="101"/>
      <c r="F32" s="101"/>
      <c r="G32" s="102"/>
      <c r="H32" s="15"/>
    </row>
    <row r="33" spans="1:8" ht="15.75" x14ac:dyDescent="0.25">
      <c r="A33" s="135" t="s">
        <v>27</v>
      </c>
      <c r="B33" s="133"/>
      <c r="C33" s="14"/>
      <c r="D33" s="71"/>
      <c r="E33" s="101"/>
      <c r="F33" s="101"/>
      <c r="G33" s="102"/>
      <c r="H33" s="15"/>
    </row>
    <row r="34" spans="1:8" ht="15.75" x14ac:dyDescent="0.25">
      <c r="A34" s="135" t="s">
        <v>71</v>
      </c>
      <c r="B34" s="133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ht="15.75" x14ac:dyDescent="0.25">
      <c r="A38" s="19" t="s">
        <v>31</v>
      </c>
      <c r="B38" s="20"/>
      <c r="C38" s="21"/>
      <c r="D38" s="73">
        <f>SUM(D9:D37)</f>
        <v>5</v>
      </c>
      <c r="E38" s="112">
        <f>SUM(E9:E37)</f>
        <v>276792</v>
      </c>
      <c r="F38" s="112">
        <f>SUM(F9:F37)</f>
        <v>54052</v>
      </c>
      <c r="G38" s="117">
        <f>F38/E38</f>
        <v>0.19528021041070551</v>
      </c>
      <c r="H38" s="15"/>
    </row>
    <row r="39" spans="1:8" ht="18" x14ac:dyDescent="0.25">
      <c r="A39" s="23" t="s">
        <v>143</v>
      </c>
      <c r="B39" s="24"/>
      <c r="C39" s="24"/>
      <c r="D39" s="11"/>
      <c r="E39" s="109"/>
      <c r="F39" s="75"/>
      <c r="G39" s="75"/>
      <c r="H39" s="2"/>
    </row>
    <row r="40" spans="1:8" ht="15.75" x14ac:dyDescent="0.25">
      <c r="A40" s="26"/>
      <c r="B40" s="26"/>
      <c r="C40" s="26"/>
      <c r="D40" s="110"/>
      <c r="E40" s="11" t="s">
        <v>144</v>
      </c>
      <c r="F40" s="11" t="s">
        <v>144</v>
      </c>
      <c r="G40" s="11" t="s">
        <v>5</v>
      </c>
      <c r="H40" s="2"/>
    </row>
    <row r="41" spans="1:8" ht="15.75" x14ac:dyDescent="0.25">
      <c r="A41" s="26"/>
      <c r="B41" s="26"/>
      <c r="C41" s="26"/>
      <c r="D41" s="110" t="s">
        <v>6</v>
      </c>
      <c r="E41" s="76" t="s">
        <v>120</v>
      </c>
      <c r="F41" s="75" t="s">
        <v>8</v>
      </c>
      <c r="G41" s="78" t="s">
        <v>121</v>
      </c>
      <c r="H41" s="2"/>
    </row>
    <row r="42" spans="1:8" ht="15.75" x14ac:dyDescent="0.25">
      <c r="A42" s="27" t="s">
        <v>10</v>
      </c>
      <c r="B42" s="28"/>
      <c r="C42" s="14"/>
      <c r="D42" s="71"/>
      <c r="E42" s="101"/>
      <c r="F42" s="101"/>
      <c r="G42" s="102"/>
      <c r="H42" s="15"/>
    </row>
    <row r="43" spans="1:8" ht="15.75" x14ac:dyDescent="0.25">
      <c r="A43" s="27" t="s">
        <v>14</v>
      </c>
      <c r="B43" s="28"/>
      <c r="C43" s="14"/>
      <c r="D43" s="71">
        <v>6</v>
      </c>
      <c r="E43" s="101">
        <v>75588.41</v>
      </c>
      <c r="F43" s="101">
        <v>4940.75</v>
      </c>
      <c r="G43" s="102">
        <f>1-(+F43/E43)</f>
        <v>0.93463614329233802</v>
      </c>
      <c r="H43" s="15"/>
    </row>
    <row r="44" spans="1:8" ht="15.75" x14ac:dyDescent="0.25">
      <c r="A44" s="27" t="s">
        <v>20</v>
      </c>
      <c r="B44" s="28"/>
      <c r="C44" s="14"/>
      <c r="D44" s="71"/>
      <c r="E44" s="101"/>
      <c r="F44" s="101"/>
      <c r="G44" s="102"/>
      <c r="H44" s="15"/>
    </row>
    <row r="45" spans="1:8" x14ac:dyDescent="0.2">
      <c r="A45" s="16" t="s">
        <v>145</v>
      </c>
      <c r="B45" s="30"/>
      <c r="C45" s="14"/>
      <c r="D45" s="72"/>
      <c r="E45" s="104"/>
      <c r="F45" s="101"/>
      <c r="G45" s="103"/>
      <c r="H45" s="15"/>
    </row>
    <row r="46" spans="1:8" x14ac:dyDescent="0.2">
      <c r="A46" s="16" t="s">
        <v>44</v>
      </c>
      <c r="B46" s="28"/>
      <c r="C46" s="14"/>
      <c r="D46" s="72"/>
      <c r="E46" s="100"/>
      <c r="F46" s="101"/>
      <c r="G46" s="103"/>
      <c r="H46" s="15"/>
    </row>
    <row r="47" spans="1:8" x14ac:dyDescent="0.2">
      <c r="A47" s="16" t="s">
        <v>30</v>
      </c>
      <c r="B47" s="28"/>
      <c r="C47" s="14"/>
      <c r="D47" s="72"/>
      <c r="E47" s="100"/>
      <c r="F47" s="101"/>
      <c r="G47" s="103"/>
      <c r="H47" s="15"/>
    </row>
    <row r="48" spans="1:8" ht="15.75" x14ac:dyDescent="0.25">
      <c r="A48" s="20" t="s">
        <v>146</v>
      </c>
      <c r="B48" s="20"/>
      <c r="C48" s="21"/>
      <c r="D48" s="99">
        <f>SUM(D42:D45)</f>
        <v>6</v>
      </c>
      <c r="E48" s="105">
        <f>SUM(E42:E47)</f>
        <v>75588.41</v>
      </c>
      <c r="F48" s="105">
        <f>SUM(F42:F47)</f>
        <v>4940.75</v>
      </c>
      <c r="G48" s="106">
        <f>1-(+F48/E48)</f>
        <v>0.93463614329233802</v>
      </c>
      <c r="H48" s="15"/>
    </row>
    <row r="49" spans="1:8" ht="18" x14ac:dyDescent="0.25">
      <c r="A49" s="23" t="s">
        <v>32</v>
      </c>
      <c r="B49" s="24"/>
      <c r="C49" s="24"/>
      <c r="D49" s="11"/>
      <c r="E49" s="109"/>
      <c r="F49" s="75"/>
      <c r="G49" s="75"/>
      <c r="H49" s="15"/>
    </row>
    <row r="50" spans="1:8" ht="15.75" x14ac:dyDescent="0.25">
      <c r="A50" s="26"/>
      <c r="B50" s="26"/>
      <c r="C50" s="26"/>
      <c r="D50" s="110"/>
      <c r="E50" s="11" t="s">
        <v>119</v>
      </c>
      <c r="F50" s="11" t="s">
        <v>119</v>
      </c>
      <c r="G50" s="11" t="s">
        <v>5</v>
      </c>
      <c r="H50" s="15"/>
    </row>
    <row r="51" spans="1:8" ht="15.75" x14ac:dyDescent="0.25">
      <c r="A51" s="26"/>
      <c r="B51" s="26"/>
      <c r="C51" s="26"/>
      <c r="D51" s="110" t="s">
        <v>6</v>
      </c>
      <c r="E51" s="76" t="s">
        <v>120</v>
      </c>
      <c r="F51" s="75" t="s">
        <v>8</v>
      </c>
      <c r="G51" s="78" t="s">
        <v>121</v>
      </c>
      <c r="H51" s="15"/>
    </row>
    <row r="52" spans="1:8" ht="15.75" x14ac:dyDescent="0.25">
      <c r="A52" s="27" t="s">
        <v>33</v>
      </c>
      <c r="B52" s="28"/>
      <c r="C52" s="14"/>
      <c r="D52" s="71">
        <v>25</v>
      </c>
      <c r="E52" s="101">
        <v>1930192.22</v>
      </c>
      <c r="F52" s="101">
        <v>121920.19</v>
      </c>
      <c r="G52" s="102">
        <f>1-(+F52/E52)</f>
        <v>0.93683520804990084</v>
      </c>
      <c r="H52" s="15"/>
    </row>
    <row r="53" spans="1:8" ht="15.75" x14ac:dyDescent="0.25">
      <c r="A53" s="27" t="s">
        <v>34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35</v>
      </c>
      <c r="B54" s="28"/>
      <c r="C54" s="14"/>
      <c r="D54" s="71">
        <v>12</v>
      </c>
      <c r="E54" s="101">
        <v>777296.25</v>
      </c>
      <c r="F54" s="101">
        <v>93043</v>
      </c>
      <c r="G54" s="102">
        <f>1-(+F54/E54)</f>
        <v>0.88029917808042946</v>
      </c>
      <c r="H54" s="15"/>
    </row>
    <row r="55" spans="1:8" ht="15.75" x14ac:dyDescent="0.25">
      <c r="A55" s="27" t="s">
        <v>36</v>
      </c>
      <c r="B55" s="28"/>
      <c r="C55" s="14"/>
      <c r="D55" s="71">
        <v>7</v>
      </c>
      <c r="E55" s="101">
        <v>1000226.5</v>
      </c>
      <c r="F55" s="101">
        <v>53119.35</v>
      </c>
      <c r="G55" s="102">
        <f>1-(+F55/E55)</f>
        <v>0.9468926788082499</v>
      </c>
      <c r="H55" s="15"/>
    </row>
    <row r="56" spans="1:8" ht="15.75" x14ac:dyDescent="0.25">
      <c r="A56" s="27" t="s">
        <v>37</v>
      </c>
      <c r="B56" s="28"/>
      <c r="C56" s="14"/>
      <c r="D56" s="71">
        <v>17</v>
      </c>
      <c r="E56" s="101">
        <v>2011513.29</v>
      </c>
      <c r="F56" s="101">
        <v>127347.43</v>
      </c>
      <c r="G56" s="102">
        <f t="shared" ref="G56:G63" si="0">1-(+F56/E56)</f>
        <v>0.93669073396974678</v>
      </c>
      <c r="H56" s="15"/>
    </row>
    <row r="57" spans="1:8" ht="15.75" x14ac:dyDescent="0.25">
      <c r="A57" s="27" t="s">
        <v>38</v>
      </c>
      <c r="B57" s="28"/>
      <c r="C57" s="14"/>
      <c r="D57" s="71"/>
      <c r="E57" s="101"/>
      <c r="F57" s="101"/>
      <c r="G57" s="102"/>
      <c r="H57" s="2"/>
    </row>
    <row r="58" spans="1:8" ht="15.75" x14ac:dyDescent="0.25">
      <c r="A58" s="27" t="s">
        <v>39</v>
      </c>
      <c r="B58" s="28"/>
      <c r="C58" s="14"/>
      <c r="D58" s="71">
        <v>3</v>
      </c>
      <c r="E58" s="101">
        <v>92315</v>
      </c>
      <c r="F58" s="101">
        <v>7085</v>
      </c>
      <c r="G58" s="102">
        <f t="shared" si="0"/>
        <v>0.92325190922385314</v>
      </c>
      <c r="H58" s="2"/>
    </row>
    <row r="59" spans="1:8" ht="15.75" x14ac:dyDescent="0.25">
      <c r="A59" s="27" t="s">
        <v>40</v>
      </c>
      <c r="B59" s="28"/>
      <c r="C59" s="14"/>
      <c r="D59" s="71"/>
      <c r="E59" s="101"/>
      <c r="F59" s="101"/>
      <c r="G59" s="102"/>
      <c r="H59" s="2"/>
    </row>
    <row r="60" spans="1:8" ht="15.75" x14ac:dyDescent="0.25">
      <c r="A60" s="53" t="s">
        <v>41</v>
      </c>
      <c r="B60" s="28"/>
      <c r="C60" s="14"/>
      <c r="D60" s="71"/>
      <c r="E60" s="101"/>
      <c r="F60" s="101"/>
      <c r="G60" s="102"/>
      <c r="H60" s="2"/>
    </row>
    <row r="61" spans="1:8" ht="15.75" x14ac:dyDescent="0.25">
      <c r="A61" s="54" t="s">
        <v>59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91</v>
      </c>
      <c r="B62" s="28"/>
      <c r="C62" s="14"/>
      <c r="D62" s="71">
        <v>351</v>
      </c>
      <c r="E62" s="101">
        <v>32469252.640000001</v>
      </c>
      <c r="F62" s="101">
        <v>3594245.22</v>
      </c>
      <c r="G62" s="102">
        <f t="shared" si="0"/>
        <v>0.88930311209035573</v>
      </c>
      <c r="H62" s="2"/>
    </row>
    <row r="63" spans="1:8" ht="15.75" x14ac:dyDescent="0.25">
      <c r="A63" s="69" t="s">
        <v>92</v>
      </c>
      <c r="B63" s="30"/>
      <c r="C63" s="14"/>
      <c r="D63" s="71">
        <v>19</v>
      </c>
      <c r="E63" s="101">
        <v>320331.49</v>
      </c>
      <c r="F63" s="101">
        <v>47135.86</v>
      </c>
      <c r="G63" s="102">
        <f t="shared" si="0"/>
        <v>0.85285286813356997</v>
      </c>
      <c r="H63" s="2"/>
    </row>
    <row r="64" spans="1:8" x14ac:dyDescent="0.2">
      <c r="A64" s="16" t="s">
        <v>42</v>
      </c>
      <c r="B64" s="30"/>
      <c r="C64" s="14"/>
      <c r="D64" s="72"/>
      <c r="E64" s="104"/>
      <c r="F64" s="101"/>
      <c r="G64" s="103"/>
      <c r="H64" s="2"/>
    </row>
    <row r="65" spans="1:7" x14ac:dyDescent="0.2">
      <c r="A65" s="16" t="s">
        <v>43</v>
      </c>
      <c r="B65" s="28"/>
      <c r="C65" s="14"/>
      <c r="D65" s="72"/>
      <c r="E65" s="104"/>
      <c r="F65" s="101"/>
      <c r="G65" s="103"/>
    </row>
    <row r="66" spans="1:7" x14ac:dyDescent="0.2">
      <c r="A66" s="16" t="s">
        <v>44</v>
      </c>
      <c r="B66" s="28"/>
      <c r="C66" s="14"/>
      <c r="D66" s="72"/>
      <c r="E66" s="100"/>
      <c r="F66" s="101"/>
      <c r="G66" s="103"/>
    </row>
    <row r="67" spans="1:7" x14ac:dyDescent="0.2">
      <c r="A67" s="16" t="s">
        <v>30</v>
      </c>
      <c r="B67" s="28"/>
      <c r="C67" s="14"/>
      <c r="D67" s="72"/>
      <c r="E67" s="100"/>
      <c r="F67" s="101"/>
      <c r="G67" s="103"/>
    </row>
    <row r="68" spans="1:7" ht="15.75" x14ac:dyDescent="0.25">
      <c r="A68" s="20" t="s">
        <v>45</v>
      </c>
      <c r="B68" s="20"/>
      <c r="C68" s="21"/>
      <c r="D68" s="73">
        <f>SUM(D52:D65)</f>
        <v>434</v>
      </c>
      <c r="E68" s="112">
        <f>SUM(E52:E67)</f>
        <v>38601127.390000001</v>
      </c>
      <c r="F68" s="112">
        <f>SUM(F52:F67)</f>
        <v>4043896.0500000003</v>
      </c>
      <c r="G68" s="106">
        <f>1-(+F68/E68)</f>
        <v>0.89523891338345696</v>
      </c>
    </row>
    <row r="69" spans="1:7" ht="15.75" x14ac:dyDescent="0.25">
      <c r="A69" s="34" t="s">
        <v>46</v>
      </c>
      <c r="B69" s="33"/>
      <c r="C69" s="33"/>
      <c r="D69" s="113"/>
      <c r="E69" s="114"/>
      <c r="F69" s="36">
        <f>+F68+F48+F38</f>
        <v>4102888.8000000003</v>
      </c>
      <c r="G69" s="115"/>
    </row>
    <row r="70" spans="1:7" ht="18" x14ac:dyDescent="0.25">
      <c r="B70" s="35"/>
      <c r="C70" s="35"/>
      <c r="D70" s="116"/>
      <c r="E70" s="116"/>
      <c r="G70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JUNE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127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2" t="s">
        <v>10</v>
      </c>
      <c r="B9" s="133"/>
      <c r="C9" s="14"/>
      <c r="D9" s="71"/>
      <c r="E9" s="101"/>
      <c r="F9" s="101"/>
      <c r="G9" s="118"/>
      <c r="H9" s="65"/>
    </row>
    <row r="10" spans="1:8" ht="15.75" x14ac:dyDescent="0.25">
      <c r="A10" s="132" t="s">
        <v>11</v>
      </c>
      <c r="B10" s="133"/>
      <c r="C10" s="14"/>
      <c r="D10" s="71"/>
      <c r="E10" s="101"/>
      <c r="F10" s="101"/>
      <c r="G10" s="118"/>
      <c r="H10" s="65"/>
    </row>
    <row r="11" spans="1:8" ht="15.75" x14ac:dyDescent="0.25">
      <c r="A11" s="132" t="s">
        <v>52</v>
      </c>
      <c r="B11" s="133"/>
      <c r="C11" s="14"/>
      <c r="D11" s="71"/>
      <c r="E11" s="101"/>
      <c r="F11" s="101"/>
      <c r="G11" s="118"/>
      <c r="H11" s="65"/>
    </row>
    <row r="12" spans="1:8" ht="15.75" x14ac:dyDescent="0.25">
      <c r="A12" s="132" t="s">
        <v>62</v>
      </c>
      <c r="B12" s="133"/>
      <c r="C12" s="14"/>
      <c r="D12" s="71"/>
      <c r="E12" s="101"/>
      <c r="F12" s="101"/>
      <c r="G12" s="118"/>
      <c r="H12" s="65"/>
    </row>
    <row r="13" spans="1:8" ht="15.75" x14ac:dyDescent="0.25">
      <c r="A13" s="132" t="s">
        <v>13</v>
      </c>
      <c r="B13" s="133"/>
      <c r="C13" s="14"/>
      <c r="D13" s="71"/>
      <c r="E13" s="101"/>
      <c r="F13" s="101"/>
      <c r="G13" s="118"/>
      <c r="H13" s="65"/>
    </row>
    <row r="14" spans="1:8" ht="15.75" x14ac:dyDescent="0.25">
      <c r="A14" s="132" t="s">
        <v>63</v>
      </c>
      <c r="B14" s="133"/>
      <c r="C14" s="14"/>
      <c r="D14" s="71"/>
      <c r="E14" s="101"/>
      <c r="F14" s="101"/>
      <c r="G14" s="118"/>
      <c r="H14" s="65"/>
    </row>
    <row r="15" spans="1:8" ht="15.75" x14ac:dyDescent="0.25">
      <c r="A15" s="132" t="s">
        <v>25</v>
      </c>
      <c r="B15" s="133"/>
      <c r="C15" s="14"/>
      <c r="D15" s="71">
        <v>3</v>
      </c>
      <c r="E15" s="101">
        <v>514360</v>
      </c>
      <c r="F15" s="101">
        <v>203519</v>
      </c>
      <c r="G15" s="118">
        <f>F15/E15</f>
        <v>0.39567423594369699</v>
      </c>
      <c r="H15" s="65"/>
    </row>
    <row r="16" spans="1:8" ht="15.75" x14ac:dyDescent="0.25">
      <c r="A16" s="132" t="s">
        <v>64</v>
      </c>
      <c r="B16" s="133"/>
      <c r="C16" s="14"/>
      <c r="D16" s="71"/>
      <c r="E16" s="101"/>
      <c r="F16" s="101"/>
      <c r="G16" s="118"/>
      <c r="H16" s="65"/>
    </row>
    <row r="17" spans="1:8" ht="15.75" x14ac:dyDescent="0.25">
      <c r="A17" s="132" t="s">
        <v>90</v>
      </c>
      <c r="B17" s="133"/>
      <c r="C17" s="14"/>
      <c r="D17" s="71"/>
      <c r="E17" s="101"/>
      <c r="F17" s="101"/>
      <c r="G17" s="118"/>
      <c r="H17" s="65"/>
    </row>
    <row r="18" spans="1:8" ht="15.75" x14ac:dyDescent="0.25">
      <c r="A18" s="132" t="s">
        <v>14</v>
      </c>
      <c r="B18" s="133"/>
      <c r="C18" s="14"/>
      <c r="D18" s="71"/>
      <c r="E18" s="101"/>
      <c r="F18" s="101"/>
      <c r="G18" s="118"/>
      <c r="H18" s="65"/>
    </row>
    <row r="19" spans="1:8" ht="15.75" x14ac:dyDescent="0.25">
      <c r="A19" s="132" t="s">
        <v>16</v>
      </c>
      <c r="B19" s="133"/>
      <c r="C19" s="14"/>
      <c r="D19" s="71">
        <v>1</v>
      </c>
      <c r="E19" s="101">
        <v>560818</v>
      </c>
      <c r="F19" s="101">
        <v>168819</v>
      </c>
      <c r="G19" s="118">
        <f>F19/E19</f>
        <v>0.30102279170782681</v>
      </c>
      <c r="H19" s="65"/>
    </row>
    <row r="20" spans="1:8" ht="15.75" x14ac:dyDescent="0.25">
      <c r="A20" s="132" t="s">
        <v>85</v>
      </c>
      <c r="B20" s="133"/>
      <c r="C20" s="14"/>
      <c r="D20" s="71"/>
      <c r="E20" s="101"/>
      <c r="F20" s="101"/>
      <c r="G20" s="118"/>
      <c r="H20" s="65"/>
    </row>
    <row r="21" spans="1:8" ht="15.75" x14ac:dyDescent="0.25">
      <c r="A21" s="132" t="s">
        <v>86</v>
      </c>
      <c r="B21" s="133"/>
      <c r="C21" s="14"/>
      <c r="D21" s="71"/>
      <c r="E21" s="101"/>
      <c r="F21" s="101"/>
      <c r="G21" s="118"/>
      <c r="H21" s="65"/>
    </row>
    <row r="22" spans="1:8" ht="15.75" x14ac:dyDescent="0.25">
      <c r="A22" s="132" t="s">
        <v>17</v>
      </c>
      <c r="B22" s="133"/>
      <c r="C22" s="14"/>
      <c r="D22" s="71"/>
      <c r="E22" s="101"/>
      <c r="F22" s="101"/>
      <c r="G22" s="118"/>
      <c r="H22" s="65"/>
    </row>
    <row r="23" spans="1:8" ht="15.75" x14ac:dyDescent="0.25">
      <c r="A23" s="132" t="s">
        <v>96</v>
      </c>
      <c r="B23" s="133"/>
      <c r="C23" s="14"/>
      <c r="D23" s="71"/>
      <c r="E23" s="101"/>
      <c r="F23" s="101"/>
      <c r="G23" s="118"/>
      <c r="H23" s="65"/>
    </row>
    <row r="24" spans="1:8" ht="15.75" x14ac:dyDescent="0.25">
      <c r="A24" s="132" t="s">
        <v>18</v>
      </c>
      <c r="B24" s="133"/>
      <c r="C24" s="14"/>
      <c r="D24" s="71">
        <v>2</v>
      </c>
      <c r="E24" s="101">
        <v>846677</v>
      </c>
      <c r="F24" s="101">
        <v>230913.5</v>
      </c>
      <c r="G24" s="118">
        <f>F24/E24</f>
        <v>0.27272915173082535</v>
      </c>
      <c r="H24" s="65"/>
    </row>
    <row r="25" spans="1:8" ht="15.75" x14ac:dyDescent="0.25">
      <c r="A25" s="134" t="s">
        <v>20</v>
      </c>
      <c r="B25" s="133"/>
      <c r="C25" s="14"/>
      <c r="D25" s="71"/>
      <c r="E25" s="101"/>
      <c r="F25" s="101"/>
      <c r="G25" s="118"/>
      <c r="H25" s="65"/>
    </row>
    <row r="26" spans="1:8" ht="15.75" x14ac:dyDescent="0.25">
      <c r="A26" s="134" t="s">
        <v>21</v>
      </c>
      <c r="B26" s="133"/>
      <c r="C26" s="14"/>
      <c r="D26" s="71">
        <v>4</v>
      </c>
      <c r="E26" s="101">
        <v>12518</v>
      </c>
      <c r="F26" s="101">
        <v>12518</v>
      </c>
      <c r="G26" s="118">
        <f>F26/E26</f>
        <v>1</v>
      </c>
      <c r="H26" s="65"/>
    </row>
    <row r="27" spans="1:8" ht="15.75" x14ac:dyDescent="0.25">
      <c r="A27" s="135" t="s">
        <v>22</v>
      </c>
      <c r="B27" s="133"/>
      <c r="C27" s="14"/>
      <c r="D27" s="71"/>
      <c r="E27" s="101"/>
      <c r="F27" s="101"/>
      <c r="G27" s="118"/>
      <c r="H27" s="65"/>
    </row>
    <row r="28" spans="1:8" ht="15.75" x14ac:dyDescent="0.25">
      <c r="A28" s="135" t="s">
        <v>23</v>
      </c>
      <c r="B28" s="133"/>
      <c r="C28" s="14"/>
      <c r="D28" s="71"/>
      <c r="E28" s="101"/>
      <c r="F28" s="101"/>
      <c r="G28" s="118"/>
      <c r="H28" s="65"/>
    </row>
    <row r="29" spans="1:8" ht="15.75" x14ac:dyDescent="0.25">
      <c r="A29" s="135" t="s">
        <v>87</v>
      </c>
      <c r="B29" s="133"/>
      <c r="C29" s="14"/>
      <c r="D29" s="71">
        <v>1</v>
      </c>
      <c r="E29" s="101">
        <v>74745</v>
      </c>
      <c r="F29" s="101">
        <v>30702</v>
      </c>
      <c r="G29" s="118">
        <f>F29/E29</f>
        <v>0.41075657234597635</v>
      </c>
      <c r="H29" s="65"/>
    </row>
    <row r="30" spans="1:8" ht="15.75" x14ac:dyDescent="0.25">
      <c r="A30" s="135" t="s">
        <v>107</v>
      </c>
      <c r="B30" s="133"/>
      <c r="C30" s="14"/>
      <c r="D30" s="71">
        <v>11</v>
      </c>
      <c r="E30" s="101">
        <v>922403</v>
      </c>
      <c r="F30" s="101">
        <v>150386.5</v>
      </c>
      <c r="G30" s="118">
        <f>F30/E30</f>
        <v>0.16303773946962444</v>
      </c>
      <c r="H30" s="65"/>
    </row>
    <row r="31" spans="1:8" ht="15.75" x14ac:dyDescent="0.25">
      <c r="A31" s="135" t="s">
        <v>113</v>
      </c>
      <c r="B31" s="133"/>
      <c r="C31" s="14"/>
      <c r="D31" s="71"/>
      <c r="E31" s="101"/>
      <c r="F31" s="101"/>
      <c r="G31" s="118"/>
      <c r="H31" s="65"/>
    </row>
    <row r="32" spans="1:8" ht="15.75" x14ac:dyDescent="0.25">
      <c r="A32" s="135" t="s">
        <v>89</v>
      </c>
      <c r="B32" s="133"/>
      <c r="C32" s="14"/>
      <c r="D32" s="71"/>
      <c r="E32" s="101"/>
      <c r="F32" s="101"/>
      <c r="G32" s="118"/>
      <c r="H32" s="65"/>
    </row>
    <row r="33" spans="1:8" ht="15.75" x14ac:dyDescent="0.25">
      <c r="A33" s="135" t="s">
        <v>65</v>
      </c>
      <c r="B33" s="133"/>
      <c r="C33" s="14"/>
      <c r="D33" s="71"/>
      <c r="E33" s="101"/>
      <c r="F33" s="101"/>
      <c r="G33" s="118"/>
      <c r="H33" s="65"/>
    </row>
    <row r="34" spans="1:8" ht="15.75" x14ac:dyDescent="0.25">
      <c r="A34" s="135" t="s">
        <v>115</v>
      </c>
      <c r="B34" s="133"/>
      <c r="C34" s="14"/>
      <c r="D34" s="71">
        <v>1</v>
      </c>
      <c r="E34" s="101">
        <v>237712</v>
      </c>
      <c r="F34" s="101">
        <v>82263.5</v>
      </c>
      <c r="G34" s="118">
        <f>F34/E34</f>
        <v>0.34606372417042469</v>
      </c>
      <c r="H34" s="65"/>
    </row>
    <row r="35" spans="1:8" x14ac:dyDescent="0.2">
      <c r="A35" s="16" t="s">
        <v>28</v>
      </c>
      <c r="B35" s="13"/>
      <c r="C35" s="14"/>
      <c r="D35" s="72"/>
      <c r="E35" s="100">
        <v>990</v>
      </c>
      <c r="F35" s="101">
        <v>0</v>
      </c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3170223</v>
      </c>
      <c r="F39" s="112">
        <f>SUM(F9:F38)</f>
        <v>879121.5</v>
      </c>
      <c r="G39" s="122">
        <f>F39/E39</f>
        <v>0.27730588668368122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67"/>
    </row>
    <row r="44" spans="1:8" ht="15.75" x14ac:dyDescent="0.25">
      <c r="A44" s="27" t="s">
        <v>33</v>
      </c>
      <c r="B44" s="28"/>
      <c r="C44" s="14"/>
      <c r="D44" s="71">
        <v>29</v>
      </c>
      <c r="E44" s="101">
        <v>748901.9</v>
      </c>
      <c r="F44" s="101">
        <v>97756.61</v>
      </c>
      <c r="G44" s="118">
        <f>1-(+F44/E44)</f>
        <v>0.86946673522927376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61</v>
      </c>
      <c r="E46" s="101">
        <v>2443136.5</v>
      </c>
      <c r="F46" s="101">
        <v>195652.46</v>
      </c>
      <c r="G46" s="118">
        <f t="shared" ref="G46:G52" si="0">1-(+F46/E46)</f>
        <v>0.91991750767916569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2973765.52</v>
      </c>
      <c r="F47" s="101">
        <v>92906</v>
      </c>
      <c r="G47" s="118">
        <f t="shared" si="0"/>
        <v>0.96875812858304977</v>
      </c>
      <c r="H47" s="6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3614802.85</v>
      </c>
      <c r="F48" s="101">
        <v>370338.51</v>
      </c>
      <c r="G48" s="118">
        <f t="shared" si="0"/>
        <v>0.89754945833352984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590535</v>
      </c>
      <c r="F50" s="101">
        <v>10690</v>
      </c>
      <c r="G50" s="118">
        <f t="shared" si="0"/>
        <v>0.98189777066558293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218250</v>
      </c>
      <c r="F51" s="101">
        <v>12380</v>
      </c>
      <c r="G51" s="118">
        <f t="shared" si="0"/>
        <v>0.94327605956471938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427475</v>
      </c>
      <c r="F52" s="101">
        <v>40700</v>
      </c>
      <c r="G52" s="118">
        <f t="shared" si="0"/>
        <v>0.90478975378677118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594</v>
      </c>
      <c r="E54" s="101">
        <v>40394922.700000003</v>
      </c>
      <c r="F54" s="101">
        <v>4569769.96</v>
      </c>
      <c r="G54" s="118">
        <f>1-(+F54/E54)</f>
        <v>0.88687266481636318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882654.25</v>
      </c>
      <c r="F55" s="101">
        <v>51726.87</v>
      </c>
      <c r="G55" s="118">
        <f>1-(+F55/E55)</f>
        <v>0.94139622621201902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780</v>
      </c>
      <c r="E61" s="112">
        <f>SUM(E44:E60)</f>
        <v>52294443.719999999</v>
      </c>
      <c r="F61" s="112">
        <f>SUM(F44:F60)</f>
        <v>5441920.4100000001</v>
      </c>
      <c r="G61" s="122">
        <f>1-(F61/E61)</f>
        <v>0.89593692899502553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6321041.9100000001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4" sqref="B4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75</v>
      </c>
      <c r="B3" s="35"/>
      <c r="C3" s="21"/>
      <c r="D3" s="21"/>
    </row>
    <row r="4" spans="1:4" ht="23.25" x14ac:dyDescent="0.35">
      <c r="A4" s="55" t="str">
        <f>ARG!$A$3</f>
        <v>MONTH ENDED:  JUNE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76</v>
      </c>
      <c r="B6" s="89">
        <f>+ARG!$D$39+CARUTHERSVILLE!$D$39+HOLLYWOOD!$D$39+HARKC!$D$39+BALLYSKC!$D$39+AMERKC!$D$39+LAGRANGE!$D$39+AMERSC!$D$39+RIVERCITY!$D$39+HORSESHOE!$D$39+ISLEBV!$D$39+STJO!$D$38+CAPE!$D$39</f>
        <v>407</v>
      </c>
      <c r="C6" s="57"/>
      <c r="D6" s="21"/>
    </row>
    <row r="7" spans="1:4" ht="21.75" thickTop="1" thickBot="1" x14ac:dyDescent="0.35">
      <c r="A7" s="90" t="s">
        <v>77</v>
      </c>
      <c r="B7" s="98">
        <f>+ARG!$E$39+CARUTHERSVILLE!$E$39+HOLLYWOOD!$E$39+HARKC!$E$39+BALLYSKC!$E$39+AMERKC!$E$39+LAGRANGE!$E$39+AMERSC!$E$39+RIVERCITY!$E$39+HORSESHOE!$E$39+ISLEBV!$E$39+STJO!$E$38+CAPE!$E$39</f>
        <v>114549407.8</v>
      </c>
      <c r="C7" s="57"/>
      <c r="D7" s="21"/>
    </row>
    <row r="8" spans="1:4" ht="21" thickTop="1" x14ac:dyDescent="0.3">
      <c r="A8" s="90" t="s">
        <v>78</v>
      </c>
      <c r="B8" s="98">
        <f>+ARG!$F$39+CARUTHERSVILLE!$F$39+HOLLYWOOD!$F$39+HARKC!$F$39+BALLYSKC!$F$39+AMERKC!$F$39+LAGRANGE!$F$39+AMERSC!$F$39+RIVERCITY!$F$39+HORSESHOE!$F$39+ISLEBV!$F$39+STJO!$F$38+CAPE!$F$39</f>
        <v>22353795.210000001</v>
      </c>
      <c r="C8" s="57"/>
      <c r="D8" s="21"/>
    </row>
    <row r="9" spans="1:4" ht="20.25" x14ac:dyDescent="0.3">
      <c r="A9" s="90" t="s">
        <v>79</v>
      </c>
      <c r="B9" s="80">
        <f>B8/B7</f>
        <v>0.19514544543983231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124</v>
      </c>
      <c r="B11" s="89">
        <f>STJO!$D$48</f>
        <v>6</v>
      </c>
      <c r="C11" s="57"/>
      <c r="D11" s="21"/>
    </row>
    <row r="12" spans="1:4" ht="21.75" thickTop="1" thickBot="1" x14ac:dyDescent="0.35">
      <c r="A12" s="90" t="s">
        <v>125</v>
      </c>
      <c r="B12" s="98">
        <f>STJO!$E$48</f>
        <v>75588.41</v>
      </c>
      <c r="C12" s="57"/>
      <c r="D12" s="21"/>
    </row>
    <row r="13" spans="1:4" ht="21" thickTop="1" x14ac:dyDescent="0.3">
      <c r="A13" s="90" t="s">
        <v>126</v>
      </c>
      <c r="B13" s="98">
        <f>STJO!$F$48</f>
        <v>4940.75</v>
      </c>
      <c r="C13" s="57"/>
      <c r="D13" s="21"/>
    </row>
    <row r="14" spans="1:4" ht="20.25" x14ac:dyDescent="0.3">
      <c r="A14" s="90" t="s">
        <v>83</v>
      </c>
      <c r="B14" s="80">
        <f>1-(B13/B12)</f>
        <v>0.93463614329233802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80</v>
      </c>
      <c r="B16" s="89">
        <f>+ARG!$D$61+CARUTHERSVILLE!$D$60+HOLLYWOOD!$D$62+HARKC!$D$62+BALLYSKC!$D$62+AMERKC!$D$62+LAGRANGE!$D$61+AMERSC!$D$61+RIVERCITY!$D$61+HORSESHOE!$D$61+ISLEBV!$D$60+STJO!$D$68+CAPE!$D$61</f>
        <v>13410</v>
      </c>
      <c r="C16" s="57"/>
      <c r="D16" s="21"/>
    </row>
    <row r="17" spans="1:4" ht="21.75" thickTop="1" thickBot="1" x14ac:dyDescent="0.35">
      <c r="A17" s="90" t="s">
        <v>81</v>
      </c>
      <c r="B17" s="98">
        <f>+ARG!$E$61+CARUTHERSVILLE!$E$60+HOLLYWOOD!$E$62+HARKC!$E$62+BALLYSKC!$E$62+AMERKC!$E$62+LAGRANGE!$E$61+AMERSC!$E$61+RIVERCITY!$E$61+HORSESHOE!$E$61+ISLEBV!$E$60+STJO!$E$68+CAPE!$E$61</f>
        <v>1447989453.3500004</v>
      </c>
      <c r="C17" s="57"/>
      <c r="D17" s="21"/>
    </row>
    <row r="18" spans="1:4" ht="21" thickTop="1" x14ac:dyDescent="0.3">
      <c r="A18" s="90" t="s">
        <v>82</v>
      </c>
      <c r="B18" s="98">
        <f>+ARG!$F$61+CARUTHERSVILLE!$F$60+HOLLYWOOD!$F$62+HARKC!$F$62+BALLYSKC!$F$62+AMERKC!$F$62+LAGRANGE!$F$61+AMERSC!$F$61+RIVERCITY!$F$61+HORSESHOE!$F$61+ISLEBV!$F$60+STJO!$F$68+CAPE!$F$61</f>
        <v>141877990.52000001</v>
      </c>
      <c r="C18" s="21"/>
      <c r="D18" s="21"/>
    </row>
    <row r="19" spans="1:4" ht="20.25" x14ac:dyDescent="0.3">
      <c r="A19" s="90" t="s">
        <v>83</v>
      </c>
      <c r="B19" s="80">
        <f>1-(B18/B17)</f>
        <v>0.90201724868108824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84</v>
      </c>
      <c r="B21" s="91">
        <f>B18+B8+B13</f>
        <v>164236726.48000002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2025-12-09T12:58:12Z</cp:lastPrinted>
  <dcterms:created xsi:type="dcterms:W3CDTF">2012-06-07T14:04:25Z</dcterms:created>
  <dcterms:modified xsi:type="dcterms:W3CDTF">2026-08-07T14:01:16Z</dcterms:modified>
</cp:coreProperties>
</file>