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ebPosting2025\Sep2025\optimized\"/>
    </mc:Choice>
  </mc:AlternateContent>
  <bookViews>
    <workbookView xWindow="0" yWindow="0" windowWidth="28800" windowHeight="12915" tabRatio="790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1" i="14" l="1"/>
  <c r="G61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0" i="10"/>
  <c r="F62" i="10"/>
  <c r="E60" i="10"/>
  <c r="D60" i="10"/>
  <c r="G54" i="10"/>
  <c r="G53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8" i="10"/>
  <c r="G26" i="10"/>
  <c r="G25" i="10"/>
  <c r="G20" i="10"/>
  <c r="G19" i="10"/>
  <c r="G16" i="10"/>
  <c r="G15" i="10"/>
  <c r="G10" i="10"/>
  <c r="F60" i="7"/>
  <c r="F62" i="7"/>
  <c r="E60" i="7"/>
  <c r="D60" i="7"/>
  <c r="G54" i="7"/>
  <c r="G50" i="7"/>
  <c r="G48" i="7"/>
  <c r="G47" i="7"/>
  <c r="G46" i="7"/>
  <c r="G44" i="7"/>
  <c r="F75" i="12"/>
  <c r="G73" i="12"/>
  <c r="F73" i="12"/>
  <c r="E73" i="12"/>
  <c r="D73" i="12"/>
  <c r="G67" i="12"/>
  <c r="G66" i="12"/>
  <c r="G62" i="12"/>
  <c r="G60" i="12"/>
  <c r="G59" i="12"/>
  <c r="G58" i="12"/>
  <c r="G56" i="12"/>
  <c r="G51" i="12"/>
  <c r="F51" i="12"/>
  <c r="E51" i="12"/>
  <c r="B12" i="13"/>
  <c r="B14" i="13"/>
  <c r="D51" i="12"/>
  <c r="G45" i="12"/>
  <c r="G39" i="12"/>
  <c r="F39" i="12"/>
  <c r="E39" i="12"/>
  <c r="B7" i="13"/>
  <c r="D39" i="12"/>
  <c r="G30" i="12"/>
  <c r="G21" i="12"/>
  <c r="G12" i="12"/>
  <c r="F63" i="9"/>
  <c r="F61" i="9"/>
  <c r="G61" i="9"/>
  <c r="E61" i="9"/>
  <c r="D61" i="9"/>
  <c r="G55" i="9"/>
  <c r="G54" i="9"/>
  <c r="G52" i="9"/>
  <c r="G51" i="9"/>
  <c r="G50" i="9"/>
  <c r="G48" i="9"/>
  <c r="G47" i="9"/>
  <c r="G46" i="9"/>
  <c r="G45" i="9"/>
  <c r="G44" i="9"/>
  <c r="F39" i="9"/>
  <c r="G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2" i="6"/>
  <c r="F64" i="6"/>
  <c r="E62" i="6"/>
  <c r="D62" i="6"/>
  <c r="G55" i="6"/>
  <c r="G54" i="6"/>
  <c r="G53" i="6"/>
  <c r="G52" i="6"/>
  <c r="G51" i="6"/>
  <c r="G50" i="6"/>
  <c r="G48" i="6"/>
  <c r="G46" i="6"/>
  <c r="G45" i="6"/>
  <c r="G44" i="6"/>
  <c r="G39" i="6"/>
  <c r="F39" i="6"/>
  <c r="E39" i="6"/>
  <c r="D39" i="6"/>
  <c r="G34" i="6"/>
  <c r="G33" i="6"/>
  <c r="G32" i="6"/>
  <c r="G31" i="6"/>
  <c r="G30" i="6"/>
  <c r="G29" i="6"/>
  <c r="G28" i="6"/>
  <c r="G25" i="6"/>
  <c r="G23" i="6"/>
  <c r="G22" i="6"/>
  <c r="G20" i="6"/>
  <c r="G19" i="6"/>
  <c r="G18" i="6"/>
  <c r="G16" i="6"/>
  <c r="G15" i="6"/>
  <c r="G13" i="6"/>
  <c r="G11" i="6"/>
  <c r="G62" i="5"/>
  <c r="F62" i="5"/>
  <c r="F64" i="5"/>
  <c r="E62" i="5"/>
  <c r="D62" i="5"/>
  <c r="G56" i="5"/>
  <c r="G54" i="5"/>
  <c r="G50" i="5"/>
  <c r="G48" i="5"/>
  <c r="G46" i="5"/>
  <c r="G44" i="5"/>
  <c r="F39" i="5"/>
  <c r="G39" i="5"/>
  <c r="E39" i="5"/>
  <c r="D39" i="5"/>
  <c r="G25" i="5"/>
  <c r="G24" i="5"/>
  <c r="G23" i="5"/>
  <c r="G18" i="5"/>
  <c r="G17" i="5"/>
  <c r="G14" i="5"/>
  <c r="G12" i="5"/>
  <c r="G10" i="5"/>
  <c r="G9" i="5"/>
  <c r="F62" i="4"/>
  <c r="F64" i="4"/>
  <c r="E62" i="4"/>
  <c r="D62" i="4"/>
  <c r="G56" i="4"/>
  <c r="G54" i="4"/>
  <c r="G53" i="4"/>
  <c r="G52" i="4"/>
  <c r="G50" i="4"/>
  <c r="G49" i="4"/>
  <c r="G48" i="4"/>
  <c r="G46" i="4"/>
  <c r="G45" i="4"/>
  <c r="G44" i="4"/>
  <c r="G39" i="4"/>
  <c r="F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62" i="3"/>
  <c r="F64" i="3"/>
  <c r="E62" i="3"/>
  <c r="D62" i="3"/>
  <c r="G55" i="3"/>
  <c r="G54" i="3"/>
  <c r="G53" i="3"/>
  <c r="G52" i="3"/>
  <c r="G50" i="3"/>
  <c r="G49" i="3"/>
  <c r="G48" i="3"/>
  <c r="G47" i="3"/>
  <c r="G46" i="3"/>
  <c r="G45" i="3"/>
  <c r="G44" i="3"/>
  <c r="F39" i="3"/>
  <c r="G39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F62" i="2"/>
  <c r="G60" i="2"/>
  <c r="F60" i="2"/>
  <c r="E60" i="2"/>
  <c r="D60" i="2"/>
  <c r="G54" i="2"/>
  <c r="G53" i="2"/>
  <c r="G50" i="2"/>
  <c r="G48" i="2"/>
  <c r="G47" i="2"/>
  <c r="G46" i="2"/>
  <c r="G44" i="2"/>
  <c r="G39" i="2"/>
  <c r="F39" i="2"/>
  <c r="E39" i="2"/>
  <c r="D39" i="2"/>
  <c r="G34" i="2"/>
  <c r="G32" i="2"/>
  <c r="G30" i="2"/>
  <c r="G29" i="2"/>
  <c r="G18" i="2"/>
  <c r="F62" i="11"/>
  <c r="F60" i="11"/>
  <c r="G60" i="11"/>
  <c r="E60" i="11"/>
  <c r="D60" i="11"/>
  <c r="G53" i="11"/>
  <c r="G52" i="11"/>
  <c r="G50" i="11"/>
  <c r="G49" i="11"/>
  <c r="G48" i="11"/>
  <c r="G47" i="11"/>
  <c r="G46" i="11"/>
  <c r="G45" i="11"/>
  <c r="G44" i="11"/>
  <c r="F39" i="11"/>
  <c r="E39" i="11"/>
  <c r="G39" i="11"/>
  <c r="D39" i="11"/>
  <c r="G34" i="11"/>
  <c r="G30" i="11"/>
  <c r="G29" i="11"/>
  <c r="G23" i="11"/>
  <c r="G22" i="11"/>
  <c r="G19" i="11"/>
  <c r="G11" i="11"/>
  <c r="G9" i="11"/>
  <c r="F63" i="8"/>
  <c r="F61" i="8"/>
  <c r="G61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G39" i="8"/>
  <c r="F39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G61" i="1"/>
  <c r="F61" i="1"/>
  <c r="E61" i="1"/>
  <c r="D61" i="1"/>
  <c r="G54" i="1"/>
  <c r="G52" i="1"/>
  <c r="G50" i="1"/>
  <c r="G49" i="1"/>
  <c r="G48" i="1"/>
  <c r="G46" i="1"/>
  <c r="G45" i="1"/>
  <c r="G44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B13" i="13"/>
  <c r="B11" i="13"/>
  <c r="F39" i="7"/>
  <c r="E39" i="7"/>
  <c r="D39" i="7"/>
  <c r="A3" i="4"/>
  <c r="A3" i="14"/>
  <c r="A4" i="13"/>
  <c r="A3" i="12"/>
  <c r="A3" i="11"/>
  <c r="A3" i="10"/>
  <c r="A3" i="9"/>
  <c r="A3" i="8"/>
  <c r="A3" i="7"/>
  <c r="A3" i="6"/>
  <c r="A3" i="5"/>
  <c r="A3" i="3"/>
  <c r="A3" i="2"/>
  <c r="B18" i="13"/>
  <c r="F63" i="14"/>
  <c r="G60" i="10"/>
  <c r="G60" i="7"/>
  <c r="G62" i="6"/>
  <c r="B8" i="13"/>
  <c r="B21" i="13"/>
  <c r="B6" i="13"/>
  <c r="G62" i="4"/>
  <c r="G62" i="3"/>
  <c r="B17" i="13"/>
  <c r="B19" i="13"/>
  <c r="B16" i="13"/>
  <c r="F63" i="1"/>
  <c r="G39" i="1"/>
  <c r="B9" i="13"/>
</calcChain>
</file>

<file path=xl/sharedStrings.xml><?xml version="1.0" encoding="utf-8"?>
<sst xmlns="http://schemas.openxmlformats.org/spreadsheetml/2006/main" count="951" uniqueCount="157">
  <si>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</si>
  <si>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</si>
  <si>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</si>
  <si>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</si>
  <si>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</si>
  <si>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</si>
  <si>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</si>
  <si>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</si>
  <si>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</si>
  <si>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</si>
  <si>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</si>
  <si>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</si>
  <si>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</si>
  <si>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</si>
  <si>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</si>
  <si>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</si>
  <si>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</si>
  <si>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</si>
  <si>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</si>
  <si>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</si>
  <si>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</si>
  <si>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</si>
  <si>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</si>
  <si>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</si>
  <si>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</si>
  <si>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</si>
  <si>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</si>
  <si>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</si>
  <si>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</si>
  <si>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</si>
  <si>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</si>
  <si>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</si>
  <si>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</si>
  <si>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</si>
  <si>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</si>
  <si>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</si>
  <si>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</si>
  <si>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</si>
  <si>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</si>
  <si>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</si>
  <si>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</si>
  <si>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</si>
  <si>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</si>
  <si>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</si>
  <si>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</si>
  <si>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</si>
  <si>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</si>
  <si>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</si>
  <si>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</si>
  <si>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</si>
  <si>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</si>
  <si>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</si>
  <si>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</si>
  <si>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</si>
  <si>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</si>
  <si>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</si>
  <si>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</si>
  <si>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</si>
  <si>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</si>
  <si>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</si>
  <si>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</si>
  <si>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</si>
  <si>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</si>
  <si>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</si>
  <si>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</si>
  <si>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</si>
  <si>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</si>
  <si>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</si>
  <si>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</si>
  <si>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</si>
  <si>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</si>
  <si>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</si>
  <si>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</si>
  <si>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</si>
  <si>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</si>
  <si>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</si>
  <si>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</si>
  <si>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</si>
  <si>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</si>
  <si>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</si>
  <si>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</si>
  <si>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</si>
  <si>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</si>
  <si>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</si>
  <si>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</si>
  <si>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</si>
  <si>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</si>
  <si>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</si>
  <si>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</si>
  <si>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</si>
  <si>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</si>
  <si>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</si>
  <si>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</si>
  <si>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</si>
  <si>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</si>
  <si>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</si>
  <si>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</si>
  <si>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</si>
  <si>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</si>
  <si>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</si>
  <si>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</si>
  <si>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</si>
  <si>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</si>
  <si>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</si>
  <si>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</si>
  <si>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</si>
  <si>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</si>
  <si>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</si>
  <si>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</si>
  <si>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</si>
  <si>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</si>
  <si>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</si>
  <si>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</si>
  <si>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</si>
  <si>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</si>
  <si>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</si>
  <si>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</si>
  <si>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</si>
  <si>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Ultimate Texas Poker</t>
  </si>
  <si>
    <t xml:space="preserve">   5 Treasures Baccarat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</si>
  <si>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</si>
  <si>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</si>
  <si>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</si>
  <si>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</si>
  <si>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</si>
  <si>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</si>
  <si>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</si>
  <si>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</si>
  <si>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</si>
  <si>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</si>
  <si>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</si>
  <si>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</si>
  <si>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</si>
  <si>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</si>
  <si>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</si>
  <si>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</si>
  <si>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</si>
  <si>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</si>
  <si>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</si>
  <si>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</si>
  <si>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</si>
  <si>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</si>
  <si>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</si>
  <si>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</si>
  <si>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</si>
  <si>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</si>
  <si>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</si>
  <si>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</si>
  <si>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</si>
  <si>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</si>
  <si>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 xml:space="preserve">   Eternal Bacarrat</t>
  </si>
  <si>
    <t xml:space="preserve">   Run Em Twice</t>
  </si>
  <si>
    <t xml:space="preserve">    Trilux</t>
  </si>
  <si>
    <t>BOAT:     ST. JOSEPH</t>
  </si>
  <si>
    <t xml:space="preserve">     Multi Denom</t>
  </si>
  <si>
    <t xml:space="preserve">   Dragon Bonus Mini Baccarat</t>
  </si>
  <si>
    <t>MONTH ENDED: 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</si>
</sst>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156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136</v>
      </c>
      <c r="B9" s="137"/>
      <c r="C9" s="14"/>
      <c r="D9" s="71">
        <v>8</v>
      </c>
      <c r="E9" s="100">
        <v>1581930</v>
      </c>
      <c r="F9" s="101">
        <v>327024.5</v>
      </c>
      <c r="G9" s="102">
        <f>F9/E9</f>
        <v>0.20672501311688887</v>
      </c>
      <c r="H9" s="15"/>
    </row>
    <row r="10" spans="1:8" ht="15.75" x14ac:dyDescent="0.25">
      <c r="A10" s="136" t="s">
        <v>11</v>
      </c>
      <c r="B10" s="137"/>
      <c r="C10" s="14"/>
      <c r="D10" s="71">
        <v>5</v>
      </c>
      <c r="E10" s="100">
        <v>1496630</v>
      </c>
      <c r="F10" s="101">
        <v>325390.5</v>
      </c>
      <c r="G10" s="102">
        <f>F10/E10</f>
        <v>0.21741546006695042</v>
      </c>
      <c r="H10" s="15"/>
    </row>
    <row r="11" spans="1:8" ht="15.75" x14ac:dyDescent="0.25">
      <c r="A11" s="136" t="s">
        <v>69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1</v>
      </c>
      <c r="E13" s="100">
        <v>279176</v>
      </c>
      <c r="F13" s="101">
        <v>57058.5</v>
      </c>
      <c r="G13" s="102">
        <f t="shared" ref="G13:G22" si="0">F13/E13</f>
        <v>0.20438182365246296</v>
      </c>
      <c r="H13" s="15"/>
    </row>
    <row r="14" spans="1:8" ht="15.75" x14ac:dyDescent="0.25">
      <c r="A14" s="136" t="s">
        <v>112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104</v>
      </c>
      <c r="B15" s="137"/>
      <c r="C15" s="14"/>
      <c r="D15" s="71">
        <v>1</v>
      </c>
      <c r="E15" s="100">
        <v>137991</v>
      </c>
      <c r="F15" s="101">
        <v>26649</v>
      </c>
      <c r="G15" s="102">
        <f t="shared" si="0"/>
        <v>0.19312129051894689</v>
      </c>
      <c r="H15" s="15"/>
    </row>
    <row r="16" spans="1:8" ht="15.75" x14ac:dyDescent="0.25">
      <c r="A16" s="136" t="s">
        <v>113</v>
      </c>
      <c r="B16" s="137"/>
      <c r="C16" s="14"/>
      <c r="D16" s="71">
        <v>2</v>
      </c>
      <c r="E16" s="100">
        <v>3245715</v>
      </c>
      <c r="F16" s="101">
        <v>348036</v>
      </c>
      <c r="G16" s="102">
        <f t="shared" si="0"/>
        <v>0.10722937781043622</v>
      </c>
      <c r="H16" s="15"/>
    </row>
    <row r="17" spans="1:8" ht="15.75" x14ac:dyDescent="0.25">
      <c r="A17" s="136" t="s">
        <v>137</v>
      </c>
      <c r="B17" s="137"/>
      <c r="C17" s="14"/>
      <c r="D17" s="71">
        <v>4</v>
      </c>
      <c r="E17" s="100">
        <v>5900059</v>
      </c>
      <c r="F17" s="101">
        <v>893889.5</v>
      </c>
      <c r="G17" s="102">
        <f t="shared" si="0"/>
        <v>0.1515051798634556</v>
      </c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0">
        <v>393283</v>
      </c>
      <c r="F18" s="101">
        <v>-4216.5</v>
      </c>
      <c r="G18" s="102">
        <f t="shared" si="0"/>
        <v>-1.0721287215567416E-2</v>
      </c>
      <c r="H18" s="15"/>
    </row>
    <row r="19" spans="1:8" ht="15.75" x14ac:dyDescent="0.25">
      <c r="A19" s="136" t="s">
        <v>15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9" t="s">
        <v>16</v>
      </c>
      <c r="B20" s="137"/>
      <c r="C20" s="14"/>
      <c r="D20" s="71">
        <v>1</v>
      </c>
      <c r="E20" s="100">
        <v>980536</v>
      </c>
      <c r="F20" s="101">
        <v>220058.5</v>
      </c>
      <c r="G20" s="102">
        <f t="shared" si="0"/>
        <v>0.22442674210839786</v>
      </c>
      <c r="H20" s="15"/>
    </row>
    <row r="21" spans="1:8" ht="15.75" x14ac:dyDescent="0.25">
      <c r="A21" s="136" t="s">
        <v>71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>
        <v>1</v>
      </c>
      <c r="E22" s="100">
        <v>52640</v>
      </c>
      <c r="F22" s="101">
        <v>21123</v>
      </c>
      <c r="G22" s="102">
        <f t="shared" si="0"/>
        <v>0.40127279635258356</v>
      </c>
      <c r="H22" s="15"/>
    </row>
    <row r="23" spans="1:8" ht="15.75" x14ac:dyDescent="0.25">
      <c r="A23" s="136" t="s">
        <v>139</v>
      </c>
      <c r="B23" s="137"/>
      <c r="C23" s="14"/>
      <c r="D23" s="71"/>
      <c r="E23" s="100"/>
      <c r="F23" s="101"/>
      <c r="G23" s="102"/>
      <c r="H23" s="15"/>
    </row>
    <row r="24" spans="1:8" ht="15.75" x14ac:dyDescent="0.25">
      <c r="A24" s="136" t="s">
        <v>133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3</v>
      </c>
      <c r="E25" s="100">
        <v>375653</v>
      </c>
      <c r="F25" s="101">
        <v>78551.5</v>
      </c>
      <c r="G25" s="102">
        <f>F25/E25</f>
        <v>0.20910654247403854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141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107</v>
      </c>
      <c r="B30" s="137"/>
      <c r="C30" s="14"/>
      <c r="D30" s="71">
        <v>2</v>
      </c>
      <c r="E30" s="101">
        <v>470676</v>
      </c>
      <c r="F30" s="101">
        <v>143171</v>
      </c>
      <c r="G30" s="102">
        <f>F30/E30</f>
        <v>0.30418164512318452</v>
      </c>
      <c r="H30" s="15"/>
    </row>
    <row r="31" spans="1:8" ht="15.75" x14ac:dyDescent="0.25">
      <c r="A31" s="139" t="s">
        <v>19</v>
      </c>
      <c r="B31" s="137"/>
      <c r="C31" s="14"/>
      <c r="D31" s="71">
        <v>2</v>
      </c>
      <c r="E31" s="101">
        <v>243119</v>
      </c>
      <c r="F31" s="101">
        <v>34437</v>
      </c>
      <c r="G31" s="102">
        <f>F31/E31</f>
        <v>0.14164668331146477</v>
      </c>
      <c r="H31" s="15"/>
    </row>
    <row r="32" spans="1:8" ht="15.75" x14ac:dyDescent="0.25">
      <c r="A32" s="139" t="s">
        <v>132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142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31</v>
      </c>
      <c r="E39" s="105">
        <f>SUM(E9:E38)</f>
        <v>15157408</v>
      </c>
      <c r="F39" s="105">
        <f>SUM(F9:F38)</f>
        <v>2471172.5</v>
      </c>
      <c r="G39" s="106">
        <f>F39/E39</f>
        <v>0.16303397652157942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104</v>
      </c>
      <c r="E44" s="101">
        <v>12359498.25</v>
      </c>
      <c r="F44" s="101">
        <v>865928.22</v>
      </c>
      <c r="G44" s="102">
        <f>1-(+F44/E44)</f>
        <v>0.92993823839086676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10855611.130000001</v>
      </c>
      <c r="F45" s="101">
        <v>818871.98</v>
      </c>
      <c r="G45" s="102">
        <f t="shared" ref="G45:G52" si="1">1-(+F45/E45)</f>
        <v>0.92456693868325768</v>
      </c>
      <c r="H45" s="15"/>
    </row>
    <row r="46" spans="1:8" ht="15.75" x14ac:dyDescent="0.25">
      <c r="A46" s="27" t="s">
        <v>35</v>
      </c>
      <c r="B46" s="28"/>
      <c r="C46" s="14"/>
      <c r="D46" s="71">
        <v>59</v>
      </c>
      <c r="E46" s="101">
        <v>2987513</v>
      </c>
      <c r="F46" s="101">
        <v>279508.59000000003</v>
      </c>
      <c r="G46" s="102">
        <f t="shared" si="1"/>
        <v>0.90644104644900292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02"/>
      <c r="H47" s="15"/>
    </row>
    <row r="48" spans="1:8" ht="15.75" x14ac:dyDescent="0.25">
      <c r="A48" s="27" t="s">
        <v>37</v>
      </c>
      <c r="B48" s="28"/>
      <c r="C48" s="14"/>
      <c r="D48" s="71">
        <v>113</v>
      </c>
      <c r="E48" s="101">
        <v>12077134.08</v>
      </c>
      <c r="F48" s="101">
        <v>797162.6</v>
      </c>
      <c r="G48" s="102">
        <f t="shared" si="1"/>
        <v>0.93399405896137899</v>
      </c>
      <c r="H48" s="15"/>
    </row>
    <row r="49" spans="1:8" ht="15.75" x14ac:dyDescent="0.25">
      <c r="A49" s="27" t="s">
        <v>38</v>
      </c>
      <c r="B49" s="28"/>
      <c r="C49" s="14"/>
      <c r="D49" s="71">
        <v>9</v>
      </c>
      <c r="E49" s="101">
        <v>903231</v>
      </c>
      <c r="F49" s="101">
        <v>43727</v>
      </c>
      <c r="G49" s="102">
        <f t="shared" si="1"/>
        <v>0.95158824265331898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865565.9</v>
      </c>
      <c r="F50" s="101">
        <v>104663.9</v>
      </c>
      <c r="G50" s="102">
        <f t="shared" si="1"/>
        <v>0.87908037966837649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02"/>
      <c r="H51" s="15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213725</v>
      </c>
      <c r="F52" s="101">
        <v>20875</v>
      </c>
      <c r="G52" s="102">
        <f t="shared" si="1"/>
        <v>0.90232775763247164</v>
      </c>
      <c r="H52" s="15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15"/>
    </row>
    <row r="54" spans="1:8" ht="15.75" x14ac:dyDescent="0.25">
      <c r="A54" s="27" t="s">
        <v>92</v>
      </c>
      <c r="B54" s="28"/>
      <c r="C54" s="14"/>
      <c r="D54" s="71">
        <v>766</v>
      </c>
      <c r="E54" s="101">
        <v>78502867.459999993</v>
      </c>
      <c r="F54" s="101">
        <v>8258387.2300000004</v>
      </c>
      <c r="G54" s="102">
        <f>1-(+F54/E54)</f>
        <v>0.8948014576128962</v>
      </c>
      <c r="H54" s="15"/>
    </row>
    <row r="55" spans="1:8" ht="15.75" x14ac:dyDescent="0.25">
      <c r="A55" s="69" t="s">
        <v>93</v>
      </c>
      <c r="B55" s="30"/>
      <c r="C55" s="14"/>
      <c r="D55" s="71"/>
      <c r="E55" s="101"/>
      <c r="F55" s="101"/>
      <c r="G55" s="102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03"/>
      <c r="H56" s="15"/>
    </row>
    <row r="57" spans="1:8" x14ac:dyDescent="0.2">
      <c r="A57" s="16" t="s">
        <v>44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03"/>
      <c r="H58" s="15"/>
    </row>
    <row r="59" spans="1:8" ht="15.75" x14ac:dyDescent="0.25">
      <c r="A59" s="32"/>
      <c r="B59" s="18"/>
      <c r="C59" s="14"/>
      <c r="D59" s="72"/>
      <c r="E59" s="100"/>
      <c r="F59" s="101"/>
      <c r="G59" s="103"/>
      <c r="H59" s="15"/>
    </row>
    <row r="60" spans="1:8" ht="15.75" x14ac:dyDescent="0.25">
      <c r="A60" s="20" t="s">
        <v>45</v>
      </c>
      <c r="B60" s="20"/>
      <c r="C60" s="21"/>
      <c r="D60" s="72"/>
      <c r="E60" s="111"/>
      <c r="F60" s="111"/>
      <c r="G60" s="103"/>
      <c r="H60" s="15"/>
    </row>
    <row r="61" spans="1:8" ht="15.75" x14ac:dyDescent="0.25">
      <c r="A61" s="33"/>
      <c r="B61" s="33"/>
      <c r="C61" s="33"/>
      <c r="D61" s="73">
        <f>SUM(D44:D57)</f>
        <v>1078</v>
      </c>
      <c r="E61" s="112">
        <f>SUM(E44:E60)</f>
        <v>118765145.81999999</v>
      </c>
      <c r="F61" s="112">
        <f>SUM(F44:F60)</f>
        <v>11189124.52</v>
      </c>
      <c r="G61" s="106">
        <f>1-(+F61/E61)</f>
        <v>0.90578780969158923</v>
      </c>
      <c r="H61" s="2"/>
    </row>
    <row r="62" spans="1:8" ht="18" x14ac:dyDescent="0.25">
      <c r="A62" s="34" t="s">
        <v>46</v>
      </c>
      <c r="B62" s="35"/>
      <c r="C62" s="35"/>
      <c r="D62" s="113"/>
      <c r="E62" s="114"/>
      <c r="F62" s="115"/>
      <c r="G62" s="115"/>
      <c r="H62" s="2"/>
    </row>
    <row r="63" spans="1:8" ht="18" x14ac:dyDescent="0.25">
      <c r="A63" s="37"/>
      <c r="B63" s="38"/>
      <c r="C63" s="38"/>
      <c r="D63" s="116"/>
      <c r="E63" s="116"/>
      <c r="F63" s="36">
        <f>F61+F39</f>
        <v>13660297.02</v>
      </c>
      <c r="G63" s="116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4"/>
      <c r="D5" s="6" t="s">
        <v>140</v>
      </c>
      <c r="E5" s="7"/>
      <c r="F5" s="8"/>
      <c r="G5" s="5"/>
      <c r="H5" s="2"/>
    </row>
    <row r="6" spans="1:8" ht="18" x14ac:dyDescent="0.25">
      <c r="A6" s="23" t="s">
        <v>3</v>
      </c>
      <c r="B6" s="83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3</v>
      </c>
      <c r="E10" s="101">
        <v>1218062</v>
      </c>
      <c r="F10" s="101">
        <v>148836</v>
      </c>
      <c r="G10" s="102">
        <f>F10/E10</f>
        <v>0.12219082444079202</v>
      </c>
      <c r="H10" s="15"/>
    </row>
    <row r="11" spans="1:8" ht="15.75" x14ac:dyDescent="0.25">
      <c r="A11" s="136" t="s">
        <v>111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1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99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101</v>
      </c>
      <c r="B15" s="137"/>
      <c r="C15" s="14"/>
      <c r="D15" s="71">
        <v>5</v>
      </c>
      <c r="E15" s="101">
        <v>1645266</v>
      </c>
      <c r="F15" s="101">
        <v>498668.5</v>
      </c>
      <c r="G15" s="102">
        <f>F15/E15</f>
        <v>0.30309293451636393</v>
      </c>
      <c r="H15" s="15"/>
    </row>
    <row r="16" spans="1:8" ht="15.75" x14ac:dyDescent="0.25">
      <c r="A16" s="136" t="s">
        <v>96</v>
      </c>
      <c r="B16" s="137"/>
      <c r="C16" s="14"/>
      <c r="D16" s="71">
        <v>5</v>
      </c>
      <c r="E16" s="101">
        <v>620980</v>
      </c>
      <c r="F16" s="101">
        <v>175269.5</v>
      </c>
      <c r="G16" s="102">
        <f>F16/E16</f>
        <v>0.28224661019678571</v>
      </c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105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>
        <v>1</v>
      </c>
      <c r="E19" s="101">
        <v>45167</v>
      </c>
      <c r="F19" s="101">
        <v>-11058</v>
      </c>
      <c r="G19" s="102">
        <f>F19/E19</f>
        <v>-0.24482476144087498</v>
      </c>
      <c r="H19" s="15"/>
    </row>
    <row r="20" spans="1:8" ht="15.75" x14ac:dyDescent="0.25">
      <c r="A20" s="136" t="s">
        <v>15</v>
      </c>
      <c r="B20" s="137"/>
      <c r="C20" s="14"/>
      <c r="D20" s="71">
        <v>1</v>
      </c>
      <c r="E20" s="101">
        <v>1183097</v>
      </c>
      <c r="F20" s="101">
        <v>301042</v>
      </c>
      <c r="G20" s="102">
        <f>F20/E20</f>
        <v>0.25445250896587518</v>
      </c>
      <c r="H20" s="15"/>
    </row>
    <row r="21" spans="1:8" ht="15.75" x14ac:dyDescent="0.25">
      <c r="A21" s="136" t="s">
        <v>58</v>
      </c>
      <c r="B21" s="137"/>
      <c r="C21" s="14"/>
      <c r="D21" s="71"/>
      <c r="E21" s="101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2</v>
      </c>
      <c r="E25" s="101">
        <v>877469</v>
      </c>
      <c r="F25" s="101">
        <v>158930</v>
      </c>
      <c r="G25" s="102">
        <f>F25/E25</f>
        <v>0.18112320777144264</v>
      </c>
      <c r="H25" s="15"/>
    </row>
    <row r="26" spans="1:8" ht="15.75" x14ac:dyDescent="0.25">
      <c r="A26" s="138" t="s">
        <v>21</v>
      </c>
      <c r="B26" s="137"/>
      <c r="C26" s="14"/>
      <c r="D26" s="71">
        <v>8</v>
      </c>
      <c r="E26" s="101">
        <v>107320</v>
      </c>
      <c r="F26" s="101">
        <v>107320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19564</v>
      </c>
      <c r="F28" s="101">
        <v>-1986</v>
      </c>
      <c r="G28" s="102">
        <f>F28/E28</f>
        <v>-0.10151298303005521</v>
      </c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95308</v>
      </c>
      <c r="F29" s="101">
        <v>46574</v>
      </c>
      <c r="G29" s="102">
        <f t="shared" ref="G29:G34" si="0">F29/E29</f>
        <v>0.48866831745498807</v>
      </c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145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>
        <v>1</v>
      </c>
      <c r="E33" s="101">
        <v>436329</v>
      </c>
      <c r="F33" s="101">
        <v>157782.84</v>
      </c>
      <c r="G33" s="102">
        <f t="shared" si="0"/>
        <v>0.36161437814126496</v>
      </c>
      <c r="H33" s="15"/>
    </row>
    <row r="34" spans="1:8" ht="15.75" x14ac:dyDescent="0.25">
      <c r="A34" s="139" t="s">
        <v>72</v>
      </c>
      <c r="B34" s="137"/>
      <c r="C34" s="14"/>
      <c r="D34" s="71">
        <v>2</v>
      </c>
      <c r="E34" s="101">
        <v>1607655</v>
      </c>
      <c r="F34" s="101">
        <v>108374</v>
      </c>
      <c r="G34" s="102">
        <f t="shared" si="0"/>
        <v>6.741122939934252E-2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29</v>
      </c>
      <c r="E39" s="112">
        <f>SUM(E9:E38)</f>
        <v>7856217</v>
      </c>
      <c r="F39" s="112">
        <f>SUM(F9:F38)</f>
        <v>1689752.84</v>
      </c>
      <c r="G39" s="117">
        <f>F39/E39</f>
        <v>0.21508479717400883</v>
      </c>
      <c r="H39" s="15"/>
    </row>
    <row r="40" spans="1:8" ht="15.75" x14ac:dyDescent="0.25">
      <c r="A40" s="85"/>
      <c r="B40" s="86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1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14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62</v>
      </c>
      <c r="E44" s="101">
        <v>16094660.1</v>
      </c>
      <c r="F44" s="101">
        <v>1476127.34</v>
      </c>
      <c r="G44" s="102">
        <f>1-(+F44/E44)</f>
        <v>0.9082846527464099</v>
      </c>
      <c r="H44" s="15"/>
    </row>
    <row r="45" spans="1:8" ht="15.75" x14ac:dyDescent="0.25">
      <c r="A45" s="27" t="s">
        <v>34</v>
      </c>
      <c r="B45" s="28"/>
      <c r="C45" s="14"/>
      <c r="D45" s="71">
        <v>7</v>
      </c>
      <c r="E45" s="101">
        <v>1010335.56</v>
      </c>
      <c r="F45" s="101">
        <v>98277.75</v>
      </c>
      <c r="G45" s="102">
        <f>1-(+F45/E45)</f>
        <v>0.90272761457589401</v>
      </c>
      <c r="H45" s="15"/>
    </row>
    <row r="46" spans="1:8" ht="15.75" x14ac:dyDescent="0.25">
      <c r="A46" s="27" t="s">
        <v>35</v>
      </c>
      <c r="B46" s="28"/>
      <c r="C46" s="14"/>
      <c r="D46" s="71">
        <v>51</v>
      </c>
      <c r="E46" s="101">
        <v>5985508.6500000004</v>
      </c>
      <c r="F46" s="101">
        <v>281550.78999999998</v>
      </c>
      <c r="G46" s="102">
        <f>1-(+F46/E46)</f>
        <v>0.95296125919056185</v>
      </c>
      <c r="H46" s="15"/>
    </row>
    <row r="47" spans="1:8" ht="15.75" x14ac:dyDescent="0.25">
      <c r="A47" s="27" t="s">
        <v>36</v>
      </c>
      <c r="B47" s="28"/>
      <c r="C47" s="14"/>
      <c r="D47" s="71">
        <v>4</v>
      </c>
      <c r="E47" s="101">
        <v>429944.5</v>
      </c>
      <c r="F47" s="101">
        <v>9547.25</v>
      </c>
      <c r="G47" s="102">
        <f>1-(+F47/E47)</f>
        <v>0.97779422692928974</v>
      </c>
      <c r="H47" s="15"/>
    </row>
    <row r="48" spans="1:8" ht="15.75" x14ac:dyDescent="0.25">
      <c r="A48" s="27" t="s">
        <v>37</v>
      </c>
      <c r="B48" s="28"/>
      <c r="C48" s="14"/>
      <c r="D48" s="71">
        <v>40</v>
      </c>
      <c r="E48" s="101">
        <v>16344308.039999999</v>
      </c>
      <c r="F48" s="101">
        <v>922757.05</v>
      </c>
      <c r="G48" s="102">
        <f t="shared" ref="G48:G54" si="1">1-(+F48/E48)</f>
        <v>0.94354260530689316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707931</v>
      </c>
      <c r="F49" s="101">
        <v>52220</v>
      </c>
      <c r="G49" s="102">
        <f t="shared" si="1"/>
        <v>0.92623574896423522</v>
      </c>
      <c r="H49" s="2"/>
    </row>
    <row r="50" spans="1:8" ht="15.75" x14ac:dyDescent="0.25">
      <c r="A50" s="27" t="s">
        <v>39</v>
      </c>
      <c r="B50" s="28"/>
      <c r="C50" s="21"/>
      <c r="D50" s="71">
        <v>1</v>
      </c>
      <c r="E50" s="101">
        <v>201490</v>
      </c>
      <c r="F50" s="101">
        <v>39620.94</v>
      </c>
      <c r="G50" s="102">
        <f t="shared" si="1"/>
        <v>0.80336026601816468</v>
      </c>
      <c r="H50" s="2"/>
    </row>
    <row r="51" spans="1:8" ht="15.75" x14ac:dyDescent="0.25">
      <c r="A51" s="27" t="s">
        <v>40</v>
      </c>
      <c r="B51" s="28"/>
      <c r="C51" s="33"/>
      <c r="D51" s="71"/>
      <c r="E51" s="101"/>
      <c r="F51" s="101"/>
      <c r="G51" s="102"/>
      <c r="H51" s="2"/>
    </row>
    <row r="52" spans="1:8" ht="18" x14ac:dyDescent="0.25">
      <c r="A52" s="53" t="s">
        <v>41</v>
      </c>
      <c r="B52" s="28"/>
      <c r="C52" s="35"/>
      <c r="D52" s="71">
        <v>2</v>
      </c>
      <c r="E52" s="101">
        <v>150415</v>
      </c>
      <c r="F52" s="101">
        <v>27030.81</v>
      </c>
      <c r="G52" s="102">
        <f t="shared" si="1"/>
        <v>0.82029179270684438</v>
      </c>
      <c r="H52" s="2"/>
    </row>
    <row r="53" spans="1:8" ht="18" x14ac:dyDescent="0.25">
      <c r="A53" s="54" t="s">
        <v>59</v>
      </c>
      <c r="B53" s="28"/>
      <c r="C53" s="35"/>
      <c r="D53" s="71">
        <v>1</v>
      </c>
      <c r="E53" s="101">
        <v>98200</v>
      </c>
      <c r="F53" s="101">
        <v>-25385</v>
      </c>
      <c r="G53" s="102">
        <f t="shared" si="1"/>
        <v>1.2585030549898166</v>
      </c>
      <c r="H53" s="2"/>
    </row>
    <row r="54" spans="1:8" ht="15.75" x14ac:dyDescent="0.25">
      <c r="A54" s="27" t="s">
        <v>92</v>
      </c>
      <c r="B54" s="28"/>
      <c r="C54" s="39"/>
      <c r="D54" s="71">
        <v>741</v>
      </c>
      <c r="E54" s="101">
        <v>86674819.379999995</v>
      </c>
      <c r="F54" s="101">
        <v>9887695.8100000005</v>
      </c>
      <c r="G54" s="102">
        <f t="shared" si="1"/>
        <v>0.88592193348969861</v>
      </c>
      <c r="H54" s="2"/>
    </row>
    <row r="55" spans="1:8" ht="15.75" x14ac:dyDescent="0.25">
      <c r="A55" s="69" t="s">
        <v>93</v>
      </c>
      <c r="B55" s="30"/>
      <c r="C55" s="39"/>
      <c r="D55" s="72"/>
      <c r="E55" s="104"/>
      <c r="F55" s="101"/>
      <c r="G55" s="103"/>
      <c r="H55" s="2"/>
    </row>
    <row r="56" spans="1:8" x14ac:dyDescent="0.2">
      <c r="A56" s="16" t="s">
        <v>42</v>
      </c>
      <c r="B56" s="30"/>
      <c r="C56" s="39"/>
      <c r="D56" s="72"/>
      <c r="E56" s="104"/>
      <c r="F56" s="101"/>
      <c r="G56" s="103"/>
      <c r="H56" s="2"/>
    </row>
    <row r="57" spans="1:8" ht="18" x14ac:dyDescent="0.25">
      <c r="A57" s="16" t="s">
        <v>43</v>
      </c>
      <c r="B57" s="28"/>
      <c r="C57" s="38"/>
      <c r="D57" s="72"/>
      <c r="E57" s="100"/>
      <c r="F57" s="101"/>
      <c r="G57" s="103"/>
      <c r="H57" s="2"/>
    </row>
    <row r="58" spans="1:8" ht="18" x14ac:dyDescent="0.25">
      <c r="A58" s="16" t="s">
        <v>44</v>
      </c>
      <c r="B58" s="28"/>
      <c r="C58" s="38"/>
      <c r="D58" s="72"/>
      <c r="E58" s="100"/>
      <c r="F58" s="101"/>
      <c r="G58" s="103"/>
      <c r="H58" s="2"/>
    </row>
    <row r="59" spans="1:8" ht="18" x14ac:dyDescent="0.25">
      <c r="A59" s="16" t="s">
        <v>30</v>
      </c>
      <c r="B59" s="28"/>
      <c r="C59" s="82"/>
      <c r="D59" s="72"/>
      <c r="E59" s="111"/>
      <c r="F59" s="111"/>
      <c r="G59" s="103"/>
      <c r="H59" s="2"/>
    </row>
    <row r="60" spans="1:8" ht="18" x14ac:dyDescent="0.25">
      <c r="A60" s="32"/>
      <c r="B60" s="18"/>
      <c r="C60" s="38"/>
      <c r="D60" s="73">
        <f>SUM(D43:D56)</f>
        <v>911</v>
      </c>
      <c r="E60" s="112">
        <f>SUM(E43:E59)</f>
        <v>127697612.22999999</v>
      </c>
      <c r="F60" s="112">
        <f>SUM(F43:F59)</f>
        <v>12769442.74</v>
      </c>
      <c r="G60" s="106">
        <f>1-(+F60/E60)</f>
        <v>0.90000249404036958</v>
      </c>
      <c r="H60" s="2"/>
    </row>
    <row r="61" spans="1:8" ht="18" x14ac:dyDescent="0.25">
      <c r="A61" s="20" t="s">
        <v>45</v>
      </c>
      <c r="B61" s="20"/>
      <c r="C61" s="38"/>
      <c r="D61" s="113"/>
      <c r="E61" s="114"/>
      <c r="F61" s="115"/>
      <c r="G61" s="115"/>
      <c r="H61" s="2"/>
    </row>
    <row r="62" spans="1:8" ht="18" x14ac:dyDescent="0.25">
      <c r="A62" s="33"/>
      <c r="B62" s="33"/>
      <c r="C62" s="38"/>
      <c r="D62" s="116"/>
      <c r="E62" s="116"/>
      <c r="F62" s="36">
        <f>+F60+F39</f>
        <v>14459195.58</v>
      </c>
      <c r="G62" s="116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/>
      <c r="G63" s="116"/>
      <c r="H63" s="2"/>
    </row>
    <row r="64" spans="1:8" ht="18" x14ac:dyDescent="0.25">
      <c r="A64" s="42"/>
      <c r="B64" s="38"/>
      <c r="C64" s="38"/>
      <c r="D64" s="116"/>
      <c r="E64" s="132"/>
      <c r="F64" s="133"/>
      <c r="G64" s="133"/>
      <c r="H64" s="2"/>
    </row>
    <row r="65" spans="1:8" ht="15.75" x14ac:dyDescent="0.25">
      <c r="A65" s="4" t="s">
        <v>47</v>
      </c>
      <c r="B65" s="39"/>
      <c r="C65" s="39"/>
      <c r="D65" s="134"/>
      <c r="E65" s="134"/>
      <c r="F65" s="40"/>
      <c r="G65" s="134"/>
      <c r="H65" s="2"/>
    </row>
    <row r="66" spans="1:8" ht="15.75" x14ac:dyDescent="0.25">
      <c r="A66" s="4" t="s">
        <v>48</v>
      </c>
      <c r="B66" s="39"/>
      <c r="C66" s="39"/>
      <c r="D66" s="134"/>
      <c r="E66" s="134"/>
      <c r="F66" s="40"/>
      <c r="G66" s="134"/>
      <c r="H66" s="2"/>
    </row>
    <row r="67" spans="1:8" ht="15.75" x14ac:dyDescent="0.25">
      <c r="A67" s="4" t="s">
        <v>49</v>
      </c>
      <c r="B67" s="39"/>
      <c r="C67" s="39"/>
      <c r="D67" s="134"/>
      <c r="E67" s="134"/>
      <c r="F67" s="40"/>
      <c r="G67" s="134"/>
      <c r="H67" s="2"/>
    </row>
    <row r="68" spans="1:8" ht="15.75" x14ac:dyDescent="0.25">
      <c r="A68" s="4"/>
      <c r="B68" s="39"/>
      <c r="C68" s="39"/>
      <c r="D68" s="134"/>
      <c r="E68" s="134"/>
      <c r="F68" s="40"/>
      <c r="G68" s="134"/>
      <c r="H68" s="2"/>
    </row>
    <row r="69" spans="1:8" ht="18" x14ac:dyDescent="0.25">
      <c r="A69" s="41" t="s">
        <v>50</v>
      </c>
      <c r="B69" s="38"/>
      <c r="C69" s="38"/>
      <c r="D69" s="116"/>
      <c r="E69" s="116"/>
      <c r="F69" s="36"/>
      <c r="G69" s="116"/>
      <c r="H69" s="2"/>
    </row>
    <row r="70" spans="1:8" ht="18" x14ac:dyDescent="0.25">
      <c r="A70" s="42"/>
      <c r="B70" s="38"/>
      <c r="C70" s="38"/>
      <c r="D70" s="116"/>
      <c r="E70" s="116"/>
      <c r="F70" s="133"/>
      <c r="G70" s="133"/>
      <c r="H70" s="2"/>
    </row>
    <row r="71" spans="1:8" ht="15.75" x14ac:dyDescent="0.25">
      <c r="A71" s="47"/>
      <c r="B71" s="2"/>
      <c r="C71" s="2"/>
      <c r="D71" s="133"/>
      <c r="E71" s="133"/>
      <c r="F71" s="133"/>
      <c r="G71" s="133"/>
      <c r="H71" s="2"/>
    </row>
    <row r="72" spans="1:8" x14ac:dyDescent="0.2">
      <c r="D72" s="135"/>
      <c r="E72" s="135"/>
      <c r="F72" s="135"/>
      <c r="G72" s="135"/>
    </row>
    <row r="73" spans="1:8" ht="15.75" x14ac:dyDescent="0.25">
      <c r="D73" s="73"/>
      <c r="E73" s="112"/>
      <c r="F73" s="112"/>
      <c r="G73" s="106"/>
    </row>
    <row r="74" spans="1:8" x14ac:dyDescent="0.2">
      <c r="D74" s="113"/>
      <c r="E74" s="114"/>
      <c r="F74" s="115"/>
      <c r="G74" s="115"/>
    </row>
    <row r="75" spans="1:8" ht="18" x14ac:dyDescent="0.25">
      <c r="D75" s="116"/>
      <c r="E75" s="116"/>
      <c r="F75" s="36"/>
      <c r="G75" s="116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>
        <v>7</v>
      </c>
      <c r="E9" s="100">
        <v>821388</v>
      </c>
      <c r="F9" s="101">
        <v>214540.5</v>
      </c>
      <c r="G9" s="102">
        <f>+F9/E9</f>
        <v>0.26119263977559937</v>
      </c>
      <c r="H9" s="15"/>
    </row>
    <row r="10" spans="1:8" ht="15.75" x14ac:dyDescent="0.25">
      <c r="A10" s="136" t="s">
        <v>131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</v>
      </c>
      <c r="B11" s="137"/>
      <c r="C11" s="14"/>
      <c r="D11" s="71">
        <v>2</v>
      </c>
      <c r="E11" s="100">
        <v>288138</v>
      </c>
      <c r="F11" s="101">
        <v>65759</v>
      </c>
      <c r="G11" s="102">
        <f>F11/E11</f>
        <v>0.22822050545224856</v>
      </c>
      <c r="H11" s="15"/>
    </row>
    <row r="12" spans="1:8" ht="15.75" x14ac:dyDescent="0.25">
      <c r="A12" s="136" t="s">
        <v>12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105</v>
      </c>
      <c r="B13" s="137"/>
      <c r="C13" s="14"/>
      <c r="D13" s="71"/>
      <c r="E13" s="100"/>
      <c r="F13" s="101"/>
      <c r="G13" s="102"/>
      <c r="H13" s="15"/>
    </row>
    <row r="14" spans="1:8" ht="15.75" x14ac:dyDescent="0.25">
      <c r="A14" s="136" t="s">
        <v>53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98</v>
      </c>
      <c r="B15" s="137"/>
      <c r="C15" s="14"/>
      <c r="D15" s="71"/>
      <c r="E15" s="100"/>
      <c r="F15" s="101"/>
      <c r="G15" s="102"/>
      <c r="H15" s="15"/>
    </row>
    <row r="16" spans="1:8" ht="15.75" x14ac:dyDescent="0.25">
      <c r="A16" s="136" t="s">
        <v>113</v>
      </c>
      <c r="B16" s="137"/>
      <c r="C16" s="14"/>
      <c r="D16" s="71"/>
      <c r="E16" s="100"/>
      <c r="F16" s="101"/>
      <c r="G16" s="102"/>
      <c r="H16" s="15"/>
    </row>
    <row r="17" spans="1:8" ht="15.75" x14ac:dyDescent="0.25">
      <c r="A17" s="136" t="s">
        <v>13</v>
      </c>
      <c r="B17" s="137"/>
      <c r="C17" s="14"/>
      <c r="D17" s="71"/>
      <c r="E17" s="100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/>
      <c r="E18" s="100"/>
      <c r="F18" s="101"/>
      <c r="G18" s="102"/>
      <c r="H18" s="15"/>
    </row>
    <row r="19" spans="1:8" ht="15.75" x14ac:dyDescent="0.25">
      <c r="A19" s="136" t="s">
        <v>15</v>
      </c>
      <c r="B19" s="137"/>
      <c r="C19" s="14"/>
      <c r="D19" s="71">
        <v>1</v>
      </c>
      <c r="E19" s="100">
        <v>546332</v>
      </c>
      <c r="F19" s="101">
        <v>142645</v>
      </c>
      <c r="G19" s="102">
        <f>F19/E19</f>
        <v>0.26109581719540498</v>
      </c>
      <c r="H19" s="15"/>
    </row>
    <row r="20" spans="1:8" ht="15.75" x14ac:dyDescent="0.25">
      <c r="A20" s="136" t="s">
        <v>16</v>
      </c>
      <c r="B20" s="137"/>
      <c r="C20" s="14"/>
      <c r="D20" s="71"/>
      <c r="E20" s="100"/>
      <c r="F20" s="101"/>
      <c r="G20" s="102"/>
      <c r="H20" s="15"/>
    </row>
    <row r="21" spans="1:8" ht="15.75" x14ac:dyDescent="0.25">
      <c r="A21" s="136" t="s">
        <v>102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0">
        <v>373453</v>
      </c>
      <c r="F22" s="101">
        <v>53627</v>
      </c>
      <c r="G22" s="102">
        <f>F22/E22</f>
        <v>0.14359772180167249</v>
      </c>
      <c r="H22" s="15"/>
    </row>
    <row r="23" spans="1:8" ht="15.75" x14ac:dyDescent="0.25">
      <c r="A23" s="136" t="s">
        <v>151</v>
      </c>
      <c r="B23" s="137"/>
      <c r="C23" s="14"/>
      <c r="D23" s="71">
        <v>1</v>
      </c>
      <c r="E23" s="100">
        <v>273343</v>
      </c>
      <c r="F23" s="101">
        <v>58798</v>
      </c>
      <c r="G23" s="102">
        <f>F23/E23</f>
        <v>0.21510702670271417</v>
      </c>
      <c r="H23" s="15"/>
    </row>
    <row r="24" spans="1:8" ht="15.75" x14ac:dyDescent="0.25">
      <c r="A24" s="136" t="s">
        <v>19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0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15540</v>
      </c>
      <c r="F29" s="101">
        <v>9471</v>
      </c>
      <c r="G29" s="102">
        <f>F29/E29</f>
        <v>0.60945945945945945</v>
      </c>
      <c r="H29" s="15"/>
    </row>
    <row r="30" spans="1:8" ht="15.75" x14ac:dyDescent="0.25">
      <c r="A30" s="139" t="s">
        <v>25</v>
      </c>
      <c r="B30" s="137"/>
      <c r="C30" s="14"/>
      <c r="D30" s="71">
        <v>1</v>
      </c>
      <c r="E30" s="101">
        <v>218195</v>
      </c>
      <c r="F30" s="101">
        <v>72503.5</v>
      </c>
      <c r="G30" s="102">
        <f>F30/E30</f>
        <v>0.33228763262219574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109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139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122994</v>
      </c>
      <c r="F34" s="101">
        <v>43344.5</v>
      </c>
      <c r="G34" s="102">
        <f>+F34/E34</f>
        <v>0.35241149974795516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15</v>
      </c>
      <c r="E39" s="112">
        <f>SUM(E9:E38)</f>
        <v>2659383</v>
      </c>
      <c r="F39" s="112">
        <f>SUM(F9:F38)</f>
        <v>660688.5</v>
      </c>
      <c r="G39" s="117">
        <f>F39/E39</f>
        <v>0.24843676145933097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15</v>
      </c>
      <c r="E44" s="101">
        <v>5900522.21</v>
      </c>
      <c r="F44" s="101">
        <v>543696.72</v>
      </c>
      <c r="G44" s="118">
        <f t="shared" ref="G44:G50" si="0">1-(+F44/E44)</f>
        <v>0.90785616922540147</v>
      </c>
      <c r="H44" s="15"/>
    </row>
    <row r="45" spans="1:8" ht="15.75" x14ac:dyDescent="0.25">
      <c r="A45" s="27" t="s">
        <v>34</v>
      </c>
      <c r="B45" s="28"/>
      <c r="C45" s="14"/>
      <c r="D45" s="71">
        <v>2</v>
      </c>
      <c r="E45" s="101">
        <v>1161475.3799999999</v>
      </c>
      <c r="F45" s="101">
        <v>111596.82</v>
      </c>
      <c r="G45" s="118">
        <f t="shared" si="0"/>
        <v>0.9039180494725596</v>
      </c>
      <c r="H45" s="15"/>
    </row>
    <row r="46" spans="1:8" ht="15.75" x14ac:dyDescent="0.25">
      <c r="A46" s="27" t="s">
        <v>35</v>
      </c>
      <c r="B46" s="28"/>
      <c r="C46" s="14"/>
      <c r="D46" s="71">
        <v>77</v>
      </c>
      <c r="E46" s="101">
        <v>6442428.5</v>
      </c>
      <c r="F46" s="101">
        <v>558206.84</v>
      </c>
      <c r="G46" s="118">
        <f t="shared" si="0"/>
        <v>0.91335459291476806</v>
      </c>
      <c r="H46" s="15"/>
    </row>
    <row r="47" spans="1:8" ht="15.75" x14ac:dyDescent="0.25">
      <c r="A47" s="27" t="s">
        <v>36</v>
      </c>
      <c r="B47" s="28"/>
      <c r="C47" s="14"/>
      <c r="D47" s="71">
        <v>20</v>
      </c>
      <c r="E47" s="101">
        <v>3826665.32</v>
      </c>
      <c r="F47" s="101">
        <v>228118.69</v>
      </c>
      <c r="G47" s="118">
        <f t="shared" si="0"/>
        <v>0.94038708093761381</v>
      </c>
      <c r="H47" s="15"/>
    </row>
    <row r="48" spans="1:8" ht="15.75" x14ac:dyDescent="0.25">
      <c r="A48" s="27" t="s">
        <v>37</v>
      </c>
      <c r="B48" s="28"/>
      <c r="C48" s="14"/>
      <c r="D48" s="71">
        <v>56</v>
      </c>
      <c r="E48" s="101">
        <v>6156951</v>
      </c>
      <c r="F48" s="101">
        <v>586231.36</v>
      </c>
      <c r="G48" s="118">
        <f t="shared" si="0"/>
        <v>0.90478544331439381</v>
      </c>
      <c r="H48" s="15"/>
    </row>
    <row r="49" spans="1:8" ht="15.75" x14ac:dyDescent="0.25">
      <c r="A49" s="27" t="s">
        <v>38</v>
      </c>
      <c r="B49" s="28"/>
      <c r="C49" s="14"/>
      <c r="D49" s="71">
        <v>6</v>
      </c>
      <c r="E49" s="101">
        <v>852975</v>
      </c>
      <c r="F49" s="101">
        <v>-40486</v>
      </c>
      <c r="G49" s="118">
        <f t="shared" si="0"/>
        <v>1.0474644626161376</v>
      </c>
      <c r="H49" s="15"/>
    </row>
    <row r="50" spans="1:8" ht="15.75" x14ac:dyDescent="0.25">
      <c r="A50" s="27" t="s">
        <v>39</v>
      </c>
      <c r="B50" s="28"/>
      <c r="C50" s="14"/>
      <c r="D50" s="71">
        <v>14</v>
      </c>
      <c r="E50" s="101">
        <v>547530</v>
      </c>
      <c r="F50" s="101">
        <v>41590</v>
      </c>
      <c r="G50" s="118">
        <f t="shared" si="0"/>
        <v>0.92404069183423743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20150</v>
      </c>
      <c r="F52" s="101">
        <v>10475</v>
      </c>
      <c r="G52" s="118">
        <f>1-(+F52/E52)</f>
        <v>0.48014888337468986</v>
      </c>
      <c r="H52" s="15"/>
    </row>
    <row r="53" spans="1:8" ht="15.75" x14ac:dyDescent="0.25">
      <c r="A53" s="29" t="s">
        <v>60</v>
      </c>
      <c r="B53" s="30"/>
      <c r="C53" s="14"/>
      <c r="D53" s="71">
        <v>458</v>
      </c>
      <c r="E53" s="101">
        <v>50893189.810000002</v>
      </c>
      <c r="F53" s="101">
        <v>5660479.3899999997</v>
      </c>
      <c r="G53" s="118">
        <f>1-(+F53/E53)</f>
        <v>0.88877727233973114</v>
      </c>
      <c r="H53" s="15"/>
    </row>
    <row r="54" spans="1:8" ht="15.75" x14ac:dyDescent="0.25">
      <c r="A54" s="29" t="s">
        <v>61</v>
      </c>
      <c r="B54" s="30"/>
      <c r="C54" s="14"/>
      <c r="D54" s="71"/>
      <c r="E54" s="101"/>
      <c r="F54" s="101"/>
      <c r="G54" s="118"/>
      <c r="H54" s="15"/>
    </row>
    <row r="55" spans="1:8" x14ac:dyDescent="0.2">
      <c r="A55" s="31" t="s">
        <v>42</v>
      </c>
      <c r="B55" s="30"/>
      <c r="C55" s="14"/>
      <c r="D55" s="72"/>
      <c r="E55" s="111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11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20"/>
      <c r="F57" s="121"/>
      <c r="G57" s="119"/>
      <c r="H57" s="15"/>
    </row>
    <row r="58" spans="1:8" x14ac:dyDescent="0.2">
      <c r="A58" s="16" t="s">
        <v>30</v>
      </c>
      <c r="B58" s="28"/>
      <c r="C58" s="21"/>
      <c r="D58" s="72"/>
      <c r="E58" s="120"/>
      <c r="F58" s="101"/>
      <c r="G58" s="119"/>
      <c r="H58" s="15"/>
    </row>
    <row r="59" spans="1:8" ht="15.75" x14ac:dyDescent="0.25">
      <c r="A59" s="32"/>
      <c r="B59" s="18"/>
      <c r="C59" s="33"/>
      <c r="D59" s="72"/>
      <c r="E59" s="111"/>
      <c r="F59" s="111"/>
      <c r="G59" s="119"/>
      <c r="H59" s="2"/>
    </row>
    <row r="60" spans="1:8" ht="18" x14ac:dyDescent="0.25">
      <c r="A60" s="20" t="s">
        <v>45</v>
      </c>
      <c r="B60" s="20"/>
      <c r="C60" s="35"/>
      <c r="D60" s="73">
        <f>SUM(D44:D56)</f>
        <v>650</v>
      </c>
      <c r="E60" s="112">
        <f>SUM(E44:E59)</f>
        <v>75801887.219999999</v>
      </c>
      <c r="F60" s="112">
        <f>SUM(F44:F59)</f>
        <v>7699908.8199999994</v>
      </c>
      <c r="G60" s="122">
        <f>1-(+F60/E60)</f>
        <v>0.89842061850449006</v>
      </c>
      <c r="H60" s="2"/>
    </row>
    <row r="61" spans="1:8" ht="18" x14ac:dyDescent="0.25">
      <c r="A61" s="33"/>
      <c r="B61" s="38"/>
      <c r="C61" s="38"/>
      <c r="D61" s="113"/>
      <c r="E61" s="114"/>
      <c r="F61" s="115"/>
      <c r="G61" s="115"/>
      <c r="H61" s="2"/>
    </row>
    <row r="62" spans="1:8" ht="18" x14ac:dyDescent="0.25">
      <c r="A62" s="34" t="s">
        <v>46</v>
      </c>
      <c r="B62" s="39"/>
      <c r="C62" s="39"/>
      <c r="D62" s="116"/>
      <c r="E62" s="116"/>
      <c r="F62" s="36">
        <f>F60+F39</f>
        <v>8360597.3199999994</v>
      </c>
      <c r="G62" s="116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1"/>
      <c r="B69" s="82"/>
      <c r="C69" s="82"/>
      <c r="D69" s="8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5"/>
  <sheetViews>
    <sheetView showOutlineSymbols="0" topLeftCell="A2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153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02"/>
      <c r="H10" s="15"/>
    </row>
    <row r="11" spans="1:8" ht="15.75" x14ac:dyDescent="0.25">
      <c r="A11" s="136" t="s">
        <v>111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142663</v>
      </c>
      <c r="F12" s="101">
        <v>50423</v>
      </c>
      <c r="G12" s="102">
        <f>F12/E12</f>
        <v>0.353441326763071</v>
      </c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99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101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96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105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/>
      <c r="E19" s="101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135</v>
      </c>
      <c r="B21" s="137"/>
      <c r="C21" s="14"/>
      <c r="D21" s="71">
        <v>1</v>
      </c>
      <c r="E21" s="101">
        <v>85179</v>
      </c>
      <c r="F21" s="101">
        <v>31994</v>
      </c>
      <c r="G21" s="102">
        <f>F21/E21</f>
        <v>0.37560901161084304</v>
      </c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152</v>
      </c>
      <c r="B30" s="137"/>
      <c r="C30" s="14"/>
      <c r="D30" s="71">
        <v>3</v>
      </c>
      <c r="E30" s="101">
        <v>373892</v>
      </c>
      <c r="F30" s="101">
        <v>97746.5</v>
      </c>
      <c r="G30" s="102">
        <f>F30/E30</f>
        <v>0.26142977116386551</v>
      </c>
      <c r="H30" s="15"/>
    </row>
    <row r="31" spans="1:8" ht="15.75" x14ac:dyDescent="0.25">
      <c r="A31" s="139" t="s">
        <v>145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102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>
        <v>1550</v>
      </c>
      <c r="F35" s="101">
        <v>-3450</v>
      </c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5</v>
      </c>
      <c r="E39" s="112">
        <f>SUM(E9:E38)</f>
        <v>603284</v>
      </c>
      <c r="F39" s="112">
        <f>SUM(F9:F38)</f>
        <v>176713.5</v>
      </c>
      <c r="G39" s="117">
        <f>F39/E39</f>
        <v>0.292919255276122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2"/>
    </row>
    <row r="41" spans="1:8" ht="18" x14ac:dyDescent="0.25">
      <c r="A41" s="23" t="s">
        <v>146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147</v>
      </c>
      <c r="F42" s="11" t="s">
        <v>147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10</v>
      </c>
      <c r="B44" s="28"/>
      <c r="C44" s="14"/>
      <c r="D44" s="71"/>
      <c r="E44" s="101"/>
      <c r="F44" s="101"/>
      <c r="G44" s="102"/>
      <c r="H44" s="15"/>
    </row>
    <row r="45" spans="1:8" ht="15.75" x14ac:dyDescent="0.25">
      <c r="A45" s="27" t="s">
        <v>14</v>
      </c>
      <c r="B45" s="28"/>
      <c r="C45" s="14"/>
      <c r="D45" s="71">
        <v>6</v>
      </c>
      <c r="E45" s="101">
        <v>747329</v>
      </c>
      <c r="F45" s="101">
        <v>40772.980000000003</v>
      </c>
      <c r="G45" s="102">
        <f>1-(+F45/E45)</f>
        <v>0.94544172646852997</v>
      </c>
      <c r="H45" s="15"/>
    </row>
    <row r="46" spans="1:8" ht="15.75" x14ac:dyDescent="0.25">
      <c r="A46" s="27" t="s">
        <v>20</v>
      </c>
      <c r="B46" s="28"/>
      <c r="C46" s="14"/>
      <c r="D46" s="71"/>
      <c r="E46" s="101"/>
      <c r="F46" s="101"/>
      <c r="G46" s="102"/>
      <c r="H46" s="15"/>
    </row>
    <row r="47" spans="1:8" x14ac:dyDescent="0.2">
      <c r="A47" s="16" t="s">
        <v>148</v>
      </c>
      <c r="B47" s="30"/>
      <c r="C47" s="14"/>
      <c r="D47" s="72"/>
      <c r="E47" s="104"/>
      <c r="F47" s="101"/>
      <c r="G47" s="103"/>
      <c r="H47" s="15"/>
    </row>
    <row r="48" spans="1:8" x14ac:dyDescent="0.2">
      <c r="A48" s="16" t="s">
        <v>44</v>
      </c>
      <c r="B48" s="28"/>
      <c r="C48" s="14"/>
      <c r="D48" s="72"/>
      <c r="E48" s="100"/>
      <c r="F48" s="101"/>
      <c r="G48" s="103"/>
      <c r="H48" s="15"/>
    </row>
    <row r="49" spans="1:8" x14ac:dyDescent="0.2">
      <c r="A49" s="16" t="s">
        <v>30</v>
      </c>
      <c r="B49" s="28"/>
      <c r="C49" s="14"/>
      <c r="D49" s="72"/>
      <c r="E49" s="100"/>
      <c r="F49" s="101"/>
      <c r="G49" s="103"/>
      <c r="H49" s="15"/>
    </row>
    <row r="50" spans="1:8" ht="15.75" x14ac:dyDescent="0.25">
      <c r="A50" s="32"/>
      <c r="B50" s="18"/>
      <c r="C50" s="14"/>
      <c r="D50" s="72"/>
      <c r="E50" s="111"/>
      <c r="F50" s="111"/>
      <c r="G50" s="103"/>
      <c r="H50" s="15"/>
    </row>
    <row r="51" spans="1:8" ht="15.75" x14ac:dyDescent="0.25">
      <c r="A51" s="20" t="s">
        <v>149</v>
      </c>
      <c r="B51" s="20"/>
      <c r="C51" s="21"/>
      <c r="D51" s="99">
        <f>SUM(D44:D47)</f>
        <v>6</v>
      </c>
      <c r="E51" s="105">
        <f>SUM(E44:E50)</f>
        <v>747329</v>
      </c>
      <c r="F51" s="105">
        <f>SUM(F44:F50)</f>
        <v>40772.980000000003</v>
      </c>
      <c r="G51" s="106">
        <f>1-(+F51/E51)</f>
        <v>0.94544172646852997</v>
      </c>
      <c r="H51" s="15"/>
    </row>
    <row r="52" spans="1:8" ht="15.75" x14ac:dyDescent="0.25">
      <c r="A52" s="85"/>
      <c r="B52" s="86"/>
      <c r="C52" s="21"/>
      <c r="D52" s="129"/>
      <c r="E52" s="130"/>
      <c r="F52" s="130"/>
      <c r="G52" s="131"/>
      <c r="H52" s="15"/>
    </row>
    <row r="53" spans="1:8" ht="18" x14ac:dyDescent="0.25">
      <c r="A53" s="23" t="s">
        <v>32</v>
      </c>
      <c r="B53" s="24"/>
      <c r="C53" s="24"/>
      <c r="D53" s="11"/>
      <c r="E53" s="109"/>
      <c r="F53" s="75"/>
      <c r="G53" s="75"/>
      <c r="H53" s="15"/>
    </row>
    <row r="54" spans="1:8" ht="15.75" x14ac:dyDescent="0.25">
      <c r="A54" s="26"/>
      <c r="B54" s="26"/>
      <c r="C54" s="26"/>
      <c r="D54" s="110"/>
      <c r="E54" s="11" t="s">
        <v>122</v>
      </c>
      <c r="F54" s="11" t="s">
        <v>122</v>
      </c>
      <c r="G54" s="11" t="s">
        <v>5</v>
      </c>
      <c r="H54" s="15"/>
    </row>
    <row r="55" spans="1:8" ht="15.75" x14ac:dyDescent="0.25">
      <c r="A55" s="26"/>
      <c r="B55" s="26"/>
      <c r="C55" s="26"/>
      <c r="D55" s="110" t="s">
        <v>6</v>
      </c>
      <c r="E55" s="76" t="s">
        <v>123</v>
      </c>
      <c r="F55" s="75" t="s">
        <v>8</v>
      </c>
      <c r="G55" s="78" t="s">
        <v>124</v>
      </c>
      <c r="H55" s="15"/>
    </row>
    <row r="56" spans="1:8" ht="15.75" x14ac:dyDescent="0.25">
      <c r="A56" s="27" t="s">
        <v>33</v>
      </c>
      <c r="B56" s="28"/>
      <c r="C56" s="14"/>
      <c r="D56" s="71">
        <v>17</v>
      </c>
      <c r="E56" s="101">
        <v>714156.6</v>
      </c>
      <c r="F56" s="101">
        <v>53694.89</v>
      </c>
      <c r="G56" s="102">
        <f>1-(+F56/E56)</f>
        <v>0.9248135632997021</v>
      </c>
      <c r="H56" s="15"/>
    </row>
    <row r="57" spans="1:8" ht="15.75" x14ac:dyDescent="0.25">
      <c r="A57" s="27" t="s">
        <v>34</v>
      </c>
      <c r="B57" s="28"/>
      <c r="C57" s="14"/>
      <c r="D57" s="71"/>
      <c r="E57" s="101"/>
      <c r="F57" s="101"/>
      <c r="G57" s="102"/>
      <c r="H57" s="15"/>
    </row>
    <row r="58" spans="1:8" ht="15.75" x14ac:dyDescent="0.25">
      <c r="A58" s="27" t="s">
        <v>35</v>
      </c>
      <c r="B58" s="28"/>
      <c r="C58" s="14"/>
      <c r="D58" s="71">
        <v>28</v>
      </c>
      <c r="E58" s="101">
        <v>1590020.5</v>
      </c>
      <c r="F58" s="101">
        <v>139094.63</v>
      </c>
      <c r="G58" s="102">
        <f>1-(+F58/E58)</f>
        <v>0.91252022851277703</v>
      </c>
      <c r="H58" s="15"/>
    </row>
    <row r="59" spans="1:8" ht="15.75" x14ac:dyDescent="0.25">
      <c r="A59" s="27" t="s">
        <v>36</v>
      </c>
      <c r="B59" s="28"/>
      <c r="C59" s="14"/>
      <c r="D59" s="71">
        <v>4</v>
      </c>
      <c r="E59" s="101">
        <v>610251.5</v>
      </c>
      <c r="F59" s="101">
        <v>40238.5</v>
      </c>
      <c r="G59" s="102">
        <f>1-(+F59/E59)</f>
        <v>0.93406243163679237</v>
      </c>
      <c r="H59" s="15"/>
    </row>
    <row r="60" spans="1:8" ht="15.75" x14ac:dyDescent="0.25">
      <c r="A60" s="27" t="s">
        <v>37</v>
      </c>
      <c r="B60" s="28"/>
      <c r="C60" s="14"/>
      <c r="D60" s="71">
        <v>28</v>
      </c>
      <c r="E60" s="101">
        <v>2129274.9</v>
      </c>
      <c r="F60" s="101">
        <v>113984.38</v>
      </c>
      <c r="G60" s="102">
        <f t="shared" ref="G60:G67" si="0">1-(+F60/E60)</f>
        <v>0.94646798306785096</v>
      </c>
      <c r="H60" s="15"/>
    </row>
    <row r="61" spans="1:8" ht="15.75" x14ac:dyDescent="0.25">
      <c r="A61" s="27" t="s">
        <v>38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27" t="s">
        <v>39</v>
      </c>
      <c r="B62" s="28"/>
      <c r="C62" s="14"/>
      <c r="D62" s="71">
        <v>3</v>
      </c>
      <c r="E62" s="101">
        <v>154270</v>
      </c>
      <c r="F62" s="101">
        <v>13275</v>
      </c>
      <c r="G62" s="102">
        <f t="shared" si="0"/>
        <v>0.91394956893757695</v>
      </c>
      <c r="H62" s="2"/>
    </row>
    <row r="63" spans="1:8" ht="15.75" x14ac:dyDescent="0.25">
      <c r="A63" s="27" t="s">
        <v>40</v>
      </c>
      <c r="B63" s="28"/>
      <c r="C63" s="14"/>
      <c r="D63" s="71"/>
      <c r="E63" s="101"/>
      <c r="F63" s="101"/>
      <c r="G63" s="102"/>
      <c r="H63" s="2"/>
    </row>
    <row r="64" spans="1:8" ht="15.75" x14ac:dyDescent="0.25">
      <c r="A64" s="53" t="s">
        <v>41</v>
      </c>
      <c r="B64" s="28"/>
      <c r="C64" s="14"/>
      <c r="D64" s="71"/>
      <c r="E64" s="101"/>
      <c r="F64" s="101"/>
      <c r="G64" s="102"/>
      <c r="H64" s="2"/>
    </row>
    <row r="65" spans="1:8" ht="15.75" x14ac:dyDescent="0.25">
      <c r="A65" s="54" t="s">
        <v>59</v>
      </c>
      <c r="B65" s="28"/>
      <c r="C65" s="14"/>
      <c r="D65" s="71"/>
      <c r="E65" s="101"/>
      <c r="F65" s="101"/>
      <c r="G65" s="102"/>
      <c r="H65" s="2"/>
    </row>
    <row r="66" spans="1:8" ht="15.75" x14ac:dyDescent="0.25">
      <c r="A66" s="27" t="s">
        <v>92</v>
      </c>
      <c r="B66" s="28"/>
      <c r="C66" s="14"/>
      <c r="D66" s="71">
        <v>366</v>
      </c>
      <c r="E66" s="101">
        <v>32176045.379999999</v>
      </c>
      <c r="F66" s="101">
        <v>3688567.91</v>
      </c>
      <c r="G66" s="102">
        <f t="shared" si="0"/>
        <v>0.88536291932591749</v>
      </c>
      <c r="H66" s="2"/>
    </row>
    <row r="67" spans="1:8" ht="15.75" x14ac:dyDescent="0.25">
      <c r="A67" s="69" t="s">
        <v>93</v>
      </c>
      <c r="B67" s="30"/>
      <c r="C67" s="14"/>
      <c r="D67" s="71"/>
      <c r="E67" s="101">
        <v>416616.57</v>
      </c>
      <c r="F67" s="101">
        <v>57783.85</v>
      </c>
      <c r="G67" s="102">
        <f t="shared" si="0"/>
        <v>0.86130208407217212</v>
      </c>
      <c r="H67" s="2"/>
    </row>
    <row r="68" spans="1:8" x14ac:dyDescent="0.2">
      <c r="A68" s="16" t="s">
        <v>42</v>
      </c>
      <c r="B68" s="30"/>
      <c r="C68" s="14"/>
      <c r="D68" s="72"/>
      <c r="E68" s="104"/>
      <c r="F68" s="101"/>
      <c r="G68" s="103"/>
      <c r="H68" s="2"/>
    </row>
    <row r="69" spans="1:8" x14ac:dyDescent="0.2">
      <c r="A69" s="16" t="s">
        <v>43</v>
      </c>
      <c r="B69" s="28"/>
      <c r="C69" s="14"/>
      <c r="D69" s="72"/>
      <c r="E69" s="104"/>
      <c r="F69" s="101"/>
      <c r="G69" s="103"/>
    </row>
    <row r="70" spans="1:8" x14ac:dyDescent="0.2">
      <c r="A70" s="16" t="s">
        <v>44</v>
      </c>
      <c r="B70" s="28"/>
      <c r="C70" s="14"/>
      <c r="D70" s="72"/>
      <c r="E70" s="100"/>
      <c r="F70" s="101"/>
      <c r="G70" s="103"/>
    </row>
    <row r="71" spans="1:8" x14ac:dyDescent="0.2">
      <c r="A71" s="16" t="s">
        <v>30</v>
      </c>
      <c r="B71" s="28"/>
      <c r="C71" s="14"/>
      <c r="D71" s="72"/>
      <c r="E71" s="100"/>
      <c r="F71" s="101"/>
      <c r="G71" s="103"/>
    </row>
    <row r="72" spans="1:8" ht="15.75" x14ac:dyDescent="0.25">
      <c r="A72" s="32"/>
      <c r="B72" s="18"/>
      <c r="C72" s="14"/>
      <c r="D72" s="72"/>
      <c r="E72" s="111"/>
      <c r="F72" s="111"/>
      <c r="G72" s="103"/>
    </row>
    <row r="73" spans="1:8" ht="15.75" x14ac:dyDescent="0.25">
      <c r="A73" s="20" t="s">
        <v>45</v>
      </c>
      <c r="B73" s="20"/>
      <c r="C73" s="21"/>
      <c r="D73" s="73">
        <f>SUM(D56:D69)</f>
        <v>446</v>
      </c>
      <c r="E73" s="112">
        <f>SUM(E56:E72)</f>
        <v>37790635.449999996</v>
      </c>
      <c r="F73" s="112">
        <f>SUM(F56:F72)</f>
        <v>4106639.16</v>
      </c>
      <c r="G73" s="106">
        <f>1-(+F73/E73)</f>
        <v>0.8913318309920083</v>
      </c>
    </row>
    <row r="74" spans="1:8" x14ac:dyDescent="0.2">
      <c r="A74" s="33"/>
      <c r="B74" s="33"/>
      <c r="C74" s="33"/>
      <c r="D74" s="113"/>
      <c r="E74" s="114"/>
      <c r="F74" s="115"/>
      <c r="G74" s="115"/>
    </row>
    <row r="75" spans="1:8" ht="18" x14ac:dyDescent="0.25">
      <c r="A75" s="34" t="s">
        <v>46</v>
      </c>
      <c r="B75" s="35"/>
      <c r="C75" s="35"/>
      <c r="D75" s="116"/>
      <c r="E75" s="116"/>
      <c r="F75" s="36">
        <f>+F73+F51+F39</f>
        <v>4324125.6400000006</v>
      </c>
      <c r="G75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JULY 2025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130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6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65"/>
    </row>
    <row r="11" spans="1:8" ht="15.75" x14ac:dyDescent="0.25">
      <c r="A11" s="136" t="s">
        <v>52</v>
      </c>
      <c r="B11" s="137"/>
      <c r="C11" s="14"/>
      <c r="D11" s="71"/>
      <c r="E11" s="101"/>
      <c r="F11" s="101"/>
      <c r="G11" s="118"/>
      <c r="H11" s="65"/>
    </row>
    <row r="12" spans="1:8" ht="15.75" x14ac:dyDescent="0.25">
      <c r="A12" s="136" t="s">
        <v>62</v>
      </c>
      <c r="B12" s="137"/>
      <c r="C12" s="14"/>
      <c r="D12" s="71"/>
      <c r="E12" s="101"/>
      <c r="F12" s="101"/>
      <c r="G12" s="118"/>
      <c r="H12" s="65"/>
    </row>
    <row r="13" spans="1:8" ht="15.75" x14ac:dyDescent="0.25">
      <c r="A13" s="136" t="s">
        <v>13</v>
      </c>
      <c r="B13" s="137"/>
      <c r="C13" s="14"/>
      <c r="D13" s="71"/>
      <c r="E13" s="101"/>
      <c r="F13" s="101"/>
      <c r="G13" s="118"/>
      <c r="H13" s="65"/>
    </row>
    <row r="14" spans="1:8" ht="15.75" x14ac:dyDescent="0.25">
      <c r="A14" s="136" t="s">
        <v>64</v>
      </c>
      <c r="B14" s="137"/>
      <c r="C14" s="14"/>
      <c r="D14" s="71"/>
      <c r="E14" s="101"/>
      <c r="F14" s="101"/>
      <c r="G14" s="118"/>
      <c r="H14" s="65"/>
    </row>
    <row r="15" spans="1:8" ht="15.75" x14ac:dyDescent="0.25">
      <c r="A15" s="136" t="s">
        <v>25</v>
      </c>
      <c r="B15" s="137"/>
      <c r="C15" s="14"/>
      <c r="D15" s="71">
        <v>3</v>
      </c>
      <c r="E15" s="101">
        <v>612473</v>
      </c>
      <c r="F15" s="101">
        <v>237971</v>
      </c>
      <c r="G15" s="118">
        <f>F15/E15</f>
        <v>0.38854120916350599</v>
      </c>
      <c r="H15" s="65"/>
    </row>
    <row r="16" spans="1:8" ht="15.75" x14ac:dyDescent="0.25">
      <c r="A16" s="136" t="s">
        <v>65</v>
      </c>
      <c r="B16" s="137"/>
      <c r="C16" s="14"/>
      <c r="D16" s="71"/>
      <c r="E16" s="101"/>
      <c r="F16" s="101"/>
      <c r="G16" s="118"/>
      <c r="H16" s="65"/>
    </row>
    <row r="17" spans="1:8" ht="15.75" x14ac:dyDescent="0.25">
      <c r="A17" s="136" t="s">
        <v>91</v>
      </c>
      <c r="B17" s="137"/>
      <c r="C17" s="14"/>
      <c r="D17" s="71"/>
      <c r="E17" s="101"/>
      <c r="F17" s="101"/>
      <c r="G17" s="118"/>
      <c r="H17" s="65"/>
    </row>
    <row r="18" spans="1:8" ht="15.75" x14ac:dyDescent="0.25">
      <c r="A18" s="136" t="s">
        <v>14</v>
      </c>
      <c r="B18" s="137"/>
      <c r="C18" s="14"/>
      <c r="D18" s="71"/>
      <c r="E18" s="101"/>
      <c r="F18" s="101"/>
      <c r="G18" s="118"/>
      <c r="H18" s="65"/>
    </row>
    <row r="19" spans="1:8" ht="15.75" x14ac:dyDescent="0.25">
      <c r="A19" s="136" t="s">
        <v>16</v>
      </c>
      <c r="B19" s="137"/>
      <c r="C19" s="14"/>
      <c r="D19" s="71">
        <v>1</v>
      </c>
      <c r="E19" s="101">
        <v>537488</v>
      </c>
      <c r="F19" s="101">
        <v>174589</v>
      </c>
      <c r="G19" s="118">
        <f>F19/E19</f>
        <v>0.32482399607060997</v>
      </c>
      <c r="H19" s="65"/>
    </row>
    <row r="20" spans="1:8" ht="15.75" x14ac:dyDescent="0.25">
      <c r="A20" s="136" t="s">
        <v>86</v>
      </c>
      <c r="B20" s="137"/>
      <c r="C20" s="14"/>
      <c r="D20" s="71"/>
      <c r="E20" s="101"/>
      <c r="F20" s="101"/>
      <c r="G20" s="118"/>
      <c r="H20" s="65"/>
    </row>
    <row r="21" spans="1:8" ht="15.75" x14ac:dyDescent="0.25">
      <c r="A21" s="136" t="s">
        <v>87</v>
      </c>
      <c r="B21" s="137"/>
      <c r="C21" s="14"/>
      <c r="D21" s="71"/>
      <c r="E21" s="101"/>
      <c r="F21" s="101"/>
      <c r="G21" s="118"/>
      <c r="H21" s="65"/>
    </row>
    <row r="22" spans="1:8" ht="15.75" x14ac:dyDescent="0.25">
      <c r="A22" s="136" t="s">
        <v>17</v>
      </c>
      <c r="B22" s="137"/>
      <c r="C22" s="14"/>
      <c r="D22" s="71"/>
      <c r="E22" s="101"/>
      <c r="F22" s="101"/>
      <c r="G22" s="118"/>
      <c r="H22" s="65"/>
    </row>
    <row r="23" spans="1:8" ht="15.75" x14ac:dyDescent="0.25">
      <c r="A23" s="136" t="s">
        <v>97</v>
      </c>
      <c r="B23" s="137"/>
      <c r="C23" s="14"/>
      <c r="D23" s="71"/>
      <c r="E23" s="101"/>
      <c r="F23" s="101"/>
      <c r="G23" s="118"/>
      <c r="H23" s="65"/>
    </row>
    <row r="24" spans="1:8" ht="15.75" x14ac:dyDescent="0.25">
      <c r="A24" s="136" t="s">
        <v>18</v>
      </c>
      <c r="B24" s="137"/>
      <c r="C24" s="14"/>
      <c r="D24" s="71">
        <v>2</v>
      </c>
      <c r="E24" s="101">
        <v>864272</v>
      </c>
      <c r="F24" s="101">
        <v>-13506</v>
      </c>
      <c r="G24" s="118">
        <f>F24/E24</f>
        <v>-1.5627024825517893E-2</v>
      </c>
      <c r="H24" s="6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65"/>
    </row>
    <row r="26" spans="1:8" ht="15.75" x14ac:dyDescent="0.25">
      <c r="A26" s="138" t="s">
        <v>21</v>
      </c>
      <c r="B26" s="137"/>
      <c r="C26" s="14"/>
      <c r="D26" s="71">
        <v>4</v>
      </c>
      <c r="E26" s="101">
        <v>14007</v>
      </c>
      <c r="F26" s="101">
        <v>14007</v>
      </c>
      <c r="G26" s="118">
        <f>F26/E26</f>
        <v>1</v>
      </c>
      <c r="H26" s="6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6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65"/>
    </row>
    <row r="29" spans="1:8" ht="15.75" x14ac:dyDescent="0.25">
      <c r="A29" s="139" t="s">
        <v>88</v>
      </c>
      <c r="B29" s="137"/>
      <c r="C29" s="14"/>
      <c r="D29" s="71">
        <v>1</v>
      </c>
      <c r="E29" s="101">
        <v>81116</v>
      </c>
      <c r="F29" s="101">
        <v>27567.5</v>
      </c>
      <c r="G29" s="118">
        <f>F29/E29</f>
        <v>0.33985280339267221</v>
      </c>
      <c r="H29" s="65"/>
    </row>
    <row r="30" spans="1:8" ht="15.75" x14ac:dyDescent="0.25">
      <c r="A30" s="139" t="s">
        <v>109</v>
      </c>
      <c r="B30" s="137"/>
      <c r="C30" s="14"/>
      <c r="D30" s="71">
        <v>11</v>
      </c>
      <c r="E30" s="101">
        <v>987508</v>
      </c>
      <c r="F30" s="101">
        <v>205992</v>
      </c>
      <c r="G30" s="118">
        <f>F30/E30</f>
        <v>0.20859780376462772</v>
      </c>
      <c r="H30" s="65"/>
    </row>
    <row r="31" spans="1:8" ht="15.75" x14ac:dyDescent="0.25">
      <c r="A31" s="139" t="s">
        <v>116</v>
      </c>
      <c r="B31" s="137"/>
      <c r="C31" s="14"/>
      <c r="D31" s="71"/>
      <c r="E31" s="101"/>
      <c r="F31" s="101"/>
      <c r="G31" s="118"/>
      <c r="H31" s="65"/>
    </row>
    <row r="32" spans="1:8" ht="15.75" x14ac:dyDescent="0.25">
      <c r="A32" s="139" t="s">
        <v>90</v>
      </c>
      <c r="B32" s="137"/>
      <c r="C32" s="14"/>
      <c r="D32" s="71"/>
      <c r="E32" s="101"/>
      <c r="F32" s="101"/>
      <c r="G32" s="118"/>
      <c r="H32" s="65"/>
    </row>
    <row r="33" spans="1:8" ht="15.75" x14ac:dyDescent="0.25">
      <c r="A33" s="139" t="s">
        <v>66</v>
      </c>
      <c r="B33" s="137"/>
      <c r="C33" s="14"/>
      <c r="D33" s="71"/>
      <c r="E33" s="101"/>
      <c r="F33" s="101"/>
      <c r="G33" s="118"/>
      <c r="H33" s="65"/>
    </row>
    <row r="34" spans="1:8" ht="15.75" x14ac:dyDescent="0.25">
      <c r="A34" s="139" t="s">
        <v>118</v>
      </c>
      <c r="B34" s="137"/>
      <c r="C34" s="14"/>
      <c r="D34" s="71">
        <v>1</v>
      </c>
      <c r="E34" s="101">
        <v>234893</v>
      </c>
      <c r="F34" s="101">
        <v>87389</v>
      </c>
      <c r="G34" s="118">
        <f>F34/E34</f>
        <v>0.37203748089555672</v>
      </c>
      <c r="H34" s="6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6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6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65"/>
    </row>
    <row r="38" spans="1:8" x14ac:dyDescent="0.2">
      <c r="A38" s="17"/>
      <c r="B38" s="18"/>
      <c r="C38" s="14"/>
      <c r="D38" s="72"/>
      <c r="E38" s="111"/>
      <c r="F38" s="111"/>
      <c r="G38" s="119"/>
      <c r="H38" s="65"/>
    </row>
    <row r="39" spans="1:8" ht="15.75" x14ac:dyDescent="0.25">
      <c r="A39" s="19" t="s">
        <v>31</v>
      </c>
      <c r="B39" s="20"/>
      <c r="C39" s="21"/>
      <c r="D39" s="73">
        <f>SUM(D9:D38)</f>
        <v>23</v>
      </c>
      <c r="E39" s="112">
        <f>SUM(E9:E38)</f>
        <v>3331757</v>
      </c>
      <c r="F39" s="112">
        <f>SUM(F9:F38)</f>
        <v>734009.5</v>
      </c>
      <c r="G39" s="122">
        <f>F39/E39</f>
        <v>0.2203070331959984</v>
      </c>
      <c r="H39" s="66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67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67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67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67"/>
    </row>
    <row r="44" spans="1:8" ht="15.75" x14ac:dyDescent="0.25">
      <c r="A44" s="27" t="s">
        <v>33</v>
      </c>
      <c r="B44" s="28"/>
      <c r="C44" s="14"/>
      <c r="D44" s="71">
        <v>33</v>
      </c>
      <c r="E44" s="101">
        <v>479398.66</v>
      </c>
      <c r="F44" s="101">
        <v>29976.66</v>
      </c>
      <c r="G44" s="118">
        <f>1-(+F44/E44)</f>
        <v>0.93747028829826096</v>
      </c>
      <c r="H44" s="6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65"/>
    </row>
    <row r="46" spans="1:8" ht="15.75" x14ac:dyDescent="0.25">
      <c r="A46" s="27" t="s">
        <v>35</v>
      </c>
      <c r="B46" s="28"/>
      <c r="C46" s="14"/>
      <c r="D46" s="71">
        <v>64</v>
      </c>
      <c r="E46" s="101">
        <v>2728083.75</v>
      </c>
      <c r="F46" s="101">
        <v>216464</v>
      </c>
      <c r="G46" s="118">
        <f t="shared" ref="G46:G52" si="0">1-(+F46/E46)</f>
        <v>0.92065346234330236</v>
      </c>
      <c r="H46" s="65"/>
    </row>
    <row r="47" spans="1:8" ht="15.75" x14ac:dyDescent="0.25">
      <c r="A47" s="27" t="s">
        <v>36</v>
      </c>
      <c r="B47" s="28"/>
      <c r="C47" s="14"/>
      <c r="D47" s="71">
        <v>12</v>
      </c>
      <c r="E47" s="101">
        <v>2453617.5</v>
      </c>
      <c r="F47" s="101">
        <v>114155.31</v>
      </c>
      <c r="G47" s="118">
        <f t="shared" si="0"/>
        <v>0.95347469195993262</v>
      </c>
      <c r="H47" s="65"/>
    </row>
    <row r="48" spans="1:8" ht="15.75" x14ac:dyDescent="0.25">
      <c r="A48" s="27" t="s">
        <v>37</v>
      </c>
      <c r="B48" s="28"/>
      <c r="C48" s="14"/>
      <c r="D48" s="71">
        <v>66</v>
      </c>
      <c r="E48" s="101">
        <v>3479721.25</v>
      </c>
      <c r="F48" s="101">
        <v>358112.36</v>
      </c>
      <c r="G48" s="118">
        <f t="shared" si="0"/>
        <v>0.89708590594720772</v>
      </c>
      <c r="H48" s="6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65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834140</v>
      </c>
      <c r="F50" s="101">
        <v>85090</v>
      </c>
      <c r="G50" s="118">
        <f t="shared" si="0"/>
        <v>0.89799074495887976</v>
      </c>
      <c r="H50" s="65"/>
    </row>
    <row r="51" spans="1:8" ht="15.75" x14ac:dyDescent="0.25">
      <c r="A51" s="27" t="s">
        <v>40</v>
      </c>
      <c r="B51" s="28"/>
      <c r="C51" s="14"/>
      <c r="D51" s="71">
        <v>4</v>
      </c>
      <c r="E51" s="101">
        <v>240640</v>
      </c>
      <c r="F51" s="101">
        <v>23370</v>
      </c>
      <c r="G51" s="118">
        <f t="shared" si="0"/>
        <v>0.90288397606382975</v>
      </c>
      <c r="H51" s="6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309400</v>
      </c>
      <c r="F52" s="101">
        <v>31650</v>
      </c>
      <c r="G52" s="118">
        <f t="shared" si="0"/>
        <v>0.89770523594053009</v>
      </c>
      <c r="H52" s="65"/>
    </row>
    <row r="53" spans="1:8" ht="15.75" x14ac:dyDescent="0.25">
      <c r="A53" s="29" t="s">
        <v>59</v>
      </c>
      <c r="B53" s="28"/>
      <c r="C53" s="14"/>
      <c r="D53" s="71"/>
      <c r="E53" s="101"/>
      <c r="F53" s="101"/>
      <c r="G53" s="118"/>
      <c r="H53" s="65"/>
    </row>
    <row r="54" spans="1:8" ht="15.75" x14ac:dyDescent="0.25">
      <c r="A54" s="27" t="s">
        <v>60</v>
      </c>
      <c r="B54" s="30"/>
      <c r="C54" s="14"/>
      <c r="D54" s="71">
        <v>605</v>
      </c>
      <c r="E54" s="101">
        <v>38650251.149999999</v>
      </c>
      <c r="F54" s="101">
        <v>4198997.21</v>
      </c>
      <c r="G54" s="118">
        <f>1-(+F54/E54)</f>
        <v>0.89135912225501801</v>
      </c>
      <c r="H54" s="65"/>
    </row>
    <row r="55" spans="1:8" ht="15.75" x14ac:dyDescent="0.25">
      <c r="A55" s="27" t="s">
        <v>61</v>
      </c>
      <c r="B55" s="30"/>
      <c r="C55" s="14"/>
      <c r="D55" s="71">
        <v>8</v>
      </c>
      <c r="E55" s="101">
        <v>1298434.6299999999</v>
      </c>
      <c r="F55" s="101">
        <v>75759.67</v>
      </c>
      <c r="G55" s="118">
        <f>1-(+F55/E55)</f>
        <v>0.94165307343966942</v>
      </c>
      <c r="H55" s="65"/>
    </row>
    <row r="56" spans="1:8" x14ac:dyDescent="0.2">
      <c r="A56" s="16" t="s">
        <v>42</v>
      </c>
      <c r="B56" s="30"/>
      <c r="C56" s="14"/>
      <c r="D56" s="72"/>
      <c r="E56" s="104"/>
      <c r="F56" s="101"/>
      <c r="G56" s="119"/>
      <c r="H56" s="6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65"/>
    </row>
    <row r="58" spans="1:8" x14ac:dyDescent="0.2">
      <c r="A58" s="16" t="s">
        <v>44</v>
      </c>
      <c r="B58" s="28"/>
      <c r="C58" s="14"/>
      <c r="D58" s="72"/>
      <c r="E58" s="100"/>
      <c r="F58" s="101"/>
      <c r="G58" s="119"/>
      <c r="H58" s="6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65"/>
    </row>
    <row r="60" spans="1:8" ht="15.75" x14ac:dyDescent="0.25">
      <c r="A60" s="32"/>
      <c r="B60" s="18"/>
      <c r="C60" s="14"/>
      <c r="D60" s="72"/>
      <c r="E60" s="111"/>
      <c r="F60" s="111"/>
      <c r="G60" s="119"/>
      <c r="H60" s="65"/>
    </row>
    <row r="61" spans="1:8" ht="15.75" x14ac:dyDescent="0.25">
      <c r="A61" s="20" t="s">
        <v>45</v>
      </c>
      <c r="B61" s="33"/>
      <c r="C61" s="33"/>
      <c r="D61" s="73">
        <f>SUM(D44:D57)</f>
        <v>802</v>
      </c>
      <c r="E61" s="112">
        <f>SUM(E44:E60)</f>
        <v>50473686.940000005</v>
      </c>
      <c r="F61" s="112">
        <f>SUM(F44:F60)</f>
        <v>5133575.21</v>
      </c>
      <c r="G61" s="122">
        <f>1-(F61/E61)</f>
        <v>0.89829205034887827</v>
      </c>
      <c r="H61" s="62"/>
    </row>
    <row r="62" spans="1:8" ht="18" x14ac:dyDescent="0.25">
      <c r="A62" s="34"/>
      <c r="B62" s="35"/>
      <c r="C62" s="35"/>
      <c r="D62" s="123"/>
      <c r="E62" s="114"/>
      <c r="F62" s="115"/>
      <c r="G62" s="115"/>
      <c r="H62" s="64"/>
    </row>
    <row r="63" spans="1:8" ht="18" x14ac:dyDescent="0.25">
      <c r="A63" s="34" t="s">
        <v>46</v>
      </c>
      <c r="B63" s="35"/>
      <c r="C63" s="35"/>
      <c r="D63" s="51"/>
      <c r="E63" s="116"/>
      <c r="F63" s="36">
        <f>F61+F39</f>
        <v>5867584.71</v>
      </c>
      <c r="G63" s="116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1"/>
      <c r="B71" s="82"/>
      <c r="C71" s="82"/>
      <c r="D71" s="82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4" sqref="B14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76</v>
      </c>
      <c r="B3" s="35"/>
      <c r="C3" s="21"/>
      <c r="D3" s="21"/>
    </row>
    <row r="4" spans="1:4" ht="23.25" x14ac:dyDescent="0.35">
      <c r="A4" s="55" t="str">
        <f>ARG!$A$3</f>
        <v>MONTH ENDED:  JULY 2025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88" t="s">
        <v>77</v>
      </c>
      <c r="B6" s="89">
        <f>+ARG!$D$39+CARUTHERSVILLE!$D$39+HOLLYWOOD!$D$39+HARKC!$D$39+BALLYSKC!$D$39+AMERKC!$D$39+LAGRANGE!$D$39+AMERSC!$D$39+RIVERCITY!$D$39+HORSESHOE!$D$39+ISLEBV!$D$39+STJO!$D$39+CAPE!$D$39</f>
        <v>401</v>
      </c>
      <c r="C6" s="57"/>
      <c r="D6" s="21"/>
    </row>
    <row r="7" spans="1:4" ht="21.75" thickTop="1" thickBot="1" x14ac:dyDescent="0.35">
      <c r="A7" s="90" t="s">
        <v>78</v>
      </c>
      <c r="B7" s="98">
        <f>+ARG!$E$39+CARUTHERSVILLE!$E$39+HOLLYWOOD!$E$39+HARKC!$E$39+BALLYSKC!$E$39+AMERKC!$E$39+LAGRANGE!$E$39+AMERSC!$E$39+RIVERCITY!$E$39+HORSESHOE!$E$39+ISLEBV!$E$39+STJO!$E$39+CAPE!$E$39</f>
        <v>113493712</v>
      </c>
      <c r="C7" s="57"/>
      <c r="D7" s="21"/>
    </row>
    <row r="8" spans="1:4" ht="21" thickTop="1" x14ac:dyDescent="0.3">
      <c r="A8" s="90" t="s">
        <v>79</v>
      </c>
      <c r="B8" s="98">
        <f>+ARG!$F$39+CARUTHERSVILLE!$F$39+HOLLYWOOD!$F$39+HARKC!$F$39+BALLYSKC!$F$39+AMERKC!$F$39+LAGRANGE!$F$39+AMERSC!$F$39+RIVERCITY!$F$39+HORSESHOE!$F$39+ISLEBV!$F$39+STJO!$F$39+CAPE!$F$39</f>
        <v>21787583.560000002</v>
      </c>
      <c r="C8" s="57"/>
      <c r="D8" s="21"/>
    </row>
    <row r="9" spans="1:4" ht="20.25" x14ac:dyDescent="0.3">
      <c r="A9" s="90" t="s">
        <v>80</v>
      </c>
      <c r="B9" s="80">
        <f>B8/B7</f>
        <v>0.19197172403701099</v>
      </c>
      <c r="C9" s="57"/>
      <c r="D9" s="21"/>
    </row>
    <row r="10" spans="1:4" ht="21" thickBot="1" x14ac:dyDescent="0.35">
      <c r="A10" s="92"/>
      <c r="B10" s="93"/>
      <c r="C10" s="57"/>
      <c r="D10" s="21"/>
    </row>
    <row r="11" spans="1:4" ht="21.75" thickTop="1" thickBot="1" x14ac:dyDescent="0.35">
      <c r="A11" s="90" t="s">
        <v>127</v>
      </c>
      <c r="B11" s="89">
        <f>STJO!$D$51</f>
        <v>6</v>
      </c>
      <c r="C11" s="57"/>
      <c r="D11" s="21"/>
    </row>
    <row r="12" spans="1:4" ht="21.75" thickTop="1" thickBot="1" x14ac:dyDescent="0.35">
      <c r="A12" s="90" t="s">
        <v>128</v>
      </c>
      <c r="B12" s="98">
        <f>STJO!$E$51</f>
        <v>747329</v>
      </c>
      <c r="C12" s="57"/>
      <c r="D12" s="21"/>
    </row>
    <row r="13" spans="1:4" ht="21" thickTop="1" x14ac:dyDescent="0.3">
      <c r="A13" s="90" t="s">
        <v>129</v>
      </c>
      <c r="B13" s="98">
        <f>STJO!$F$51</f>
        <v>40772.980000000003</v>
      </c>
      <c r="C13" s="57"/>
      <c r="D13" s="21"/>
    </row>
    <row r="14" spans="1:4" ht="20.25" x14ac:dyDescent="0.3">
      <c r="A14" s="90" t="s">
        <v>84</v>
      </c>
      <c r="B14" s="80">
        <f>1-(B13/B12)</f>
        <v>0.94544172646852997</v>
      </c>
      <c r="C14" s="57"/>
      <c r="D14" s="21"/>
    </row>
    <row r="15" spans="1:4" ht="21" thickBot="1" x14ac:dyDescent="0.35">
      <c r="A15" s="92"/>
      <c r="B15" s="93"/>
      <c r="C15" s="57"/>
      <c r="D15" s="21"/>
    </row>
    <row r="16" spans="1:4" ht="21.75" thickTop="1" thickBot="1" x14ac:dyDescent="0.35">
      <c r="A16" s="90" t="s">
        <v>81</v>
      </c>
      <c r="B16" s="89">
        <f>+ARG!$D$61+CARUTHERSVILLE!$D$60+HOLLYWOOD!$D$62+HARKC!$D$62+BALLYSKC!$D$62+AMERKC!$D$62+LAGRANGE!$D$60+AMERSC!$D$61+RIVERCITY!$D$61+HORSESHOE!$D$60+ISLEBV!$D$60+STJO!$D$73+CAPE!$D$61</f>
        <v>13450</v>
      </c>
      <c r="C16" s="57"/>
      <c r="D16" s="21"/>
    </row>
    <row r="17" spans="1:4" ht="21.75" thickTop="1" thickBot="1" x14ac:dyDescent="0.35">
      <c r="A17" s="90" t="s">
        <v>82</v>
      </c>
      <c r="B17" s="98">
        <f>+ARG!$E$61+CARUTHERSVILLE!$E$60+HOLLYWOOD!$E$62+HARKC!$E$62+BALLYSKC!$E$62+AMERKC!$E$62+LAGRANGE!$E$60+AMERSC!$E$61+RIVERCITY!$E$61+HORSESHOE!$E$60+ISLEBV!$E$60+STJO!$E$73+CAPE!$E$61</f>
        <v>1504069330.8300002</v>
      </c>
      <c r="C17" s="57"/>
      <c r="D17" s="21"/>
    </row>
    <row r="18" spans="1:4" ht="21" thickTop="1" x14ac:dyDescent="0.3">
      <c r="A18" s="90" t="s">
        <v>83</v>
      </c>
      <c r="B18" s="98">
        <f>+ARG!$F$61+CARUTHERSVILLE!$F$60+HOLLYWOOD!$F$62+HARKC!$F$62+BALLYSKC!$F$62+AMERKC!$F$62+LAGRANGE!$F$60+AMERSC!$F$61+RIVERCITY!$F$61+HORSESHOE!$F$60+ISLEBV!$F$60+STJO!$F$73+CAPE!$F$61</f>
        <v>145880798.33999997</v>
      </c>
      <c r="C18" s="21"/>
      <c r="D18" s="21"/>
    </row>
    <row r="19" spans="1:4" ht="20.25" x14ac:dyDescent="0.3">
      <c r="A19" s="90" t="s">
        <v>84</v>
      </c>
      <c r="B19" s="80">
        <f>1-(B18/B17)</f>
        <v>0.90300925938068455</v>
      </c>
      <c r="C19" s="21"/>
      <c r="D19" s="21"/>
    </row>
    <row r="20" spans="1:4" ht="20.25" x14ac:dyDescent="0.3">
      <c r="A20" s="92"/>
      <c r="B20" s="94"/>
      <c r="C20" s="21"/>
      <c r="D20" s="21"/>
    </row>
    <row r="21" spans="1:4" ht="20.25" x14ac:dyDescent="0.3">
      <c r="A21" s="90" t="s">
        <v>85</v>
      </c>
      <c r="B21" s="91">
        <f>B18+B8+B13</f>
        <v>167709154.87999997</v>
      </c>
      <c r="C21" s="21"/>
      <c r="D21" s="21"/>
    </row>
    <row r="22" spans="1:4" ht="21" thickBot="1" x14ac:dyDescent="0.35">
      <c r="A22" s="92"/>
      <c r="B22" s="95"/>
    </row>
    <row r="23" spans="1:4" ht="18.75" thickTop="1" x14ac:dyDescent="0.25">
      <c r="A23" s="96"/>
      <c r="B23" s="97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125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x14ac:dyDescent="0.25">
      <c r="A10" s="136" t="s">
        <v>131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11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12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105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53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98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113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13</v>
      </c>
      <c r="B17" s="137"/>
      <c r="C17" s="14"/>
      <c r="D17" s="71"/>
      <c r="E17" s="101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370991</v>
      </c>
      <c r="F18" s="101">
        <v>139573</v>
      </c>
      <c r="G18" s="118">
        <f>F18/E18</f>
        <v>0.37621667371984763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16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102</v>
      </c>
      <c r="B21" s="137"/>
      <c r="C21" s="14"/>
      <c r="D21" s="71"/>
      <c r="E21" s="101"/>
      <c r="F21" s="101"/>
      <c r="G21" s="118"/>
      <c r="H21" s="15"/>
    </row>
    <row r="22" spans="1:8" ht="15.75" x14ac:dyDescent="0.25">
      <c r="A22" s="136" t="s">
        <v>56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151</v>
      </c>
      <c r="B23" s="137"/>
      <c r="C23" s="14"/>
      <c r="D23" s="71"/>
      <c r="E23" s="101"/>
      <c r="F23" s="101"/>
      <c r="G23" s="118"/>
      <c r="H23" s="15"/>
    </row>
    <row r="24" spans="1:8" ht="15.75" x14ac:dyDescent="0.25">
      <c r="A24" s="136" t="s">
        <v>19</v>
      </c>
      <c r="B24" s="137"/>
      <c r="C24" s="14"/>
      <c r="D24" s="71"/>
      <c r="E24" s="101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18078</v>
      </c>
      <c r="F29" s="101">
        <v>9613</v>
      </c>
      <c r="G29" s="118">
        <f>F29/E29</f>
        <v>0.53175129992255776</v>
      </c>
      <c r="H29" s="15"/>
    </row>
    <row r="30" spans="1:8" ht="15.75" x14ac:dyDescent="0.25">
      <c r="A30" s="139" t="s">
        <v>25</v>
      </c>
      <c r="B30" s="137"/>
      <c r="C30" s="14"/>
      <c r="D30" s="71">
        <v>2</v>
      </c>
      <c r="E30" s="101">
        <v>386260</v>
      </c>
      <c r="F30" s="101">
        <v>124803</v>
      </c>
      <c r="G30" s="118">
        <f>F30/E30</f>
        <v>0.32310619789778905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109</v>
      </c>
      <c r="B32" s="137"/>
      <c r="C32" s="14"/>
      <c r="D32" s="71">
        <v>4</v>
      </c>
      <c r="E32" s="101">
        <v>567416</v>
      </c>
      <c r="F32" s="101">
        <v>60350.5</v>
      </c>
      <c r="G32" s="118">
        <f>F32/E32</f>
        <v>0.10636023658127371</v>
      </c>
      <c r="H32" s="15"/>
    </row>
    <row r="33" spans="1:8" ht="15.75" x14ac:dyDescent="0.25">
      <c r="A33" s="139" t="s">
        <v>139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26385</v>
      </c>
      <c r="F34" s="101">
        <v>13932.5</v>
      </c>
      <c r="G34" s="118">
        <f>F34/E34</f>
        <v>0.52804623839302633</v>
      </c>
      <c r="H34" s="15"/>
    </row>
    <row r="35" spans="1:8" x14ac:dyDescent="0.2">
      <c r="A35" s="16" t="s">
        <v>28</v>
      </c>
      <c r="B35" s="13"/>
      <c r="C35" s="14"/>
      <c r="D35" s="72"/>
      <c r="E35" s="120"/>
      <c r="F35" s="101"/>
      <c r="G35" s="119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9</v>
      </c>
      <c r="E39" s="112">
        <f>SUM(E9:E38)</f>
        <v>1369130</v>
      </c>
      <c r="F39" s="112">
        <f>SUM(F9:F38)</f>
        <v>348272</v>
      </c>
      <c r="G39" s="122">
        <f>F39/E39</f>
        <v>0.25437467588906826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12</v>
      </c>
      <c r="E44" s="101">
        <v>331794.34999999998</v>
      </c>
      <c r="F44" s="101">
        <v>10779.65</v>
      </c>
      <c r="G44" s="118">
        <f>1-(+F44/E44)</f>
        <v>0.96751105014295757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36</v>
      </c>
      <c r="E46" s="101">
        <v>2557263.25</v>
      </c>
      <c r="F46" s="101">
        <v>243192.3</v>
      </c>
      <c r="G46" s="118">
        <f>1-(+F46/E46)</f>
        <v>0.90490134326217686</v>
      </c>
      <c r="H46" s="15"/>
    </row>
    <row r="47" spans="1:8" ht="15.75" x14ac:dyDescent="0.25">
      <c r="A47" s="27" t="s">
        <v>36</v>
      </c>
      <c r="B47" s="28"/>
      <c r="C47" s="14"/>
      <c r="D47" s="71">
        <v>11</v>
      </c>
      <c r="E47" s="101">
        <v>2060431.5</v>
      </c>
      <c r="F47" s="101">
        <v>130757.62</v>
      </c>
      <c r="G47" s="118">
        <f>1-(+F47/E47)</f>
        <v>0.93653872016613993</v>
      </c>
      <c r="H47" s="15"/>
    </row>
    <row r="48" spans="1:8" ht="15.75" x14ac:dyDescent="0.25">
      <c r="A48" s="27" t="s">
        <v>37</v>
      </c>
      <c r="B48" s="28"/>
      <c r="C48" s="14"/>
      <c r="D48" s="71">
        <v>37</v>
      </c>
      <c r="E48" s="101">
        <v>2971974</v>
      </c>
      <c r="F48" s="101">
        <v>264042.65000000002</v>
      </c>
      <c r="G48" s="118">
        <f>1-(+F48/E48)</f>
        <v>0.9111558008246371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6</v>
      </c>
      <c r="E50" s="101">
        <v>990500</v>
      </c>
      <c r="F50" s="101">
        <v>102560</v>
      </c>
      <c r="G50" s="118">
        <f>1-(+F50/E50)</f>
        <v>0.89645633518425039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60</v>
      </c>
      <c r="B53" s="30"/>
      <c r="C53" s="14"/>
      <c r="D53" s="71">
        <v>462</v>
      </c>
      <c r="E53" s="101">
        <v>36955932.509999998</v>
      </c>
      <c r="F53" s="101">
        <v>3989789.57</v>
      </c>
      <c r="G53" s="118">
        <f>1-(+F53/E53)</f>
        <v>0.89203926679646384</v>
      </c>
      <c r="H53" s="15"/>
    </row>
    <row r="54" spans="1:8" ht="15.75" x14ac:dyDescent="0.25">
      <c r="A54" s="29" t="s">
        <v>61</v>
      </c>
      <c r="B54" s="30"/>
      <c r="C54" s="14"/>
      <c r="D54" s="71">
        <v>6</v>
      </c>
      <c r="E54" s="101">
        <v>167671.53</v>
      </c>
      <c r="F54" s="101">
        <v>13527.99</v>
      </c>
      <c r="G54" s="118">
        <f>1-(+F54/E54)</f>
        <v>0.91931850326647579</v>
      </c>
      <c r="H54" s="15"/>
    </row>
    <row r="55" spans="1:8" x14ac:dyDescent="0.2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00"/>
      <c r="F57" s="101">
        <v>0.01</v>
      </c>
      <c r="G57" s="119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x14ac:dyDescent="0.25">
      <c r="A59" s="32"/>
      <c r="B59" s="18"/>
      <c r="C59" s="14"/>
      <c r="D59" s="72"/>
      <c r="E59" s="77"/>
      <c r="F59" s="111"/>
      <c r="G59" s="119"/>
      <c r="H59" s="15"/>
    </row>
    <row r="60" spans="1:8" ht="15.75" x14ac:dyDescent="0.25">
      <c r="A60" s="20" t="s">
        <v>45</v>
      </c>
      <c r="B60" s="20"/>
      <c r="C60" s="21"/>
      <c r="D60" s="73">
        <f>SUM(D44:D56)</f>
        <v>570</v>
      </c>
      <c r="E60" s="112">
        <f>SUM(E44:E59)</f>
        <v>46035567.140000001</v>
      </c>
      <c r="F60" s="112">
        <f>SUM(F44:F59)</f>
        <v>4754649.79</v>
      </c>
      <c r="G60" s="122">
        <f>1-(F60/E60)</f>
        <v>0.89671790562413389</v>
      </c>
      <c r="H60" s="15"/>
    </row>
    <row r="61" spans="1:8" x14ac:dyDescent="0.2">
      <c r="A61" s="33"/>
      <c r="B61" s="33"/>
      <c r="C61" s="49"/>
      <c r="D61" s="123"/>
      <c r="E61" s="114"/>
      <c r="F61" s="115"/>
      <c r="G61" s="115"/>
      <c r="H61" s="2"/>
    </row>
    <row r="62" spans="1:8" ht="18" x14ac:dyDescent="0.25">
      <c r="A62" s="34" t="s">
        <v>46</v>
      </c>
      <c r="B62" s="35"/>
      <c r="C62" s="38"/>
      <c r="D62" s="51"/>
      <c r="E62" s="116"/>
      <c r="F62" s="36">
        <f>F60+F39</f>
        <v>5102921.79</v>
      </c>
      <c r="G62" s="116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1"/>
      <c r="B70" s="82"/>
      <c r="C70" s="82"/>
      <c r="D70" s="82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>
        <v>4</v>
      </c>
      <c r="E9" s="101">
        <v>1266367</v>
      </c>
      <c r="F9" s="101">
        <v>149153</v>
      </c>
      <c r="G9" s="118">
        <f>F9/E9</f>
        <v>0.11778023274453614</v>
      </c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96</v>
      </c>
      <c r="B11" s="137"/>
      <c r="C11" s="14"/>
      <c r="D11" s="71">
        <v>10</v>
      </c>
      <c r="E11" s="101">
        <v>1262966</v>
      </c>
      <c r="F11" s="101">
        <v>390545.5</v>
      </c>
      <c r="G11" s="118">
        <f>F11/E11</f>
        <v>0.30922883117993677</v>
      </c>
      <c r="H11" s="15"/>
    </row>
    <row r="12" spans="1:8" ht="15.75" x14ac:dyDescent="0.25">
      <c r="A12" s="136" t="s">
        <v>66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100</v>
      </c>
      <c r="B13" s="137"/>
      <c r="C13" s="14"/>
      <c r="D13" s="71">
        <v>3</v>
      </c>
      <c r="E13" s="101">
        <v>902557</v>
      </c>
      <c r="F13" s="101">
        <v>350786</v>
      </c>
      <c r="G13" s="118">
        <f>F13/E13</f>
        <v>0.38865800165529713</v>
      </c>
      <c r="H13" s="15"/>
    </row>
    <row r="14" spans="1:8" ht="15.75" x14ac:dyDescent="0.25">
      <c r="A14" s="136" t="s">
        <v>25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102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14</v>
      </c>
      <c r="B17" s="137"/>
      <c r="C17" s="14"/>
      <c r="D17" s="71">
        <v>2</v>
      </c>
      <c r="E17" s="101">
        <v>474556</v>
      </c>
      <c r="F17" s="101">
        <v>81361</v>
      </c>
      <c r="G17" s="118">
        <f t="shared" ref="G17:G24" si="0">F17/E17</f>
        <v>0.17144657321791318</v>
      </c>
      <c r="H17" s="15"/>
    </row>
    <row r="18" spans="1:8" ht="15.75" x14ac:dyDescent="0.25">
      <c r="A18" s="136" t="s">
        <v>15</v>
      </c>
      <c r="B18" s="137"/>
      <c r="C18" s="14"/>
      <c r="D18" s="71">
        <v>2</v>
      </c>
      <c r="E18" s="101">
        <v>1165562</v>
      </c>
      <c r="F18" s="101">
        <v>119465</v>
      </c>
      <c r="G18" s="118">
        <f t="shared" si="0"/>
        <v>0.10249562013861124</v>
      </c>
      <c r="H18" s="15"/>
    </row>
    <row r="19" spans="1:8" ht="15.75" x14ac:dyDescent="0.25">
      <c r="A19" s="136" t="s">
        <v>54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150</v>
      </c>
      <c r="B20" s="137"/>
      <c r="C20" s="14"/>
      <c r="D20" s="71">
        <v>2</v>
      </c>
      <c r="E20" s="101">
        <v>1142809</v>
      </c>
      <c r="F20" s="101">
        <v>188341.5</v>
      </c>
      <c r="G20" s="118">
        <f t="shared" si="0"/>
        <v>0.16480575494242694</v>
      </c>
      <c r="H20" s="15"/>
    </row>
    <row r="21" spans="1:8" ht="15.75" x14ac:dyDescent="0.25">
      <c r="A21" s="136" t="s">
        <v>55</v>
      </c>
      <c r="B21" s="137"/>
      <c r="C21" s="14"/>
      <c r="D21" s="71">
        <v>6</v>
      </c>
      <c r="E21" s="101">
        <v>6397708</v>
      </c>
      <c r="F21" s="101">
        <v>787813</v>
      </c>
      <c r="G21" s="118">
        <f t="shared" si="0"/>
        <v>0.12313988071978277</v>
      </c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1">
        <v>328122</v>
      </c>
      <c r="F22" s="101">
        <v>49500</v>
      </c>
      <c r="G22" s="118">
        <f t="shared" si="0"/>
        <v>0.15085852213505951</v>
      </c>
      <c r="H22" s="15"/>
    </row>
    <row r="23" spans="1:8" ht="15.75" x14ac:dyDescent="0.25">
      <c r="A23" s="138" t="s">
        <v>20</v>
      </c>
      <c r="B23" s="137"/>
      <c r="C23" s="14"/>
      <c r="D23" s="71">
        <v>4</v>
      </c>
      <c r="E23" s="101">
        <v>787253</v>
      </c>
      <c r="F23" s="101">
        <v>204301</v>
      </c>
      <c r="G23" s="118">
        <f t="shared" si="0"/>
        <v>0.25951123717534264</v>
      </c>
      <c r="H23" s="15"/>
    </row>
    <row r="24" spans="1:8" ht="15.75" x14ac:dyDescent="0.25">
      <c r="A24" s="138" t="s">
        <v>21</v>
      </c>
      <c r="B24" s="137"/>
      <c r="C24" s="14"/>
      <c r="D24" s="71">
        <v>14</v>
      </c>
      <c r="E24" s="101">
        <v>281144</v>
      </c>
      <c r="F24" s="101">
        <v>281144</v>
      </c>
      <c r="G24" s="118">
        <f t="shared" si="0"/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1">
        <v>64332</v>
      </c>
      <c r="F26" s="101">
        <v>-29318</v>
      </c>
      <c r="G26" s="118">
        <f>F26/E26</f>
        <v>-0.4557296524280296</v>
      </c>
      <c r="H26" s="15"/>
    </row>
    <row r="27" spans="1:8" ht="15.75" x14ac:dyDescent="0.25">
      <c r="A27" s="136" t="s">
        <v>114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1">
        <v>205151</v>
      </c>
      <c r="F28" s="101">
        <v>75777.7</v>
      </c>
      <c r="G28" s="118">
        <f>F28/E28</f>
        <v>0.36937524067637983</v>
      </c>
      <c r="H28" s="15"/>
    </row>
    <row r="29" spans="1:8" ht="15.75" x14ac:dyDescent="0.25">
      <c r="A29" s="139" t="s">
        <v>110</v>
      </c>
      <c r="B29" s="137"/>
      <c r="C29" s="14"/>
      <c r="D29" s="71">
        <v>1</v>
      </c>
      <c r="E29" s="101">
        <v>78435</v>
      </c>
      <c r="F29" s="101">
        <v>29376</v>
      </c>
      <c r="G29" s="118">
        <f>F29/E29</f>
        <v>0.37452667814113599</v>
      </c>
      <c r="H29" s="15"/>
    </row>
    <row r="30" spans="1:8" ht="15.75" x14ac:dyDescent="0.25">
      <c r="A30" s="139" t="s">
        <v>115</v>
      </c>
      <c r="B30" s="137"/>
      <c r="C30" s="14"/>
      <c r="D30" s="71"/>
      <c r="E30" s="121"/>
      <c r="F30" s="101"/>
      <c r="G30" s="118"/>
      <c r="H30" s="15"/>
    </row>
    <row r="31" spans="1:8" ht="15.75" x14ac:dyDescent="0.25">
      <c r="A31" s="139" t="s">
        <v>135</v>
      </c>
      <c r="B31" s="137"/>
      <c r="C31" s="14"/>
      <c r="D31" s="71"/>
      <c r="E31" s="121"/>
      <c r="F31" s="101"/>
      <c r="G31" s="118"/>
      <c r="H31" s="15"/>
    </row>
    <row r="32" spans="1:8" ht="15.75" x14ac:dyDescent="0.25">
      <c r="A32" s="139" t="s">
        <v>57</v>
      </c>
      <c r="B32" s="137"/>
      <c r="C32" s="14"/>
      <c r="D32" s="71">
        <v>8</v>
      </c>
      <c r="E32" s="121">
        <v>1095529</v>
      </c>
      <c r="F32" s="121">
        <v>171630</v>
      </c>
      <c r="G32" s="118">
        <f>F32/E32</f>
        <v>0.15666404084236929</v>
      </c>
      <c r="H32" s="15"/>
    </row>
    <row r="33" spans="1:8" ht="15.75" x14ac:dyDescent="0.25">
      <c r="A33" s="136" t="s">
        <v>132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6" t="s">
        <v>91</v>
      </c>
      <c r="B34" s="137"/>
      <c r="C34" s="14"/>
      <c r="D34" s="71">
        <v>1</v>
      </c>
      <c r="E34" s="101">
        <v>366899</v>
      </c>
      <c r="F34" s="101">
        <v>75038.3</v>
      </c>
      <c r="G34" s="118">
        <f>F34/E34</f>
        <v>0.20452031758058759</v>
      </c>
      <c r="H34" s="15"/>
    </row>
    <row r="35" spans="1:8" x14ac:dyDescent="0.2">
      <c r="A35" s="16" t="s">
        <v>28</v>
      </c>
      <c r="B35" s="13"/>
      <c r="C35" s="14"/>
      <c r="D35" s="72"/>
      <c r="E35" s="120">
        <v>396725</v>
      </c>
      <c r="F35" s="101">
        <v>68345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59</v>
      </c>
      <c r="E39" s="112">
        <f>SUM(E9:E38)</f>
        <v>16216115</v>
      </c>
      <c r="F39" s="112">
        <f>SUM(F9:F38)</f>
        <v>2993259</v>
      </c>
      <c r="G39" s="122">
        <f>F39/E39</f>
        <v>0.18458545712089486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193</v>
      </c>
      <c r="E44" s="101">
        <v>36492522.829999998</v>
      </c>
      <c r="F44" s="101">
        <v>2037866.21</v>
      </c>
      <c r="G44" s="118">
        <f t="shared" ref="G44:G50" si="1">1-(+F44/E44)</f>
        <v>0.94415660930066747</v>
      </c>
      <c r="H44" s="15"/>
    </row>
    <row r="45" spans="1:8" ht="15.75" x14ac:dyDescent="0.25">
      <c r="A45" s="27" t="s">
        <v>34</v>
      </c>
      <c r="B45" s="28"/>
      <c r="C45" s="14"/>
      <c r="D45" s="71">
        <v>18</v>
      </c>
      <c r="E45" s="101">
        <v>6296330.4299999997</v>
      </c>
      <c r="F45" s="101">
        <v>580287.73</v>
      </c>
      <c r="G45" s="118">
        <f t="shared" si="1"/>
        <v>0.90783715428353084</v>
      </c>
      <c r="H45" s="15"/>
    </row>
    <row r="46" spans="1:8" ht="15.75" x14ac:dyDescent="0.25">
      <c r="A46" s="27" t="s">
        <v>35</v>
      </c>
      <c r="B46" s="28"/>
      <c r="C46" s="14"/>
      <c r="D46" s="71">
        <v>186</v>
      </c>
      <c r="E46" s="101">
        <v>16170357.25</v>
      </c>
      <c r="F46" s="101">
        <v>1125932.22</v>
      </c>
      <c r="G46" s="118">
        <f t="shared" si="1"/>
        <v>0.93037060328398125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151925</v>
      </c>
      <c r="F47" s="101">
        <v>7295.5</v>
      </c>
      <c r="G47" s="118">
        <f t="shared" si="1"/>
        <v>0.95197959519499753</v>
      </c>
      <c r="H47" s="15"/>
    </row>
    <row r="48" spans="1:8" ht="15.75" x14ac:dyDescent="0.25">
      <c r="A48" s="27" t="s">
        <v>37</v>
      </c>
      <c r="B48" s="28"/>
      <c r="C48" s="14"/>
      <c r="D48" s="71">
        <v>122</v>
      </c>
      <c r="E48" s="101">
        <v>16506250.5</v>
      </c>
      <c r="F48" s="101">
        <v>961448.36</v>
      </c>
      <c r="G48" s="118">
        <f t="shared" si="1"/>
        <v>0.94175246764854315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103501</v>
      </c>
      <c r="F49" s="101">
        <v>24623</v>
      </c>
      <c r="G49" s="118">
        <f t="shared" si="1"/>
        <v>0.76209891691867715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1286140</v>
      </c>
      <c r="F50" s="101">
        <v>117965</v>
      </c>
      <c r="G50" s="118">
        <f t="shared" si="1"/>
        <v>0.90827981401713653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4</v>
      </c>
      <c r="E52" s="101">
        <v>246025</v>
      </c>
      <c r="F52" s="101">
        <v>46125</v>
      </c>
      <c r="G52" s="118">
        <f>1-(+F52/E52)</f>
        <v>0.81251905294177418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179100</v>
      </c>
      <c r="F53" s="101">
        <v>30000</v>
      </c>
      <c r="G53" s="118">
        <f>1-(+F53/E53)</f>
        <v>0.8324958123953099</v>
      </c>
      <c r="H53" s="15"/>
    </row>
    <row r="54" spans="1:8" ht="15.75" x14ac:dyDescent="0.25">
      <c r="A54" s="27" t="s">
        <v>60</v>
      </c>
      <c r="B54" s="30"/>
      <c r="C54" s="14"/>
      <c r="D54" s="71">
        <v>1071</v>
      </c>
      <c r="E54" s="101">
        <v>126273829.12</v>
      </c>
      <c r="F54" s="101">
        <v>14097382.189999999</v>
      </c>
      <c r="G54" s="118">
        <f>1-(+F54/E54)</f>
        <v>0.88835863861700881</v>
      </c>
      <c r="H54" s="15"/>
    </row>
    <row r="55" spans="1:8" ht="15.75" x14ac:dyDescent="0.25">
      <c r="A55" s="27" t="s">
        <v>61</v>
      </c>
      <c r="B55" s="30"/>
      <c r="C55" s="14"/>
      <c r="D55" s="71">
        <v>2</v>
      </c>
      <c r="E55" s="101">
        <v>339427.81</v>
      </c>
      <c r="F55" s="101">
        <v>37025.919999999998</v>
      </c>
      <c r="G55" s="118">
        <f>1-(+F55/E55)</f>
        <v>0.89091665765395001</v>
      </c>
      <c r="H55" s="15"/>
    </row>
    <row r="56" spans="1:8" ht="15.75" x14ac:dyDescent="0.25">
      <c r="A56" s="27" t="s">
        <v>154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20"/>
      <c r="F60" s="121"/>
      <c r="G60" s="119"/>
      <c r="H60" s="15"/>
    </row>
    <row r="61" spans="1:8" ht="15.75" x14ac:dyDescent="0.25">
      <c r="A61" s="32"/>
      <c r="B61" s="18"/>
      <c r="C61" s="21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33"/>
      <c r="D62" s="73">
        <f>SUM(D44:D58)</f>
        <v>1618</v>
      </c>
      <c r="E62" s="112">
        <f>SUM(E44:E61)</f>
        <v>204045408.94</v>
      </c>
      <c r="F62" s="112">
        <f>SUM(F44:F61)</f>
        <v>19065951.130000003</v>
      </c>
      <c r="G62" s="122">
        <f>1-(+F62/E62)</f>
        <v>0.90656025426376352</v>
      </c>
      <c r="H62" s="2"/>
    </row>
    <row r="63" spans="1:8" ht="18" x14ac:dyDescent="0.25">
      <c r="A63" s="33"/>
      <c r="B63" s="33"/>
      <c r="C63" s="35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116"/>
      <c r="E64" s="116"/>
      <c r="F64" s="36">
        <f>F62+F39</f>
        <v>22059210.130000003</v>
      </c>
      <c r="G64" s="116"/>
      <c r="H64" s="2"/>
    </row>
    <row r="65" spans="1:8" ht="20.25" customHeight="1" x14ac:dyDescent="0.25">
      <c r="A65" s="34"/>
      <c r="B65" s="35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>
        <v>8</v>
      </c>
      <c r="E10" s="100">
        <v>2052519</v>
      </c>
      <c r="F10" s="101">
        <v>139556</v>
      </c>
      <c r="G10" s="126">
        <f t="shared" ref="G10:G22" si="0">F10/E10</f>
        <v>6.7992549642658606E-2</v>
      </c>
      <c r="H10" s="15"/>
    </row>
    <row r="11" spans="1:8" ht="15.75" x14ac:dyDescent="0.25">
      <c r="A11" s="136" t="s">
        <v>96</v>
      </c>
      <c r="B11" s="137"/>
      <c r="C11" s="14"/>
      <c r="D11" s="71">
        <v>10</v>
      </c>
      <c r="E11" s="100">
        <v>1227197</v>
      </c>
      <c r="F11" s="101">
        <v>320788</v>
      </c>
      <c r="G11" s="126">
        <f t="shared" si="0"/>
        <v>0.26139894409780989</v>
      </c>
      <c r="H11" s="15"/>
    </row>
    <row r="12" spans="1:8" ht="15.75" x14ac:dyDescent="0.25">
      <c r="A12" s="136" t="s">
        <v>66</v>
      </c>
      <c r="B12" s="137"/>
      <c r="C12" s="14"/>
      <c r="D12" s="71"/>
      <c r="E12" s="100"/>
      <c r="F12" s="101"/>
      <c r="G12" s="126"/>
      <c r="H12" s="15"/>
    </row>
    <row r="13" spans="1:8" ht="15.75" x14ac:dyDescent="0.25">
      <c r="A13" s="136" t="s">
        <v>100</v>
      </c>
      <c r="B13" s="137"/>
      <c r="C13" s="14"/>
      <c r="D13" s="71"/>
      <c r="E13" s="100"/>
      <c r="F13" s="101"/>
      <c r="G13" s="126"/>
      <c r="H13" s="15"/>
    </row>
    <row r="14" spans="1:8" ht="15.75" x14ac:dyDescent="0.25">
      <c r="A14" s="136" t="s">
        <v>25</v>
      </c>
      <c r="B14" s="137"/>
      <c r="C14" s="14"/>
      <c r="D14" s="71">
        <v>1</v>
      </c>
      <c r="E14" s="100">
        <v>410852</v>
      </c>
      <c r="F14" s="101">
        <v>158969</v>
      </c>
      <c r="G14" s="126">
        <f t="shared" si="0"/>
        <v>0.38692521881358738</v>
      </c>
      <c r="H14" s="15"/>
    </row>
    <row r="15" spans="1:8" ht="15.75" x14ac:dyDescent="0.25">
      <c r="A15" s="136" t="s">
        <v>102</v>
      </c>
      <c r="B15" s="137"/>
      <c r="C15" s="14"/>
      <c r="D15" s="71">
        <v>1</v>
      </c>
      <c r="E15" s="100">
        <v>141281</v>
      </c>
      <c r="F15" s="101">
        <v>45743</v>
      </c>
      <c r="G15" s="126">
        <f t="shared" si="0"/>
        <v>0.32377318960086637</v>
      </c>
      <c r="H15" s="15"/>
    </row>
    <row r="16" spans="1:8" ht="15.75" x14ac:dyDescent="0.25">
      <c r="A16" s="136" t="s">
        <v>10</v>
      </c>
      <c r="B16" s="137"/>
      <c r="C16" s="14"/>
      <c r="D16" s="71">
        <v>1</v>
      </c>
      <c r="E16" s="100">
        <v>11900</v>
      </c>
      <c r="F16" s="101">
        <v>-7850</v>
      </c>
      <c r="G16" s="126">
        <f t="shared" si="0"/>
        <v>-0.65966386554621848</v>
      </c>
      <c r="H16" s="15"/>
    </row>
    <row r="17" spans="1:8" ht="15.75" x14ac:dyDescent="0.25">
      <c r="A17" s="136" t="s">
        <v>14</v>
      </c>
      <c r="B17" s="137"/>
      <c r="C17" s="14"/>
      <c r="D17" s="71">
        <v>1</v>
      </c>
      <c r="E17" s="100">
        <v>519605</v>
      </c>
      <c r="F17" s="101">
        <v>176998.5</v>
      </c>
      <c r="G17" s="118">
        <f t="shared" si="0"/>
        <v>0.34064048652341683</v>
      </c>
      <c r="H17" s="15"/>
    </row>
    <row r="18" spans="1:8" ht="15.75" x14ac:dyDescent="0.25">
      <c r="A18" s="136" t="s">
        <v>15</v>
      </c>
      <c r="B18" s="137"/>
      <c r="C18" s="14"/>
      <c r="D18" s="71">
        <v>3</v>
      </c>
      <c r="E18" s="100">
        <v>1216484</v>
      </c>
      <c r="F18" s="101">
        <v>460206</v>
      </c>
      <c r="G18" s="126">
        <f t="shared" si="0"/>
        <v>0.37830830491810824</v>
      </c>
      <c r="H18" s="15"/>
    </row>
    <row r="19" spans="1:8" ht="15.75" x14ac:dyDescent="0.25">
      <c r="A19" s="136" t="s">
        <v>54</v>
      </c>
      <c r="B19" s="137"/>
      <c r="C19" s="14"/>
      <c r="D19" s="71">
        <v>2</v>
      </c>
      <c r="E19" s="100">
        <v>414596</v>
      </c>
      <c r="F19" s="101">
        <v>119732.5</v>
      </c>
      <c r="G19" s="118">
        <f t="shared" si="0"/>
        <v>0.2887931866202279</v>
      </c>
      <c r="H19" s="15"/>
    </row>
    <row r="20" spans="1:8" ht="15.75" x14ac:dyDescent="0.25">
      <c r="A20" s="136" t="s">
        <v>150</v>
      </c>
      <c r="B20" s="137"/>
      <c r="C20" s="14"/>
      <c r="D20" s="71"/>
      <c r="E20" s="100"/>
      <c r="F20" s="101"/>
      <c r="G20" s="118"/>
      <c r="H20" s="15"/>
    </row>
    <row r="21" spans="1:8" ht="15.75" x14ac:dyDescent="0.25">
      <c r="A21" s="136" t="s">
        <v>55</v>
      </c>
      <c r="B21" s="137"/>
      <c r="C21" s="14"/>
      <c r="D21" s="71">
        <v>7</v>
      </c>
      <c r="E21" s="100">
        <v>5824333</v>
      </c>
      <c r="F21" s="101">
        <v>973415</v>
      </c>
      <c r="G21" s="118">
        <f t="shared" si="0"/>
        <v>0.16712900859205682</v>
      </c>
      <c r="H21" s="15"/>
    </row>
    <row r="22" spans="1:8" ht="15.75" x14ac:dyDescent="0.25">
      <c r="A22" s="136" t="s">
        <v>56</v>
      </c>
      <c r="B22" s="137"/>
      <c r="C22" s="14"/>
      <c r="D22" s="71">
        <v>3</v>
      </c>
      <c r="E22" s="100">
        <v>1512484</v>
      </c>
      <c r="F22" s="101">
        <v>192845</v>
      </c>
      <c r="G22" s="118">
        <f t="shared" si="0"/>
        <v>0.12750217522962226</v>
      </c>
      <c r="H22" s="15"/>
    </row>
    <row r="23" spans="1:8" ht="15.75" x14ac:dyDescent="0.25">
      <c r="A23" s="138" t="s">
        <v>20</v>
      </c>
      <c r="B23" s="137"/>
      <c r="C23" s="14"/>
      <c r="D23" s="71">
        <v>3</v>
      </c>
      <c r="E23" s="100">
        <v>630461</v>
      </c>
      <c r="F23" s="101">
        <v>131425</v>
      </c>
      <c r="G23" s="118">
        <f>F23/E23</f>
        <v>0.20845857237799006</v>
      </c>
      <c r="H23" s="15"/>
    </row>
    <row r="24" spans="1:8" ht="15.75" x14ac:dyDescent="0.25">
      <c r="A24" s="138" t="s">
        <v>21</v>
      </c>
      <c r="B24" s="137"/>
      <c r="C24" s="14"/>
      <c r="D24" s="71">
        <v>13</v>
      </c>
      <c r="E24" s="100">
        <v>261334</v>
      </c>
      <c r="F24" s="101">
        <v>261334</v>
      </c>
      <c r="G24" s="118">
        <f>F24/E24</f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0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0">
        <v>54072</v>
      </c>
      <c r="F26" s="101">
        <v>54072</v>
      </c>
      <c r="G26" s="118">
        <f>F26/E26</f>
        <v>1</v>
      </c>
      <c r="H26" s="15"/>
    </row>
    <row r="27" spans="1:8" ht="15.75" x14ac:dyDescent="0.25">
      <c r="A27" s="136" t="s">
        <v>114</v>
      </c>
      <c r="B27" s="137"/>
      <c r="C27" s="14"/>
      <c r="D27" s="71"/>
      <c r="E27" s="100"/>
      <c r="F27" s="101"/>
      <c r="G27" s="126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0">
        <v>112411</v>
      </c>
      <c r="F28" s="101">
        <v>51778</v>
      </c>
      <c r="G28" s="118">
        <f>F28/E28</f>
        <v>0.46061328517671757</v>
      </c>
      <c r="H28" s="15"/>
    </row>
    <row r="29" spans="1:8" ht="15.75" x14ac:dyDescent="0.25">
      <c r="A29" s="139" t="s">
        <v>110</v>
      </c>
      <c r="B29" s="137"/>
      <c r="C29" s="14"/>
      <c r="D29" s="71"/>
      <c r="E29" s="100"/>
      <c r="F29" s="100"/>
      <c r="G29" s="127"/>
      <c r="H29" s="15"/>
    </row>
    <row r="30" spans="1:8" ht="15.75" x14ac:dyDescent="0.25">
      <c r="A30" s="139" t="s">
        <v>115</v>
      </c>
      <c r="B30" s="137"/>
      <c r="C30" s="14"/>
      <c r="D30" s="71"/>
      <c r="E30" s="128"/>
      <c r="F30" s="101"/>
      <c r="G30" s="126"/>
      <c r="H30" s="15"/>
    </row>
    <row r="31" spans="1:8" ht="15.75" x14ac:dyDescent="0.25">
      <c r="A31" s="139" t="s">
        <v>135</v>
      </c>
      <c r="B31" s="137"/>
      <c r="C31" s="14"/>
      <c r="D31" s="71">
        <v>1</v>
      </c>
      <c r="E31" s="128">
        <v>163268</v>
      </c>
      <c r="F31" s="101">
        <v>37069</v>
      </c>
      <c r="G31" s="126">
        <f>F31/E31</f>
        <v>0.22704387877600019</v>
      </c>
      <c r="H31" s="15"/>
    </row>
    <row r="32" spans="1:8" ht="15.75" x14ac:dyDescent="0.25">
      <c r="A32" s="139" t="s">
        <v>57</v>
      </c>
      <c r="B32" s="137"/>
      <c r="C32" s="14"/>
      <c r="D32" s="71"/>
      <c r="E32" s="128"/>
      <c r="F32" s="121"/>
      <c r="G32" s="126"/>
      <c r="H32" s="15"/>
    </row>
    <row r="33" spans="1:8" ht="15.75" x14ac:dyDescent="0.25">
      <c r="A33" s="136" t="s">
        <v>132</v>
      </c>
      <c r="B33" s="137"/>
      <c r="C33" s="14"/>
      <c r="D33" s="71">
        <v>2</v>
      </c>
      <c r="E33" s="100">
        <v>320563</v>
      </c>
      <c r="F33" s="101">
        <v>96239.5</v>
      </c>
      <c r="G33" s="126">
        <f>F33/E33</f>
        <v>0.30022023751961391</v>
      </c>
      <c r="H33" s="15"/>
    </row>
    <row r="34" spans="1:8" ht="15.75" x14ac:dyDescent="0.25">
      <c r="A34" s="136" t="s">
        <v>91</v>
      </c>
      <c r="B34" s="137"/>
      <c r="C34" s="14"/>
      <c r="D34" s="71"/>
      <c r="E34" s="100"/>
      <c r="F34" s="101"/>
      <c r="G34" s="126"/>
      <c r="H34" s="15"/>
    </row>
    <row r="35" spans="1:8" x14ac:dyDescent="0.2">
      <c r="A35" s="16" t="s">
        <v>28</v>
      </c>
      <c r="B35" s="13"/>
      <c r="C35" s="14"/>
      <c r="D35" s="72"/>
      <c r="E35" s="128"/>
      <c r="F35" s="121"/>
      <c r="G35" s="119"/>
      <c r="H35" s="15"/>
    </row>
    <row r="36" spans="1:8" x14ac:dyDescent="0.2">
      <c r="A36" s="16" t="s">
        <v>29</v>
      </c>
      <c r="B36" s="13"/>
      <c r="C36" s="14"/>
      <c r="D36" s="72"/>
      <c r="E36" s="128"/>
      <c r="F36" s="121">
        <v>10000</v>
      </c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57</v>
      </c>
      <c r="E39" s="112">
        <f>SUM(E9:E38)</f>
        <v>14873360</v>
      </c>
      <c r="F39" s="112">
        <f>SUM(F9:F38)</f>
        <v>3222320.5</v>
      </c>
      <c r="G39" s="122">
        <f>F39/E39</f>
        <v>0.21665047440524535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123</v>
      </c>
      <c r="F43" s="75" t="s">
        <v>8</v>
      </c>
      <c r="G43" s="75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52</v>
      </c>
      <c r="E44" s="101">
        <v>5421903.2000000002</v>
      </c>
      <c r="F44" s="101">
        <v>333693.59999999998</v>
      </c>
      <c r="G44" s="118">
        <f>1-(+F44/E44)</f>
        <v>0.93845452644746596</v>
      </c>
      <c r="H44" s="15"/>
    </row>
    <row r="45" spans="1:8" ht="15.75" x14ac:dyDescent="0.25">
      <c r="A45" s="27" t="s">
        <v>34</v>
      </c>
      <c r="B45" s="28"/>
      <c r="C45" s="14"/>
      <c r="D45" s="71">
        <v>24</v>
      </c>
      <c r="E45" s="101">
        <v>6219671.9400000004</v>
      </c>
      <c r="F45" s="101">
        <v>794858.1</v>
      </c>
      <c r="G45" s="118">
        <f t="shared" ref="G45:G56" si="1">1-(+F45/E45)</f>
        <v>0.87220256829172893</v>
      </c>
      <c r="H45" s="15"/>
    </row>
    <row r="46" spans="1:8" ht="15.75" x14ac:dyDescent="0.25">
      <c r="A46" s="27" t="s">
        <v>35</v>
      </c>
      <c r="B46" s="28"/>
      <c r="C46" s="14"/>
      <c r="D46" s="71">
        <v>103</v>
      </c>
      <c r="E46" s="101">
        <v>8295392.75</v>
      </c>
      <c r="F46" s="101">
        <v>525344.48</v>
      </c>
      <c r="G46" s="118">
        <f t="shared" si="1"/>
        <v>0.93667033064829874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99</v>
      </c>
      <c r="E48" s="101">
        <v>10571264.5</v>
      </c>
      <c r="F48" s="101">
        <v>860247.51</v>
      </c>
      <c r="G48" s="118">
        <f t="shared" si="1"/>
        <v>0.9186239725626012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963129</v>
      </c>
      <c r="F49" s="101">
        <v>45158</v>
      </c>
      <c r="G49" s="118">
        <f t="shared" si="1"/>
        <v>0.95311323820588933</v>
      </c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1070260</v>
      </c>
      <c r="F50" s="101">
        <v>96454</v>
      </c>
      <c r="G50" s="118">
        <f t="shared" si="1"/>
        <v>0.90987797357651412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1</v>
      </c>
      <c r="E52" s="101">
        <v>173675</v>
      </c>
      <c r="F52" s="101">
        <v>13150</v>
      </c>
      <c r="G52" s="118">
        <f t="shared" si="1"/>
        <v>0.9242838635382179</v>
      </c>
      <c r="H52" s="15"/>
    </row>
    <row r="53" spans="1:8" ht="15.75" x14ac:dyDescent="0.25">
      <c r="A53" s="29" t="s">
        <v>59</v>
      </c>
      <c r="B53" s="30"/>
      <c r="C53" s="14"/>
      <c r="D53" s="71">
        <v>1</v>
      </c>
      <c r="E53" s="101">
        <v>56700</v>
      </c>
      <c r="F53" s="101">
        <v>14000</v>
      </c>
      <c r="G53" s="118">
        <f t="shared" si="1"/>
        <v>0.75308641975308643</v>
      </c>
      <c r="H53" s="15"/>
    </row>
    <row r="54" spans="1:8" ht="15.75" x14ac:dyDescent="0.25">
      <c r="A54" s="27" t="s">
        <v>60</v>
      </c>
      <c r="B54" s="30"/>
      <c r="C54" s="14"/>
      <c r="D54" s="71">
        <v>547</v>
      </c>
      <c r="E54" s="101">
        <v>41526683.990000002</v>
      </c>
      <c r="F54" s="101">
        <v>4354867.55</v>
      </c>
      <c r="G54" s="118">
        <f t="shared" si="1"/>
        <v>0.89513086209703885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27" t="s">
        <v>154</v>
      </c>
      <c r="B56" s="30"/>
      <c r="C56" s="14"/>
      <c r="D56" s="71">
        <v>260</v>
      </c>
      <c r="E56" s="101">
        <v>40285705.789999999</v>
      </c>
      <c r="F56" s="101">
        <v>4246495.88</v>
      </c>
      <c r="G56" s="118">
        <f t="shared" si="1"/>
        <v>0.8945905055719765</v>
      </c>
      <c r="H56" s="15"/>
    </row>
    <row r="57" spans="1:8" x14ac:dyDescent="0.2">
      <c r="A57" s="31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2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21"/>
      <c r="D61" s="72"/>
      <c r="E61" s="77"/>
      <c r="F61" s="111"/>
      <c r="G61" s="119"/>
      <c r="H61" s="2"/>
    </row>
    <row r="62" spans="1:8" ht="18" x14ac:dyDescent="0.25">
      <c r="A62" s="20" t="s">
        <v>45</v>
      </c>
      <c r="B62" s="20"/>
      <c r="C62" s="38"/>
      <c r="D62" s="73">
        <f>SUM(D44:D58)</f>
        <v>1096</v>
      </c>
      <c r="E62" s="112">
        <f>SUM(E44:E61)</f>
        <v>114584386.16999999</v>
      </c>
      <c r="F62" s="112">
        <f>SUM(F44:F61)</f>
        <v>11284269.120000001</v>
      </c>
      <c r="G62" s="122">
        <f>1-(F62/E62)</f>
        <v>0.90152001073463528</v>
      </c>
      <c r="H62" s="2"/>
    </row>
    <row r="63" spans="1:8" ht="18" x14ac:dyDescent="0.25">
      <c r="A63" s="33"/>
      <c r="B63" s="33"/>
      <c r="C63" s="38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14506589.620000001</v>
      </c>
      <c r="G64" s="116"/>
      <c r="H64" s="2"/>
    </row>
    <row r="65" spans="1:8" ht="18" x14ac:dyDescent="0.25">
      <c r="A65" s="34"/>
      <c r="B65" s="35"/>
      <c r="C65" s="38"/>
      <c r="D65" s="50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134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113</v>
      </c>
      <c r="B9" s="137"/>
      <c r="C9" s="14"/>
      <c r="D9" s="71">
        <v>2</v>
      </c>
      <c r="E9" s="101">
        <v>57873</v>
      </c>
      <c r="F9" s="101">
        <v>15742.5</v>
      </c>
      <c r="G9" s="118">
        <f>+F9/E9</f>
        <v>0.27201803950028508</v>
      </c>
      <c r="H9" s="15"/>
    </row>
    <row r="10" spans="1:8" ht="15.75" x14ac:dyDescent="0.25">
      <c r="A10" s="136" t="s">
        <v>11</v>
      </c>
      <c r="B10" s="137"/>
      <c r="C10" s="14"/>
      <c r="D10" s="71">
        <v>6</v>
      </c>
      <c r="E10" s="101">
        <v>486587</v>
      </c>
      <c r="F10" s="101">
        <v>91802.5</v>
      </c>
      <c r="G10" s="118">
        <f>F10/E10</f>
        <v>0.18866615836428019</v>
      </c>
      <c r="H10" s="15"/>
    </row>
    <row r="11" spans="1:8" ht="15.75" x14ac:dyDescent="0.25">
      <c r="A11" s="136" t="s">
        <v>94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62</v>
      </c>
      <c r="B12" s="137"/>
      <c r="C12" s="14"/>
      <c r="D12" s="71">
        <v>1</v>
      </c>
      <c r="E12" s="101">
        <v>153600</v>
      </c>
      <c r="F12" s="101">
        <v>30590</v>
      </c>
      <c r="G12" s="118">
        <f>F12/E12</f>
        <v>0.19915364583333334</v>
      </c>
      <c r="H12" s="15"/>
    </row>
    <row r="13" spans="1:8" ht="15.75" x14ac:dyDescent="0.25">
      <c r="A13" s="136" t="s">
        <v>63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119</v>
      </c>
      <c r="B14" s="137"/>
      <c r="C14" s="14"/>
      <c r="D14" s="71">
        <v>3</v>
      </c>
      <c r="E14" s="101">
        <v>1134742</v>
      </c>
      <c r="F14" s="101">
        <v>173822.5</v>
      </c>
      <c r="G14" s="118">
        <f>F14/E14</f>
        <v>0.15318239740839767</v>
      </c>
      <c r="H14" s="15"/>
    </row>
    <row r="15" spans="1:8" ht="15.75" x14ac:dyDescent="0.25">
      <c r="A15" s="136" t="s">
        <v>25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103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120</v>
      </c>
      <c r="B17" s="137"/>
      <c r="C17" s="14"/>
      <c r="D17" s="71">
        <v>1</v>
      </c>
      <c r="E17" s="101">
        <v>148049</v>
      </c>
      <c r="F17" s="101">
        <v>29398</v>
      </c>
      <c r="G17" s="118">
        <f>F17/E17</f>
        <v>0.19856939256597478</v>
      </c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463754</v>
      </c>
      <c r="F18" s="101">
        <v>85252.5</v>
      </c>
      <c r="G18" s="118">
        <f>F18/E18</f>
        <v>0.18383129849014779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102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155</v>
      </c>
      <c r="B21" s="137"/>
      <c r="C21" s="14"/>
      <c r="D21" s="71"/>
      <c r="E21" s="101"/>
      <c r="F21" s="101"/>
      <c r="G21" s="118"/>
      <c r="H21" s="15"/>
    </row>
    <row r="22" spans="1:8" ht="15.75" x14ac:dyDescent="0.25">
      <c r="A22" s="136" t="s">
        <v>143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108</v>
      </c>
      <c r="B23" s="137"/>
      <c r="C23" s="14"/>
      <c r="D23" s="71">
        <v>9</v>
      </c>
      <c r="E23" s="101">
        <v>1066815</v>
      </c>
      <c r="F23" s="101">
        <v>197921.5</v>
      </c>
      <c r="G23" s="118">
        <f>F23/E23</f>
        <v>0.18552560659533285</v>
      </c>
      <c r="H23" s="15"/>
    </row>
    <row r="24" spans="1:8" ht="15.75" x14ac:dyDescent="0.25">
      <c r="A24" s="136" t="s">
        <v>138</v>
      </c>
      <c r="B24" s="137"/>
      <c r="C24" s="14"/>
      <c r="D24" s="71">
        <v>1</v>
      </c>
      <c r="E24" s="101">
        <v>61803</v>
      </c>
      <c r="F24" s="101">
        <v>-4780</v>
      </c>
      <c r="G24" s="118">
        <f>F24/E24</f>
        <v>-7.7342523825704251E-2</v>
      </c>
      <c r="H24" s="15"/>
    </row>
    <row r="25" spans="1:8" ht="15.75" x14ac:dyDescent="0.25">
      <c r="A25" s="138" t="s">
        <v>20</v>
      </c>
      <c r="B25" s="137"/>
      <c r="C25" s="14"/>
      <c r="D25" s="71">
        <v>2</v>
      </c>
      <c r="E25" s="101">
        <v>171753</v>
      </c>
      <c r="F25" s="101">
        <v>31276</v>
      </c>
      <c r="G25" s="118">
        <f>F25/E25</f>
        <v>0.18209871152177837</v>
      </c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23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145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133</v>
      </c>
      <c r="B29" s="137"/>
      <c r="C29" s="14"/>
      <c r="D29" s="71"/>
      <c r="E29" s="101"/>
      <c r="F29" s="101"/>
      <c r="G29" s="118"/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x14ac:dyDescent="0.25">
      <c r="A31" s="139" t="s">
        <v>144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53</v>
      </c>
      <c r="B32" s="137"/>
      <c r="C32" s="14"/>
      <c r="D32" s="71"/>
      <c r="E32" s="101"/>
      <c r="F32" s="101"/>
      <c r="G32" s="118"/>
      <c r="H32" s="15"/>
    </row>
    <row r="33" spans="1:8" ht="15.75" x14ac:dyDescent="0.25">
      <c r="A33" s="139" t="s">
        <v>151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95</v>
      </c>
      <c r="B34" s="137"/>
      <c r="C34" s="14"/>
      <c r="D34" s="71"/>
      <c r="E34" s="101"/>
      <c r="F34" s="101"/>
      <c r="G34" s="118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26</v>
      </c>
      <c r="E39" s="112">
        <f>SUM(E9:E38)</f>
        <v>3744976</v>
      </c>
      <c r="F39" s="112">
        <f>SUM(F9:F38)</f>
        <v>651025.5</v>
      </c>
      <c r="G39" s="122">
        <f>F39/E39</f>
        <v>0.17383969883919148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15</v>
      </c>
      <c r="E44" s="101">
        <v>1213223.01</v>
      </c>
      <c r="F44" s="101">
        <v>115086.51</v>
      </c>
      <c r="G44" s="118">
        <f>1-(+F44/E44)</f>
        <v>0.90513985553241361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30</v>
      </c>
      <c r="E46" s="101">
        <v>1210299.3999999999</v>
      </c>
      <c r="F46" s="101">
        <v>73236.929999999993</v>
      </c>
      <c r="G46" s="118">
        <f>1-(+F46/E46)</f>
        <v>0.93948858439490257</v>
      </c>
      <c r="H46" s="15"/>
    </row>
    <row r="47" spans="1:8" ht="15.75" x14ac:dyDescent="0.25">
      <c r="A47" s="27" t="s">
        <v>36</v>
      </c>
      <c r="B47" s="28"/>
      <c r="C47" s="14"/>
      <c r="D47" s="71">
        <v>7</v>
      </c>
      <c r="E47" s="101">
        <v>2130345.5</v>
      </c>
      <c r="F47" s="101">
        <v>89431.69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26</v>
      </c>
      <c r="E48" s="101">
        <v>3453782</v>
      </c>
      <c r="F48" s="101">
        <v>248013.63</v>
      </c>
      <c r="G48" s="118">
        <f>1-(+F48/E48)</f>
        <v>0.92819071093659067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902490</v>
      </c>
      <c r="F50" s="101">
        <v>10085</v>
      </c>
      <c r="G50" s="118">
        <f>1-(+F50/E50)</f>
        <v>0.98882536094582762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59</v>
      </c>
      <c r="B53" s="30"/>
      <c r="C53" s="14"/>
      <c r="D53" s="71"/>
      <c r="E53" s="101"/>
      <c r="F53" s="101"/>
      <c r="G53" s="118"/>
      <c r="H53" s="15"/>
    </row>
    <row r="54" spans="1:8" ht="15.75" x14ac:dyDescent="0.25">
      <c r="A54" s="27" t="s">
        <v>60</v>
      </c>
      <c r="B54" s="30"/>
      <c r="C54" s="14"/>
      <c r="D54" s="71">
        <v>414</v>
      </c>
      <c r="E54" s="101">
        <v>26641574.870000001</v>
      </c>
      <c r="F54" s="101">
        <v>3184686.67</v>
      </c>
      <c r="G54" s="118">
        <f>1-(+F54/E54)</f>
        <v>0.88046177129017444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70" t="s">
        <v>117</v>
      </c>
      <c r="B56" s="30"/>
      <c r="C56" s="14"/>
      <c r="D56" s="71">
        <v>376</v>
      </c>
      <c r="E56" s="101">
        <v>58284301.159999996</v>
      </c>
      <c r="F56" s="101">
        <v>6694898.4299999997</v>
      </c>
      <c r="G56" s="118">
        <f>1-(+F56/E56)</f>
        <v>0.88513376163469126</v>
      </c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>
        <v>2000</v>
      </c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875</v>
      </c>
      <c r="E62" s="112">
        <f>SUM(E44:E61)</f>
        <v>93836015.939999998</v>
      </c>
      <c r="F62" s="112">
        <f>SUM(F44:F61)</f>
        <v>10417438.859999999</v>
      </c>
      <c r="G62" s="122">
        <f>1-(+F62/E62)</f>
        <v>0.88898251107910364</v>
      </c>
      <c r="H62" s="2"/>
    </row>
    <row r="63" spans="1:8" x14ac:dyDescent="0.2">
      <c r="A63" s="33"/>
      <c r="B63" s="33"/>
      <c r="C63" s="33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5"/>
      <c r="D64" s="116"/>
      <c r="E64" s="116"/>
      <c r="F64" s="36">
        <f>F62+F39</f>
        <v>11068464.359999999</v>
      </c>
      <c r="G64" s="116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121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113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18"/>
      <c r="H10" s="15"/>
    </row>
    <row r="11" spans="1:8" ht="15.75" x14ac:dyDescent="0.25">
      <c r="A11" s="136" t="s">
        <v>94</v>
      </c>
      <c r="B11" s="137"/>
      <c r="C11" s="14"/>
      <c r="D11" s="71">
        <v>4</v>
      </c>
      <c r="E11" s="100">
        <v>778942</v>
      </c>
      <c r="F11" s="101">
        <v>200154</v>
      </c>
      <c r="G11" s="118">
        <f>F11/E11</f>
        <v>0.25695623037402016</v>
      </c>
      <c r="H11" s="15"/>
    </row>
    <row r="12" spans="1:8" ht="15.75" x14ac:dyDescent="0.25">
      <c r="A12" s="136" t="s">
        <v>62</v>
      </c>
      <c r="B12" s="137"/>
      <c r="C12" s="14"/>
      <c r="D12" s="71"/>
      <c r="E12" s="100"/>
      <c r="F12" s="101"/>
      <c r="G12" s="118"/>
      <c r="H12" s="15"/>
    </row>
    <row r="13" spans="1:8" ht="15.75" x14ac:dyDescent="0.25">
      <c r="A13" s="136" t="s">
        <v>63</v>
      </c>
      <c r="B13" s="137"/>
      <c r="C13" s="14"/>
      <c r="D13" s="71">
        <v>1</v>
      </c>
      <c r="E13" s="100">
        <v>25600</v>
      </c>
      <c r="F13" s="101">
        <v>7894</v>
      </c>
      <c r="G13" s="118">
        <f>F13/E13</f>
        <v>0.30835937499999999</v>
      </c>
      <c r="H13" s="15"/>
    </row>
    <row r="14" spans="1:8" ht="15.75" x14ac:dyDescent="0.25">
      <c r="A14" s="136" t="s">
        <v>119</v>
      </c>
      <c r="B14" s="137"/>
      <c r="C14" s="14"/>
      <c r="D14" s="71"/>
      <c r="E14" s="100"/>
      <c r="F14" s="101"/>
      <c r="G14" s="118"/>
      <c r="H14" s="15"/>
    </row>
    <row r="15" spans="1:8" ht="15.75" x14ac:dyDescent="0.25">
      <c r="A15" s="136" t="s">
        <v>25</v>
      </c>
      <c r="B15" s="137"/>
      <c r="C15" s="14"/>
      <c r="D15" s="71">
        <v>1</v>
      </c>
      <c r="E15" s="100">
        <v>60225</v>
      </c>
      <c r="F15" s="101">
        <v>17352</v>
      </c>
      <c r="G15" s="118">
        <f t="shared" ref="G15:G23" si="0">F15/E15</f>
        <v>0.28811955168119552</v>
      </c>
      <c r="H15" s="15"/>
    </row>
    <row r="16" spans="1:8" ht="15.75" x14ac:dyDescent="0.25">
      <c r="A16" s="136" t="s">
        <v>103</v>
      </c>
      <c r="B16" s="137"/>
      <c r="C16" s="14"/>
      <c r="D16" s="71">
        <v>1</v>
      </c>
      <c r="E16" s="100">
        <v>254548</v>
      </c>
      <c r="F16" s="101">
        <v>89894.5</v>
      </c>
      <c r="G16" s="118">
        <f t="shared" si="0"/>
        <v>0.35315343275138678</v>
      </c>
      <c r="H16" s="15"/>
    </row>
    <row r="17" spans="1:8" ht="15.75" x14ac:dyDescent="0.25">
      <c r="A17" s="136" t="s">
        <v>120</v>
      </c>
      <c r="B17" s="137"/>
      <c r="C17" s="14"/>
      <c r="D17" s="71"/>
      <c r="E17" s="100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2</v>
      </c>
      <c r="E18" s="100">
        <v>183983</v>
      </c>
      <c r="F18" s="101">
        <v>70379</v>
      </c>
      <c r="G18" s="118">
        <f t="shared" si="0"/>
        <v>0.38252990765451156</v>
      </c>
      <c r="H18" s="15"/>
    </row>
    <row r="19" spans="1:8" ht="15.75" x14ac:dyDescent="0.25">
      <c r="A19" s="136" t="s">
        <v>15</v>
      </c>
      <c r="B19" s="137"/>
      <c r="C19" s="14"/>
      <c r="D19" s="71">
        <v>2</v>
      </c>
      <c r="E19" s="100">
        <v>1077022</v>
      </c>
      <c r="F19" s="101">
        <v>361928.5</v>
      </c>
      <c r="G19" s="118">
        <f t="shared" si="0"/>
        <v>0.33604559609738704</v>
      </c>
      <c r="H19" s="15"/>
    </row>
    <row r="20" spans="1:8" ht="15.75" x14ac:dyDescent="0.25">
      <c r="A20" s="136" t="s">
        <v>102</v>
      </c>
      <c r="B20" s="137"/>
      <c r="C20" s="14"/>
      <c r="D20" s="71">
        <v>1</v>
      </c>
      <c r="E20" s="100">
        <v>121009</v>
      </c>
      <c r="F20" s="101">
        <v>31140</v>
      </c>
      <c r="G20" s="118">
        <f t="shared" si="0"/>
        <v>0.25733623118941568</v>
      </c>
      <c r="H20" s="15"/>
    </row>
    <row r="21" spans="1:8" ht="15.75" x14ac:dyDescent="0.25">
      <c r="A21" s="136" t="s">
        <v>155</v>
      </c>
      <c r="B21" s="137"/>
      <c r="C21" s="14"/>
      <c r="D21" s="71"/>
      <c r="E21" s="100"/>
      <c r="F21" s="101"/>
      <c r="G21" s="118"/>
      <c r="H21" s="15"/>
    </row>
    <row r="22" spans="1:8" ht="15.75" x14ac:dyDescent="0.25">
      <c r="A22" s="136" t="s">
        <v>143</v>
      </c>
      <c r="B22" s="137"/>
      <c r="C22" s="14"/>
      <c r="D22" s="71">
        <v>13</v>
      </c>
      <c r="E22" s="100">
        <v>2085638</v>
      </c>
      <c r="F22" s="101">
        <v>475871</v>
      </c>
      <c r="G22" s="118">
        <f t="shared" si="0"/>
        <v>0.22816567400478893</v>
      </c>
      <c r="H22" s="15"/>
    </row>
    <row r="23" spans="1:8" ht="15.75" x14ac:dyDescent="0.25">
      <c r="A23" s="136" t="s">
        <v>108</v>
      </c>
      <c r="B23" s="137"/>
      <c r="C23" s="14"/>
      <c r="D23" s="71">
        <v>2</v>
      </c>
      <c r="E23" s="100">
        <v>4520</v>
      </c>
      <c r="F23" s="101">
        <v>3130</v>
      </c>
      <c r="G23" s="118">
        <f t="shared" si="0"/>
        <v>0.69247787610619471</v>
      </c>
      <c r="H23" s="15"/>
    </row>
    <row r="24" spans="1:8" ht="15.75" x14ac:dyDescent="0.25">
      <c r="A24" s="136" t="s">
        <v>138</v>
      </c>
      <c r="B24" s="137"/>
      <c r="C24" s="14"/>
      <c r="D24" s="71"/>
      <c r="E24" s="100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855841</v>
      </c>
      <c r="F25" s="101">
        <v>218182</v>
      </c>
      <c r="G25" s="118">
        <f>F25/E25</f>
        <v>0.25493286720313701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18"/>
      <c r="H26" s="15"/>
    </row>
    <row r="27" spans="1:8" ht="15.75" x14ac:dyDescent="0.25">
      <c r="A27" s="139" t="s">
        <v>23</v>
      </c>
      <c r="B27" s="137"/>
      <c r="C27" s="14"/>
      <c r="D27" s="71"/>
      <c r="E27" s="100"/>
      <c r="F27" s="101"/>
      <c r="G27" s="118"/>
      <c r="H27" s="15"/>
    </row>
    <row r="28" spans="1:8" ht="15.75" x14ac:dyDescent="0.25">
      <c r="A28" s="139" t="s">
        <v>145</v>
      </c>
      <c r="B28" s="137"/>
      <c r="C28" s="14"/>
      <c r="D28" s="71">
        <v>2</v>
      </c>
      <c r="E28" s="100">
        <v>2231310</v>
      </c>
      <c r="F28" s="101">
        <v>538737.5</v>
      </c>
      <c r="G28" s="118">
        <f t="shared" ref="G28:G34" si="1">F28/E28</f>
        <v>0.24144448776727573</v>
      </c>
      <c r="H28" s="15"/>
    </row>
    <row r="29" spans="1:8" ht="15.75" x14ac:dyDescent="0.25">
      <c r="A29" s="139" t="s">
        <v>133</v>
      </c>
      <c r="B29" s="137"/>
      <c r="C29" s="14"/>
      <c r="D29" s="71">
        <v>1</v>
      </c>
      <c r="E29" s="100">
        <v>51162</v>
      </c>
      <c r="F29" s="101">
        <v>6625</v>
      </c>
      <c r="G29" s="118">
        <f t="shared" si="1"/>
        <v>0.12949063758258081</v>
      </c>
      <c r="H29" s="15"/>
    </row>
    <row r="30" spans="1:8" ht="15.75" x14ac:dyDescent="0.25">
      <c r="A30" s="139" t="s">
        <v>66</v>
      </c>
      <c r="B30" s="137"/>
      <c r="C30" s="14"/>
      <c r="D30" s="71">
        <v>1</v>
      </c>
      <c r="E30" s="100">
        <v>48986</v>
      </c>
      <c r="F30" s="101">
        <v>15455</v>
      </c>
      <c r="G30" s="118">
        <f t="shared" si="1"/>
        <v>0.31549830563834563</v>
      </c>
      <c r="H30" s="15"/>
    </row>
    <row r="31" spans="1:8" ht="15.75" x14ac:dyDescent="0.25">
      <c r="A31" s="139" t="s">
        <v>144</v>
      </c>
      <c r="B31" s="137"/>
      <c r="C31" s="14"/>
      <c r="D31" s="71">
        <v>2</v>
      </c>
      <c r="E31" s="100">
        <v>359155</v>
      </c>
      <c r="F31" s="101">
        <v>69924.5</v>
      </c>
      <c r="G31" s="118">
        <f t="shared" si="1"/>
        <v>0.19469170692319471</v>
      </c>
      <c r="H31" s="15"/>
    </row>
    <row r="32" spans="1:8" ht="15.75" x14ac:dyDescent="0.25">
      <c r="A32" s="139" t="s">
        <v>53</v>
      </c>
      <c r="B32" s="137"/>
      <c r="C32" s="14"/>
      <c r="D32" s="71">
        <v>1</v>
      </c>
      <c r="E32" s="100">
        <v>139283</v>
      </c>
      <c r="F32" s="101">
        <v>40808</v>
      </c>
      <c r="G32" s="118">
        <f t="shared" si="1"/>
        <v>0.29298622229561394</v>
      </c>
      <c r="H32" s="15"/>
    </row>
    <row r="33" spans="1:8" ht="15.75" x14ac:dyDescent="0.25">
      <c r="A33" s="139" t="s">
        <v>151</v>
      </c>
      <c r="B33" s="137"/>
      <c r="C33" s="14"/>
      <c r="D33" s="71">
        <v>3</v>
      </c>
      <c r="E33" s="100">
        <v>328602</v>
      </c>
      <c r="F33" s="101">
        <v>62394</v>
      </c>
      <c r="G33" s="118">
        <f t="shared" si="1"/>
        <v>0.18987711578140121</v>
      </c>
      <c r="H33" s="15"/>
    </row>
    <row r="34" spans="1:8" ht="15.75" x14ac:dyDescent="0.25">
      <c r="A34" s="139" t="s">
        <v>95</v>
      </c>
      <c r="B34" s="137"/>
      <c r="C34" s="14"/>
      <c r="D34" s="71">
        <v>3</v>
      </c>
      <c r="E34" s="100">
        <v>851747</v>
      </c>
      <c r="F34" s="101">
        <v>3469.5</v>
      </c>
      <c r="G34" s="118">
        <f t="shared" si="1"/>
        <v>4.0733926858562463E-3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44</v>
      </c>
      <c r="E39" s="112">
        <f>SUM(E9:E38)</f>
        <v>9457573</v>
      </c>
      <c r="F39" s="112">
        <f>SUM(F9:F38)</f>
        <v>2213338.5</v>
      </c>
      <c r="G39" s="122">
        <f>F39/E39</f>
        <v>0.23402816980635519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109</v>
      </c>
      <c r="E44" s="101">
        <v>14045476.939999999</v>
      </c>
      <c r="F44" s="101">
        <v>802785.12</v>
      </c>
      <c r="G44" s="118">
        <f>1-(+F44/E44)</f>
        <v>0.94284386899573669</v>
      </c>
      <c r="H44" s="15"/>
    </row>
    <row r="45" spans="1:8" ht="15.75" x14ac:dyDescent="0.25">
      <c r="A45" s="27" t="s">
        <v>34</v>
      </c>
      <c r="B45" s="28"/>
      <c r="C45" s="14"/>
      <c r="D45" s="71">
        <v>18</v>
      </c>
      <c r="E45" s="101">
        <v>7024146.2800000003</v>
      </c>
      <c r="F45" s="101">
        <v>553068.31000000006</v>
      </c>
      <c r="G45" s="118">
        <f t="shared" ref="G45:G53" si="2">1-(+F45/E45)</f>
        <v>0.92126184621542362</v>
      </c>
      <c r="H45" s="15"/>
    </row>
    <row r="46" spans="1:8" ht="15.75" x14ac:dyDescent="0.25">
      <c r="A46" s="27" t="s">
        <v>35</v>
      </c>
      <c r="B46" s="28"/>
      <c r="C46" s="14"/>
      <c r="D46" s="71">
        <v>93</v>
      </c>
      <c r="E46" s="101">
        <v>4821595.75</v>
      </c>
      <c r="F46" s="101">
        <v>341845.69</v>
      </c>
      <c r="G46" s="118">
        <f t="shared" si="2"/>
        <v>0.92910113005637185</v>
      </c>
      <c r="H46" s="15"/>
    </row>
    <row r="47" spans="1:8" ht="15.75" x14ac:dyDescent="0.25">
      <c r="A47" s="27" t="s">
        <v>36</v>
      </c>
      <c r="B47" s="28"/>
      <c r="C47" s="14"/>
      <c r="D47" s="71">
        <v>3</v>
      </c>
      <c r="E47" s="101">
        <v>637316.25</v>
      </c>
      <c r="F47" s="101">
        <v>31659.8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106</v>
      </c>
      <c r="E48" s="101">
        <v>18964558.379999999</v>
      </c>
      <c r="F48" s="101">
        <v>1147210.44</v>
      </c>
      <c r="G48" s="118">
        <f t="shared" si="2"/>
        <v>0.93950766387421669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13</v>
      </c>
      <c r="E50" s="101">
        <v>1175195</v>
      </c>
      <c r="F50" s="101">
        <v>101916</v>
      </c>
      <c r="G50" s="118">
        <f t="shared" si="2"/>
        <v>0.91327737098949535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159990</v>
      </c>
      <c r="F51" s="101">
        <v>27320</v>
      </c>
      <c r="G51" s="118">
        <f t="shared" si="2"/>
        <v>0.82923932745796614</v>
      </c>
      <c r="H51" s="15"/>
    </row>
    <row r="52" spans="1:8" ht="15.75" x14ac:dyDescent="0.25">
      <c r="A52" s="27" t="s">
        <v>41</v>
      </c>
      <c r="B52" s="28"/>
      <c r="C52" s="14"/>
      <c r="D52" s="71">
        <v>5</v>
      </c>
      <c r="E52" s="101">
        <v>166500</v>
      </c>
      <c r="F52" s="101">
        <v>17550</v>
      </c>
      <c r="G52" s="118">
        <f t="shared" si="2"/>
        <v>0.89459459459459456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87000</v>
      </c>
      <c r="F53" s="101">
        <v>12700</v>
      </c>
      <c r="G53" s="118">
        <f t="shared" si="2"/>
        <v>0.85402298850574709</v>
      </c>
      <c r="H53" s="15"/>
    </row>
    <row r="54" spans="1:8" ht="15.75" x14ac:dyDescent="0.25">
      <c r="A54" s="27" t="s">
        <v>60</v>
      </c>
      <c r="B54" s="30"/>
      <c r="C54" s="14"/>
      <c r="D54" s="71">
        <v>1267</v>
      </c>
      <c r="E54" s="101">
        <v>111747131.67</v>
      </c>
      <c r="F54" s="101">
        <v>12185398.380000001</v>
      </c>
      <c r="G54" s="118">
        <f>1-(+F54/E54)</f>
        <v>0.89095560487418457</v>
      </c>
      <c r="H54" s="15"/>
    </row>
    <row r="55" spans="1:8" ht="15.75" x14ac:dyDescent="0.25">
      <c r="A55" s="27" t="s">
        <v>61</v>
      </c>
      <c r="B55" s="30"/>
      <c r="C55" s="14"/>
      <c r="D55" s="71">
        <v>21</v>
      </c>
      <c r="E55" s="101">
        <v>378192.87</v>
      </c>
      <c r="F55" s="101">
        <v>40835.81</v>
      </c>
      <c r="G55" s="118">
        <f>1-(+F55/E55)</f>
        <v>0.89202385015878272</v>
      </c>
      <c r="H55" s="15"/>
    </row>
    <row r="56" spans="1:8" ht="15.75" x14ac:dyDescent="0.25">
      <c r="A56" s="70" t="s">
        <v>117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77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1640</v>
      </c>
      <c r="E62" s="112">
        <f>SUM(E44:E61)</f>
        <v>159207103.13999999</v>
      </c>
      <c r="F62" s="112">
        <f>SUM(F44:F61)</f>
        <v>15262289.550000003</v>
      </c>
      <c r="G62" s="122">
        <f>1-(F62/E62)</f>
        <v>0.90413562429699512</v>
      </c>
      <c r="H62" s="15"/>
    </row>
    <row r="63" spans="1:8" x14ac:dyDescent="0.2">
      <c r="A63" s="33"/>
      <c r="B63" s="33"/>
      <c r="C63" s="49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17475628.050000004</v>
      </c>
      <c r="G64" s="116"/>
      <c r="H64" s="2"/>
    </row>
    <row r="65" spans="1:8" ht="18" x14ac:dyDescent="0.25">
      <c r="A65" s="37"/>
      <c r="B65" s="38"/>
      <c r="C65" s="38"/>
      <c r="D65" s="79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customHeight="1" x14ac:dyDescent="0.3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customHeight="1" x14ac:dyDescent="0.35">
      <c r="A11" s="136" t="s">
        <v>111</v>
      </c>
      <c r="B11" s="137"/>
      <c r="C11" s="14"/>
      <c r="D11" s="71"/>
      <c r="E11" s="101"/>
      <c r="F11" s="101"/>
      <c r="G11" s="118"/>
      <c r="H11" s="15"/>
    </row>
    <row r="12" spans="1:8" ht="15.75" customHeight="1" x14ac:dyDescent="0.35">
      <c r="A12" s="136" t="s">
        <v>25</v>
      </c>
      <c r="B12" s="137"/>
      <c r="C12" s="14"/>
      <c r="D12" s="71"/>
      <c r="E12" s="101"/>
      <c r="F12" s="101"/>
      <c r="G12" s="118"/>
      <c r="H12" s="15"/>
    </row>
    <row r="13" spans="1:8" ht="15.75" customHeight="1" x14ac:dyDescent="0.35">
      <c r="A13" s="136" t="s">
        <v>70</v>
      </c>
      <c r="B13" s="137"/>
      <c r="C13" s="14"/>
      <c r="D13" s="71"/>
      <c r="E13" s="101"/>
      <c r="F13" s="101"/>
      <c r="G13" s="118"/>
      <c r="H13" s="15"/>
    </row>
    <row r="14" spans="1:8" ht="15.75" customHeight="1" x14ac:dyDescent="0.35">
      <c r="A14" s="136" t="s">
        <v>99</v>
      </c>
      <c r="B14" s="137"/>
      <c r="C14" s="14"/>
      <c r="D14" s="71"/>
      <c r="E14" s="101"/>
      <c r="F14" s="101"/>
      <c r="G14" s="118"/>
      <c r="H14" s="15"/>
    </row>
    <row r="15" spans="1:8" ht="15.75" customHeight="1" x14ac:dyDescent="0.35">
      <c r="A15" s="136" t="s">
        <v>101</v>
      </c>
      <c r="B15" s="137"/>
      <c r="C15" s="14"/>
      <c r="D15" s="71"/>
      <c r="E15" s="101"/>
      <c r="F15" s="101"/>
      <c r="G15" s="118"/>
      <c r="H15" s="15"/>
    </row>
    <row r="16" spans="1:8" ht="15.75" customHeight="1" x14ac:dyDescent="0.35">
      <c r="A16" s="136" t="s">
        <v>96</v>
      </c>
      <c r="B16" s="137"/>
      <c r="C16" s="14"/>
      <c r="D16" s="71"/>
      <c r="E16" s="101"/>
      <c r="F16" s="101"/>
      <c r="G16" s="118"/>
      <c r="H16" s="15"/>
    </row>
    <row r="17" spans="1:8" ht="15.75" customHeight="1" x14ac:dyDescent="0.35">
      <c r="A17" s="136" t="s">
        <v>74</v>
      </c>
      <c r="B17" s="137"/>
      <c r="C17" s="14"/>
      <c r="D17" s="71"/>
      <c r="E17" s="101"/>
      <c r="F17" s="101"/>
      <c r="G17" s="118"/>
      <c r="H17" s="15"/>
    </row>
    <row r="18" spans="1:8" ht="15.75" customHeight="1" x14ac:dyDescent="0.35">
      <c r="A18" s="139" t="s">
        <v>105</v>
      </c>
      <c r="B18" s="137"/>
      <c r="C18" s="14"/>
      <c r="D18" s="71"/>
      <c r="E18" s="101"/>
      <c r="F18" s="101"/>
      <c r="G18" s="118"/>
      <c r="H18" s="15"/>
    </row>
    <row r="19" spans="1:8" ht="15.75" customHeight="1" x14ac:dyDescent="0.35">
      <c r="A19" s="139" t="s">
        <v>14</v>
      </c>
      <c r="B19" s="137"/>
      <c r="C19" s="14"/>
      <c r="D19" s="71"/>
      <c r="E19" s="101"/>
      <c r="F19" s="101"/>
      <c r="G19" s="118"/>
      <c r="H19" s="15"/>
    </row>
    <row r="20" spans="1:8" ht="15.75" customHeight="1" x14ac:dyDescent="0.35">
      <c r="A20" s="136" t="s">
        <v>15</v>
      </c>
      <c r="B20" s="137"/>
      <c r="C20" s="14"/>
      <c r="D20" s="71"/>
      <c r="E20" s="101"/>
      <c r="F20" s="101"/>
      <c r="G20" s="118"/>
      <c r="H20" s="15"/>
    </row>
    <row r="21" spans="1:8" ht="15.75" customHeight="1" x14ac:dyDescent="0.35">
      <c r="A21" s="136" t="s">
        <v>58</v>
      </c>
      <c r="B21" s="137"/>
      <c r="C21" s="14"/>
      <c r="D21" s="71"/>
      <c r="E21" s="101"/>
      <c r="F21" s="101"/>
      <c r="G21" s="118"/>
      <c r="H21" s="15"/>
    </row>
    <row r="22" spans="1:8" ht="15.75" customHeight="1" x14ac:dyDescent="0.35">
      <c r="A22" s="136" t="s">
        <v>91</v>
      </c>
      <c r="B22" s="137"/>
      <c r="C22" s="14"/>
      <c r="D22" s="71"/>
      <c r="E22" s="101"/>
      <c r="F22" s="101"/>
      <c r="G22" s="118"/>
      <c r="H22" s="15"/>
    </row>
    <row r="23" spans="1:8" ht="15.75" customHeight="1" x14ac:dyDescent="0.35">
      <c r="A23" s="136" t="s">
        <v>106</v>
      </c>
      <c r="B23" s="137"/>
      <c r="C23" s="14"/>
      <c r="D23" s="71"/>
      <c r="E23" s="101"/>
      <c r="F23" s="101"/>
      <c r="G23" s="118"/>
      <c r="H23" s="15"/>
    </row>
    <row r="24" spans="1:8" ht="15.75" customHeight="1" x14ac:dyDescent="0.35">
      <c r="A24" s="136" t="s">
        <v>18</v>
      </c>
      <c r="B24" s="137"/>
      <c r="C24" s="14"/>
      <c r="D24" s="71"/>
      <c r="E24" s="101"/>
      <c r="F24" s="101"/>
      <c r="G24" s="118"/>
      <c r="H24" s="15"/>
    </row>
    <row r="25" spans="1:8" ht="15.75" customHeight="1" x14ac:dyDescent="0.3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customHeight="1" x14ac:dyDescent="0.3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customHeight="1" x14ac:dyDescent="0.3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customHeight="1" x14ac:dyDescent="0.3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customHeight="1" x14ac:dyDescent="0.35">
      <c r="A29" s="139" t="s">
        <v>24</v>
      </c>
      <c r="B29" s="137"/>
      <c r="C29" s="14"/>
      <c r="D29" s="71"/>
      <c r="E29" s="101"/>
      <c r="F29" s="101"/>
      <c r="G29" s="118"/>
      <c r="H29" s="15"/>
    </row>
    <row r="30" spans="1:8" ht="15.75" customHeight="1" x14ac:dyDescent="0.3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customHeight="1" x14ac:dyDescent="0.35">
      <c r="A31" s="139" t="s">
        <v>145</v>
      </c>
      <c r="B31" s="137"/>
      <c r="C31" s="14"/>
      <c r="D31" s="71"/>
      <c r="E31" s="101"/>
      <c r="F31" s="101"/>
      <c r="G31" s="118"/>
      <c r="H31" s="15"/>
    </row>
    <row r="32" spans="1:8" ht="15.75" customHeight="1" x14ac:dyDescent="0.35">
      <c r="A32" s="139" t="s">
        <v>102</v>
      </c>
      <c r="B32" s="137"/>
      <c r="C32" s="14"/>
      <c r="D32" s="71"/>
      <c r="E32" s="101"/>
      <c r="F32" s="101"/>
      <c r="G32" s="118"/>
      <c r="H32" s="15"/>
    </row>
    <row r="33" spans="1:8" ht="15.75" customHeight="1" x14ac:dyDescent="0.35">
      <c r="A33" s="139" t="s">
        <v>27</v>
      </c>
      <c r="B33" s="137"/>
      <c r="C33" s="14"/>
      <c r="D33" s="71"/>
      <c r="E33" s="101"/>
      <c r="F33" s="101"/>
      <c r="G33" s="118"/>
      <c r="H33" s="15"/>
    </row>
    <row r="34" spans="1:8" ht="15.75" customHeight="1" x14ac:dyDescent="0.35">
      <c r="A34" s="139" t="s">
        <v>72</v>
      </c>
      <c r="B34" s="137"/>
      <c r="C34" s="14"/>
      <c r="D34" s="71"/>
      <c r="E34" s="101"/>
      <c r="F34" s="101"/>
      <c r="G34" s="118"/>
      <c r="H34" s="15"/>
    </row>
    <row r="35" spans="1:8" ht="15.75" customHeight="1" x14ac:dyDescent="0.35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ht="15.75" customHeight="1" x14ac:dyDescent="0.35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ht="15.75" customHeight="1" x14ac:dyDescent="0.35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ht="15.75" customHeight="1" x14ac:dyDescent="0.35">
      <c r="A38" s="17"/>
      <c r="B38" s="18"/>
      <c r="C38" s="14"/>
      <c r="D38" s="72"/>
      <c r="E38" s="111"/>
      <c r="F38" s="111"/>
      <c r="G38" s="119"/>
      <c r="H38" s="15"/>
    </row>
    <row r="39" spans="1:8" ht="15.75" customHeight="1" x14ac:dyDescent="0.35">
      <c r="A39" s="19" t="s">
        <v>31</v>
      </c>
      <c r="B39" s="20"/>
      <c r="C39" s="21"/>
      <c r="D39" s="73">
        <f>SUM(D9:D38)</f>
        <v>0</v>
      </c>
      <c r="E39" s="112">
        <f>SUM(E9:E38)</f>
        <v>0</v>
      </c>
      <c r="F39" s="112">
        <f>SUM(F9:F38)</f>
        <v>0</v>
      </c>
      <c r="G39" s="122">
        <v>0</v>
      </c>
      <c r="H39" s="15"/>
    </row>
    <row r="40" spans="1:8" ht="15.75" customHeight="1" x14ac:dyDescent="0.35">
      <c r="A40" s="22"/>
      <c r="B40" s="22"/>
      <c r="C40" s="22"/>
      <c r="D40" s="107"/>
      <c r="E40" s="108"/>
      <c r="F40" s="74"/>
      <c r="G40" s="74"/>
      <c r="H40" s="2"/>
    </row>
    <row r="41" spans="1:8" ht="15.75" customHeight="1" x14ac:dyDescent="0.3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customHeight="1" x14ac:dyDescent="0.3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5" t="s">
        <v>124</v>
      </c>
      <c r="H43" s="2"/>
    </row>
    <row r="44" spans="1:8" ht="15.75" customHeight="1" x14ac:dyDescent="0.35">
      <c r="A44" s="27" t="s">
        <v>33</v>
      </c>
      <c r="B44" s="28"/>
      <c r="C44" s="14"/>
      <c r="D44" s="71">
        <v>5</v>
      </c>
      <c r="E44" s="101">
        <v>364918.4</v>
      </c>
      <c r="F44" s="101">
        <v>10108.049999999999</v>
      </c>
      <c r="G44" s="118">
        <f>1-(+F44/E44)</f>
        <v>0.97230051978743737</v>
      </c>
      <c r="H44" s="15"/>
    </row>
    <row r="45" spans="1:8" ht="15.75" customHeight="1" x14ac:dyDescent="0.3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customHeight="1" x14ac:dyDescent="0.35">
      <c r="A46" s="27" t="s">
        <v>35</v>
      </c>
      <c r="B46" s="28"/>
      <c r="C46" s="14"/>
      <c r="D46" s="71">
        <v>4</v>
      </c>
      <c r="E46" s="101">
        <v>79590.25</v>
      </c>
      <c r="F46" s="101">
        <v>6185.75</v>
      </c>
      <c r="G46" s="118">
        <f>1-(+F46/E46)</f>
        <v>0.9222800531472134</v>
      </c>
      <c r="H46" s="15"/>
    </row>
    <row r="47" spans="1:8" ht="15.75" customHeight="1" x14ac:dyDescent="0.35">
      <c r="A47" s="27" t="s">
        <v>36</v>
      </c>
      <c r="B47" s="28"/>
      <c r="C47" s="14"/>
      <c r="D47" s="71">
        <v>12</v>
      </c>
      <c r="E47" s="101">
        <v>548584.5</v>
      </c>
      <c r="F47" s="101">
        <v>78813.5</v>
      </c>
      <c r="G47" s="118">
        <f>1-(+F47/E47)</f>
        <v>0.85633298060736318</v>
      </c>
      <c r="H47" s="15"/>
    </row>
    <row r="48" spans="1:8" ht="15.75" customHeight="1" x14ac:dyDescent="0.35">
      <c r="A48" s="27" t="s">
        <v>37</v>
      </c>
      <c r="B48" s="28"/>
      <c r="C48" s="14"/>
      <c r="D48" s="71">
        <v>8</v>
      </c>
      <c r="E48" s="101">
        <v>980814.09</v>
      </c>
      <c r="F48" s="101">
        <v>76646.429999999993</v>
      </c>
      <c r="G48" s="118">
        <f>1-(+F48/E48)</f>
        <v>0.92185427311714085</v>
      </c>
      <c r="H48" s="15"/>
    </row>
    <row r="49" spans="1:8" ht="15.75" customHeight="1" x14ac:dyDescent="0.3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customHeight="1" x14ac:dyDescent="0.35">
      <c r="A50" s="27" t="s">
        <v>39</v>
      </c>
      <c r="B50" s="28"/>
      <c r="C50" s="14"/>
      <c r="D50" s="71">
        <v>5</v>
      </c>
      <c r="E50" s="101">
        <v>180520.01</v>
      </c>
      <c r="F50" s="101">
        <v>21650.01</v>
      </c>
      <c r="G50" s="118">
        <f>1-(+F50/E50)</f>
        <v>0.88006864169794807</v>
      </c>
      <c r="H50" s="15"/>
    </row>
    <row r="51" spans="1:8" ht="15.75" customHeight="1" x14ac:dyDescent="0.3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customHeight="1" x14ac:dyDescent="0.3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customHeight="1" x14ac:dyDescent="0.35">
      <c r="A53" s="27" t="s">
        <v>60</v>
      </c>
      <c r="B53" s="30"/>
      <c r="C53" s="14"/>
      <c r="D53" s="71"/>
      <c r="E53" s="101"/>
      <c r="F53" s="101"/>
      <c r="G53" s="118"/>
      <c r="H53" s="15"/>
    </row>
    <row r="54" spans="1:8" ht="15.75" customHeight="1" x14ac:dyDescent="0.35">
      <c r="A54" s="27" t="s">
        <v>61</v>
      </c>
      <c r="B54" s="30"/>
      <c r="C54" s="14"/>
      <c r="D54" s="71">
        <v>356</v>
      </c>
      <c r="E54" s="101">
        <v>26128869.18</v>
      </c>
      <c r="F54" s="101">
        <v>2752565.03</v>
      </c>
      <c r="G54" s="118">
        <f>1-(+F54/E54)</f>
        <v>0.89465426111487001</v>
      </c>
      <c r="H54" s="15"/>
    </row>
    <row r="55" spans="1:8" ht="15.75" customHeight="1" x14ac:dyDescent="0.35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ht="15.75" customHeight="1" x14ac:dyDescent="0.35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ht="15.75" customHeight="1" x14ac:dyDescent="0.35">
      <c r="A57" s="16" t="s">
        <v>29</v>
      </c>
      <c r="B57" s="28"/>
      <c r="C57" s="14"/>
      <c r="D57" s="72"/>
      <c r="E57" s="100"/>
      <c r="F57" s="101"/>
      <c r="G57" s="119"/>
      <c r="H57" s="15"/>
    </row>
    <row r="58" spans="1:8" ht="15.75" customHeight="1" x14ac:dyDescent="0.35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customHeight="1" x14ac:dyDescent="0.35">
      <c r="A59" s="32"/>
      <c r="B59" s="18"/>
      <c r="C59" s="14"/>
      <c r="D59" s="72"/>
      <c r="E59" s="111"/>
      <c r="F59" s="111"/>
      <c r="G59" s="119"/>
      <c r="H59" s="15"/>
    </row>
    <row r="60" spans="1:8" ht="15.75" customHeight="1" x14ac:dyDescent="0.35">
      <c r="A60" s="20" t="s">
        <v>45</v>
      </c>
      <c r="B60" s="20"/>
      <c r="C60" s="21"/>
      <c r="D60" s="73">
        <f>SUM(D44:D56)</f>
        <v>390</v>
      </c>
      <c r="E60" s="112">
        <f>SUM(E44:E59)</f>
        <v>28283296.43</v>
      </c>
      <c r="F60" s="112">
        <f>SUM(F44:F59)</f>
        <v>2945968.7699999996</v>
      </c>
      <c r="G60" s="122">
        <f>1-(F60/E60)</f>
        <v>0.89584068542748718</v>
      </c>
      <c r="H60" s="15"/>
    </row>
    <row r="61" spans="1:8" ht="15.75" customHeight="1" x14ac:dyDescent="0.35">
      <c r="A61" s="33"/>
      <c r="B61" s="33"/>
      <c r="C61" s="33"/>
      <c r="D61" s="123"/>
      <c r="E61" s="114"/>
      <c r="F61" s="115"/>
      <c r="G61" s="115"/>
      <c r="H61" s="2"/>
    </row>
    <row r="62" spans="1:8" ht="15.75" customHeight="1" x14ac:dyDescent="0.35">
      <c r="A62" s="34" t="s">
        <v>46</v>
      </c>
      <c r="B62" s="35"/>
      <c r="C62" s="35"/>
      <c r="D62" s="51"/>
      <c r="E62" s="116"/>
      <c r="F62" s="36">
        <f>F60+F39</f>
        <v>2945968.7699999996</v>
      </c>
      <c r="G62" s="116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136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3</v>
      </c>
      <c r="E10" s="101">
        <v>944489</v>
      </c>
      <c r="F10" s="101">
        <v>-7034.5</v>
      </c>
      <c r="G10" s="102">
        <f>F10/E10</f>
        <v>-7.4479427499949706E-3</v>
      </c>
      <c r="H10" s="15"/>
    </row>
    <row r="11" spans="1:8" ht="15.75" x14ac:dyDescent="0.25">
      <c r="A11" s="136" t="s">
        <v>69</v>
      </c>
      <c r="B11" s="137"/>
      <c r="C11" s="14"/>
      <c r="D11" s="71">
        <v>1</v>
      </c>
      <c r="E11" s="101">
        <v>169456</v>
      </c>
      <c r="F11" s="101">
        <v>59981</v>
      </c>
      <c r="G11" s="102">
        <f>F11/E11</f>
        <v>0.35396209045415922</v>
      </c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62150</v>
      </c>
      <c r="F12" s="101">
        <v>38121</v>
      </c>
      <c r="G12" s="102">
        <f>F12/E12</f>
        <v>0.61337087691069991</v>
      </c>
      <c r="H12" s="15"/>
    </row>
    <row r="13" spans="1:8" ht="15.75" x14ac:dyDescent="0.25">
      <c r="A13" s="136" t="s">
        <v>70</v>
      </c>
      <c r="B13" s="137"/>
      <c r="C13" s="14"/>
      <c r="D13" s="71">
        <v>18</v>
      </c>
      <c r="E13" s="101">
        <v>3997827</v>
      </c>
      <c r="F13" s="101">
        <v>759999.5</v>
      </c>
      <c r="G13" s="102">
        <f>F13/E13</f>
        <v>0.19010314853544188</v>
      </c>
      <c r="H13" s="15"/>
    </row>
    <row r="14" spans="1:8" ht="15.75" x14ac:dyDescent="0.25">
      <c r="A14" s="136" t="s">
        <v>112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104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113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137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1217274</v>
      </c>
      <c r="F18" s="101">
        <v>112191</v>
      </c>
      <c r="G18" s="102">
        <f>F18/E18</f>
        <v>9.2165773687764629E-2</v>
      </c>
      <c r="H18" s="15"/>
    </row>
    <row r="19" spans="1:8" ht="15.75" x14ac:dyDescent="0.25">
      <c r="A19" s="136" t="s">
        <v>15</v>
      </c>
      <c r="B19" s="137"/>
      <c r="C19" s="14"/>
      <c r="D19" s="71">
        <v>3</v>
      </c>
      <c r="E19" s="101">
        <v>2900697</v>
      </c>
      <c r="F19" s="101">
        <v>712611</v>
      </c>
      <c r="G19" s="102">
        <f>F19/E19</f>
        <v>0.24566888578848464</v>
      </c>
      <c r="H19" s="15"/>
    </row>
    <row r="20" spans="1:8" ht="15.75" x14ac:dyDescent="0.25">
      <c r="A20" s="139" t="s">
        <v>16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71</v>
      </c>
      <c r="B21" s="137"/>
      <c r="C21" s="14"/>
      <c r="D21" s="71">
        <v>3</v>
      </c>
      <c r="E21" s="101">
        <v>5544720</v>
      </c>
      <c r="F21" s="101">
        <v>712909.5</v>
      </c>
      <c r="G21" s="102">
        <f>F21/E21</f>
        <v>0.12857448166904731</v>
      </c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139</v>
      </c>
      <c r="B23" s="137"/>
      <c r="C23" s="14"/>
      <c r="D23" s="71">
        <v>1</v>
      </c>
      <c r="E23" s="101">
        <v>159516</v>
      </c>
      <c r="F23" s="101">
        <v>99206.5</v>
      </c>
      <c r="G23" s="102">
        <f>F23/E23</f>
        <v>0.62192193886506686</v>
      </c>
      <c r="H23" s="15"/>
    </row>
    <row r="24" spans="1:8" ht="15.75" x14ac:dyDescent="0.25">
      <c r="A24" s="136" t="s">
        <v>133</v>
      </c>
      <c r="B24" s="137"/>
      <c r="C24" s="14"/>
      <c r="D24" s="71">
        <v>1</v>
      </c>
      <c r="E24" s="101">
        <v>513764</v>
      </c>
      <c r="F24" s="101">
        <v>207935</v>
      </c>
      <c r="G24" s="102">
        <f>F24/E24</f>
        <v>0.40472863026603656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1">
        <v>2098738</v>
      </c>
      <c r="F25" s="101">
        <v>457244</v>
      </c>
      <c r="G25" s="102">
        <f>F25/E25</f>
        <v>0.21786616528599567</v>
      </c>
      <c r="H25" s="15"/>
    </row>
    <row r="26" spans="1:8" ht="15.75" x14ac:dyDescent="0.25">
      <c r="A26" s="138" t="s">
        <v>21</v>
      </c>
      <c r="B26" s="137"/>
      <c r="C26" s="14"/>
      <c r="D26" s="71">
        <v>17</v>
      </c>
      <c r="E26" s="101">
        <v>122869</v>
      </c>
      <c r="F26" s="101">
        <v>122869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67512</v>
      </c>
      <c r="F28" s="101">
        <v>3412</v>
      </c>
      <c r="G28" s="102">
        <f>F28/E28</f>
        <v>5.0539163407986726E-2</v>
      </c>
      <c r="H28" s="15"/>
    </row>
    <row r="29" spans="1:8" ht="15.75" x14ac:dyDescent="0.25">
      <c r="A29" s="139" t="s">
        <v>141</v>
      </c>
      <c r="B29" s="137"/>
      <c r="C29" s="14"/>
      <c r="D29" s="71">
        <v>1</v>
      </c>
      <c r="E29" s="101">
        <v>1277431</v>
      </c>
      <c r="F29" s="101">
        <v>124407</v>
      </c>
      <c r="G29" s="102">
        <f>F29/E29</f>
        <v>9.7388430373147358E-2</v>
      </c>
      <c r="H29" s="15"/>
    </row>
    <row r="30" spans="1:8" ht="15.75" x14ac:dyDescent="0.25">
      <c r="A30" s="139" t="s">
        <v>107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19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132</v>
      </c>
      <c r="B32" s="137"/>
      <c r="C32" s="14"/>
      <c r="D32" s="71">
        <v>2</v>
      </c>
      <c r="E32" s="101">
        <v>482578</v>
      </c>
      <c r="F32" s="101">
        <v>127305.27</v>
      </c>
      <c r="G32" s="102">
        <f>F32/E32</f>
        <v>0.26380247338254126</v>
      </c>
      <c r="H32" s="15"/>
    </row>
    <row r="33" spans="1:8" ht="15.75" x14ac:dyDescent="0.25">
      <c r="A33" s="139" t="s">
        <v>142</v>
      </c>
      <c r="B33" s="137"/>
      <c r="C33" s="14"/>
      <c r="D33" s="71">
        <v>2</v>
      </c>
      <c r="E33" s="101">
        <v>781339</v>
      </c>
      <c r="F33" s="101">
        <v>276998.59999999998</v>
      </c>
      <c r="G33" s="102">
        <f>F33/E33</f>
        <v>0.35451782132979409</v>
      </c>
      <c r="H33" s="15"/>
    </row>
    <row r="34" spans="1:8" ht="15.75" x14ac:dyDescent="0.25">
      <c r="A34" s="139" t="s">
        <v>72</v>
      </c>
      <c r="B34" s="137"/>
      <c r="C34" s="14"/>
      <c r="D34" s="71">
        <v>3</v>
      </c>
      <c r="E34" s="101">
        <v>2646986</v>
      </c>
      <c r="F34" s="101">
        <v>580368</v>
      </c>
      <c r="G34" s="102">
        <f>F34/E34</f>
        <v>0.21925616531405909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61</v>
      </c>
      <c r="E39" s="105">
        <f>SUM(E9:E38)</f>
        <v>22987346</v>
      </c>
      <c r="F39" s="105">
        <f>SUM(F9:F38)</f>
        <v>4388523.87</v>
      </c>
      <c r="G39" s="106">
        <f>F39/E39</f>
        <v>0.19091041958475763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2"/>
    </row>
    <row r="44" spans="1:8" ht="15.75" x14ac:dyDescent="0.25">
      <c r="A44" s="27" t="s">
        <v>33</v>
      </c>
      <c r="B44" s="28"/>
      <c r="C44" s="14"/>
      <c r="D44" s="71">
        <v>108</v>
      </c>
      <c r="E44" s="101">
        <v>23978069.059999999</v>
      </c>
      <c r="F44" s="101">
        <v>1525823.98</v>
      </c>
      <c r="G44" s="102">
        <f>1-(+F44/E44)</f>
        <v>0.93636585263884464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6979768.6799999997</v>
      </c>
      <c r="F45" s="101">
        <v>736698.4</v>
      </c>
      <c r="G45" s="102">
        <f>1-(+F45/E45)</f>
        <v>0.89445231872641373</v>
      </c>
      <c r="H45" s="15"/>
    </row>
    <row r="46" spans="1:8" ht="15.75" x14ac:dyDescent="0.25">
      <c r="A46" s="27" t="s">
        <v>35</v>
      </c>
      <c r="B46" s="28"/>
      <c r="C46" s="14"/>
      <c r="D46" s="71">
        <v>257</v>
      </c>
      <c r="E46" s="101">
        <v>18171908.5</v>
      </c>
      <c r="F46" s="101">
        <v>819139.35</v>
      </c>
      <c r="G46" s="102">
        <f>1-(+F46/E46)</f>
        <v>0.9549227671931102</v>
      </c>
      <c r="H46" s="15"/>
    </row>
    <row r="47" spans="1:8" ht="15.75" x14ac:dyDescent="0.25">
      <c r="A47" s="27" t="s">
        <v>36</v>
      </c>
      <c r="B47" s="28"/>
      <c r="C47" s="14"/>
      <c r="D47" s="71">
        <v>17</v>
      </c>
      <c r="E47" s="101">
        <v>1694939</v>
      </c>
      <c r="F47" s="101">
        <v>170291.5</v>
      </c>
      <c r="G47" s="102">
        <f>1-(+F47/E47)</f>
        <v>0.89952942259278945</v>
      </c>
      <c r="H47" s="15"/>
    </row>
    <row r="48" spans="1:8" ht="15.75" x14ac:dyDescent="0.25">
      <c r="A48" s="27" t="s">
        <v>37</v>
      </c>
      <c r="B48" s="28"/>
      <c r="C48" s="14"/>
      <c r="D48" s="71">
        <v>99</v>
      </c>
      <c r="E48" s="101">
        <v>17549487</v>
      </c>
      <c r="F48" s="101">
        <v>1254249.27</v>
      </c>
      <c r="G48" s="102">
        <f>1-(+F48/E48)</f>
        <v>0.92853071602605819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15"/>
    </row>
    <row r="50" spans="1:8" ht="15.75" x14ac:dyDescent="0.25">
      <c r="A50" s="27" t="s">
        <v>39</v>
      </c>
      <c r="B50" s="28"/>
      <c r="C50" s="14"/>
      <c r="D50" s="71">
        <v>43</v>
      </c>
      <c r="E50" s="101">
        <v>19703681</v>
      </c>
      <c r="F50" s="101">
        <v>746411.42</v>
      </c>
      <c r="G50" s="102">
        <f t="shared" ref="G50:G55" si="0">1-(+F50/E50)</f>
        <v>0.96211817375646713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652380</v>
      </c>
      <c r="F51" s="101">
        <v>19630</v>
      </c>
      <c r="G51" s="102">
        <f t="shared" si="0"/>
        <v>0.96991017505135046</v>
      </c>
      <c r="H51" s="15"/>
    </row>
    <row r="52" spans="1:8" ht="15.75" x14ac:dyDescent="0.25">
      <c r="A52" s="53" t="s">
        <v>41</v>
      </c>
      <c r="B52" s="28"/>
      <c r="C52" s="14"/>
      <c r="D52" s="71">
        <v>1</v>
      </c>
      <c r="E52" s="101">
        <v>212275</v>
      </c>
      <c r="F52" s="101">
        <v>8300</v>
      </c>
      <c r="G52" s="102">
        <f t="shared" si="0"/>
        <v>0.96089977623365919</v>
      </c>
      <c r="H52" s="15"/>
    </row>
    <row r="53" spans="1:8" ht="15.75" x14ac:dyDescent="0.25">
      <c r="A53" s="54" t="s">
        <v>59</v>
      </c>
      <c r="B53" s="28"/>
      <c r="C53" s="14"/>
      <c r="D53" s="71">
        <v>1</v>
      </c>
      <c r="E53" s="101">
        <v>98800</v>
      </c>
      <c r="F53" s="101">
        <v>-33700</v>
      </c>
      <c r="G53" s="102">
        <f t="shared" si="0"/>
        <v>1.3410931174089069</v>
      </c>
      <c r="H53" s="15"/>
    </row>
    <row r="54" spans="1:8" ht="15.75" x14ac:dyDescent="0.25">
      <c r="A54" s="27" t="s">
        <v>92</v>
      </c>
      <c r="B54" s="28"/>
      <c r="C54" s="14"/>
      <c r="D54" s="71">
        <v>1238</v>
      </c>
      <c r="E54" s="101">
        <v>149411903.86000001</v>
      </c>
      <c r="F54" s="101">
        <v>15932488.77</v>
      </c>
      <c r="G54" s="102">
        <f t="shared" si="0"/>
        <v>0.89336533195555257</v>
      </c>
      <c r="H54" s="15"/>
    </row>
    <row r="55" spans="1:8" ht="15.75" x14ac:dyDescent="0.25">
      <c r="A55" s="69" t="s">
        <v>93</v>
      </c>
      <c r="B55" s="30"/>
      <c r="C55" s="14"/>
      <c r="D55" s="71">
        <v>3</v>
      </c>
      <c r="E55" s="101">
        <v>439824</v>
      </c>
      <c r="F55" s="101">
        <v>44349.77</v>
      </c>
      <c r="G55" s="102">
        <f t="shared" si="0"/>
        <v>0.89916473407544839</v>
      </c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03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29</v>
      </c>
      <c r="B58" s="28"/>
      <c r="C58" s="14"/>
      <c r="D58" s="72"/>
      <c r="E58" s="100"/>
      <c r="F58" s="101"/>
      <c r="G58" s="103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15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1786</v>
      </c>
      <c r="E61" s="112">
        <f>SUM(E44:E60)</f>
        <v>238893036.10000002</v>
      </c>
      <c r="F61" s="112">
        <f>SUM(F44:F60)</f>
        <v>21223682.459999997</v>
      </c>
      <c r="G61" s="106">
        <f>1-(+F61/E61)</f>
        <v>0.91115822040490202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F61+F39</f>
        <v>25612206.329999998</v>
      </c>
      <c r="G63" s="116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JULY 2025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73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0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111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15</v>
      </c>
      <c r="E13" s="100">
        <v>1206070</v>
      </c>
      <c r="F13" s="101">
        <v>639157.5</v>
      </c>
      <c r="G13" s="102">
        <f>F13/E13</f>
        <v>0.52995058329947686</v>
      </c>
      <c r="H13" s="15"/>
    </row>
    <row r="14" spans="1:8" ht="15.75" x14ac:dyDescent="0.25">
      <c r="A14" s="136" t="s">
        <v>99</v>
      </c>
      <c r="B14" s="137"/>
      <c r="C14" s="14"/>
      <c r="D14" s="71">
        <v>3</v>
      </c>
      <c r="E14" s="100">
        <v>638669</v>
      </c>
      <c r="F14" s="101">
        <v>115422.5</v>
      </c>
      <c r="G14" s="102">
        <f>F14/E14</f>
        <v>0.18072350466360509</v>
      </c>
      <c r="H14" s="15"/>
    </row>
    <row r="15" spans="1:8" ht="15.75" x14ac:dyDescent="0.25">
      <c r="A15" s="136" t="s">
        <v>101</v>
      </c>
      <c r="B15" s="137"/>
      <c r="C15" s="14"/>
      <c r="D15" s="71"/>
      <c r="E15" s="100"/>
      <c r="F15" s="101"/>
      <c r="G15" s="102"/>
      <c r="H15" s="15"/>
    </row>
    <row r="16" spans="1:8" ht="15.75" x14ac:dyDescent="0.25">
      <c r="A16" s="136" t="s">
        <v>96</v>
      </c>
      <c r="B16" s="137"/>
      <c r="C16" s="14"/>
      <c r="D16" s="71">
        <v>1</v>
      </c>
      <c r="E16" s="100">
        <v>857791</v>
      </c>
      <c r="F16" s="101">
        <v>309321</v>
      </c>
      <c r="G16" s="102">
        <f>F16/E16</f>
        <v>0.36060182492005627</v>
      </c>
      <c r="H16" s="15"/>
    </row>
    <row r="17" spans="1:8" ht="15.75" x14ac:dyDescent="0.25">
      <c r="A17" s="136" t="s">
        <v>74</v>
      </c>
      <c r="B17" s="137"/>
      <c r="C17" s="14"/>
      <c r="D17" s="71">
        <v>2</v>
      </c>
      <c r="E17" s="100">
        <v>239771</v>
      </c>
      <c r="F17" s="101">
        <v>69497</v>
      </c>
      <c r="G17" s="102">
        <f>F17/E17</f>
        <v>0.2898473960570711</v>
      </c>
      <c r="H17" s="15"/>
    </row>
    <row r="18" spans="1:8" ht="15.75" x14ac:dyDescent="0.25">
      <c r="A18" s="139" t="s">
        <v>105</v>
      </c>
      <c r="B18" s="137"/>
      <c r="C18" s="14"/>
      <c r="D18" s="71">
        <v>2</v>
      </c>
      <c r="E18" s="100">
        <v>377714</v>
      </c>
      <c r="F18" s="101">
        <v>-997014.65</v>
      </c>
      <c r="G18" s="102">
        <f>F18/E18</f>
        <v>-2.6396020534054867</v>
      </c>
      <c r="H18" s="15"/>
    </row>
    <row r="19" spans="1:8" ht="15.75" x14ac:dyDescent="0.25">
      <c r="A19" s="139" t="s">
        <v>14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>
        <v>2</v>
      </c>
      <c r="E20" s="100">
        <v>1375281</v>
      </c>
      <c r="F20" s="101">
        <v>355498</v>
      </c>
      <c r="G20" s="102">
        <f>F20/E20</f>
        <v>0.25849117380375358</v>
      </c>
      <c r="H20" s="15"/>
    </row>
    <row r="21" spans="1:8" ht="15.75" x14ac:dyDescent="0.25">
      <c r="A21" s="136" t="s">
        <v>135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0"/>
      <c r="F22" s="101"/>
      <c r="G22" s="102"/>
      <c r="H22" s="15"/>
    </row>
    <row r="23" spans="1:8" ht="15.75" x14ac:dyDescent="0.25">
      <c r="A23" s="136" t="s">
        <v>106</v>
      </c>
      <c r="B23" s="137"/>
      <c r="C23" s="14"/>
      <c r="D23" s="71">
        <v>3</v>
      </c>
      <c r="E23" s="100">
        <v>1245340</v>
      </c>
      <c r="F23" s="101">
        <v>448961.5</v>
      </c>
      <c r="G23" s="102">
        <f t="shared" ref="G23:G29" si="0">F23/E23</f>
        <v>0.36051319318419067</v>
      </c>
      <c r="H23" s="15"/>
    </row>
    <row r="24" spans="1:8" ht="15.75" x14ac:dyDescent="0.25">
      <c r="A24" s="136" t="s">
        <v>18</v>
      </c>
      <c r="B24" s="137"/>
      <c r="C24" s="14"/>
      <c r="D24" s="71">
        <v>2</v>
      </c>
      <c r="E24" s="100">
        <v>2018859</v>
      </c>
      <c r="F24" s="101">
        <v>52234.5</v>
      </c>
      <c r="G24" s="102">
        <f t="shared" si="0"/>
        <v>2.5873277925798681E-2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740055</v>
      </c>
      <c r="F25" s="101">
        <v>170926</v>
      </c>
      <c r="G25" s="102">
        <f t="shared" si="0"/>
        <v>0.23096391484416698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0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0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0">
        <v>53650</v>
      </c>
      <c r="F29" s="101">
        <v>25568</v>
      </c>
      <c r="G29" s="102">
        <f t="shared" si="0"/>
        <v>0.47657036346691517</v>
      </c>
      <c r="H29" s="15"/>
    </row>
    <row r="30" spans="1:8" ht="15.75" x14ac:dyDescent="0.25">
      <c r="A30" s="139" t="s">
        <v>152</v>
      </c>
      <c r="B30" s="137"/>
      <c r="C30" s="14"/>
      <c r="D30" s="71"/>
      <c r="E30" s="100"/>
      <c r="F30" s="101"/>
      <c r="G30" s="102"/>
      <c r="H30" s="15"/>
    </row>
    <row r="31" spans="1:8" ht="15.75" x14ac:dyDescent="0.25">
      <c r="A31" s="139" t="s">
        <v>145</v>
      </c>
      <c r="B31" s="137"/>
      <c r="C31" s="14"/>
      <c r="D31" s="71">
        <v>2</v>
      </c>
      <c r="E31" s="100">
        <v>2065050</v>
      </c>
      <c r="F31" s="101">
        <v>303828.5</v>
      </c>
      <c r="G31" s="102">
        <f>F31/E31</f>
        <v>0.14712888307789157</v>
      </c>
      <c r="H31" s="15"/>
    </row>
    <row r="32" spans="1:8" ht="15.75" x14ac:dyDescent="0.25">
      <c r="A32" s="139" t="s">
        <v>102</v>
      </c>
      <c r="B32" s="137"/>
      <c r="C32" s="14"/>
      <c r="D32" s="71">
        <v>1</v>
      </c>
      <c r="E32" s="100">
        <v>148627</v>
      </c>
      <c r="F32" s="101">
        <v>61917</v>
      </c>
      <c r="G32" s="102">
        <f>F32/E32</f>
        <v>0.41659321657572312</v>
      </c>
      <c r="H32" s="15"/>
    </row>
    <row r="33" spans="1:8" ht="15.75" x14ac:dyDescent="0.25">
      <c r="A33" s="139" t="s">
        <v>27</v>
      </c>
      <c r="B33" s="137"/>
      <c r="C33" s="14"/>
      <c r="D33" s="71"/>
      <c r="E33" s="100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>
        <v>4</v>
      </c>
      <c r="E34" s="100">
        <v>4270286</v>
      </c>
      <c r="F34" s="101">
        <v>683190.5</v>
      </c>
      <c r="G34" s="102">
        <f>F34/E34</f>
        <v>0.15998705941475583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42</v>
      </c>
      <c r="E39" s="112">
        <f>SUM(E9:E38)</f>
        <v>15237163</v>
      </c>
      <c r="F39" s="112">
        <f>SUM(F9:F38)</f>
        <v>2238507.35</v>
      </c>
      <c r="G39" s="117">
        <f>F39/E39</f>
        <v>0.14691103258526539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15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26"/>
      <c r="D42" s="110"/>
      <c r="E42" s="11" t="s">
        <v>122</v>
      </c>
      <c r="F42" s="11" t="s">
        <v>122</v>
      </c>
      <c r="G42" s="11" t="s">
        <v>5</v>
      </c>
      <c r="H42" s="15"/>
    </row>
    <row r="43" spans="1:8" ht="15.75" x14ac:dyDescent="0.25">
      <c r="A43" s="26"/>
      <c r="B43" s="26"/>
      <c r="C43" s="26"/>
      <c r="D43" s="110" t="s">
        <v>6</v>
      </c>
      <c r="E43" s="76" t="s">
        <v>123</v>
      </c>
      <c r="F43" s="75" t="s">
        <v>8</v>
      </c>
      <c r="G43" s="78" t="s">
        <v>124</v>
      </c>
      <c r="H43" s="15"/>
    </row>
    <row r="44" spans="1:8" ht="15.75" x14ac:dyDescent="0.25">
      <c r="A44" s="27" t="s">
        <v>33</v>
      </c>
      <c r="B44" s="28"/>
      <c r="C44" s="14"/>
      <c r="D44" s="71">
        <v>154</v>
      </c>
      <c r="E44" s="101">
        <v>26518545.489999998</v>
      </c>
      <c r="F44" s="101">
        <v>1838036.14</v>
      </c>
      <c r="G44" s="102">
        <f>1-(+F44/E44)</f>
        <v>0.93068865180810489</v>
      </c>
      <c r="H44" s="15"/>
    </row>
    <row r="45" spans="1:8" ht="15.75" x14ac:dyDescent="0.25">
      <c r="A45" s="27" t="s">
        <v>34</v>
      </c>
      <c r="B45" s="28"/>
      <c r="C45" s="14"/>
      <c r="D45" s="71">
        <v>16</v>
      </c>
      <c r="E45" s="101">
        <v>8826138.3599999994</v>
      </c>
      <c r="F45" s="101">
        <v>679803.21</v>
      </c>
      <c r="G45" s="102">
        <f t="shared" ref="G45:G55" si="1">1-(+F45/E45)</f>
        <v>0.92297841000534686</v>
      </c>
      <c r="H45" s="15"/>
    </row>
    <row r="46" spans="1:8" ht="15.75" x14ac:dyDescent="0.25">
      <c r="A46" s="27" t="s">
        <v>35</v>
      </c>
      <c r="B46" s="28"/>
      <c r="C46" s="14"/>
      <c r="D46" s="71">
        <v>136</v>
      </c>
      <c r="E46" s="101">
        <v>12049080.949999999</v>
      </c>
      <c r="F46" s="101">
        <v>715621.98</v>
      </c>
      <c r="G46" s="102">
        <f t="shared" si="1"/>
        <v>0.94060775398807495</v>
      </c>
      <c r="H46" s="15"/>
    </row>
    <row r="47" spans="1:8" ht="15.75" x14ac:dyDescent="0.25">
      <c r="A47" s="27" t="s">
        <v>36</v>
      </c>
      <c r="B47" s="28"/>
      <c r="C47" s="14"/>
      <c r="D47" s="71">
        <v>3</v>
      </c>
      <c r="E47" s="101">
        <v>1492782.24</v>
      </c>
      <c r="F47" s="101">
        <v>78933.399999999994</v>
      </c>
      <c r="G47" s="102">
        <f t="shared" si="1"/>
        <v>0.94712329910891757</v>
      </c>
      <c r="H47" s="15"/>
    </row>
    <row r="48" spans="1:8" ht="15.75" x14ac:dyDescent="0.25">
      <c r="A48" s="27" t="s">
        <v>37</v>
      </c>
      <c r="B48" s="28"/>
      <c r="C48" s="14"/>
      <c r="D48" s="71">
        <v>57</v>
      </c>
      <c r="E48" s="101">
        <v>10307932.199999999</v>
      </c>
      <c r="F48" s="101">
        <v>628771.31000000006</v>
      </c>
      <c r="G48" s="102">
        <f t="shared" si="1"/>
        <v>0.93900121791643132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2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1313675</v>
      </c>
      <c r="F50" s="101">
        <v>135000</v>
      </c>
      <c r="G50" s="102">
        <f t="shared" si="1"/>
        <v>0.89723485641425771</v>
      </c>
      <c r="H50" s="2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434005</v>
      </c>
      <c r="F51" s="101">
        <v>-6725</v>
      </c>
      <c r="G51" s="102">
        <f t="shared" si="1"/>
        <v>1.0154952131887882</v>
      </c>
      <c r="H51" s="2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519325</v>
      </c>
      <c r="F52" s="101">
        <v>32919</v>
      </c>
      <c r="G52" s="102">
        <f t="shared" si="1"/>
        <v>0.93661194820199301</v>
      </c>
      <c r="H52" s="2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2"/>
    </row>
    <row r="54" spans="1:8" ht="15.75" x14ac:dyDescent="0.25">
      <c r="A54" s="27" t="s">
        <v>92</v>
      </c>
      <c r="B54" s="28"/>
      <c r="C54" s="14"/>
      <c r="D54" s="71">
        <v>1207</v>
      </c>
      <c r="E54" s="101">
        <v>146814461.65000001</v>
      </c>
      <c r="F54" s="101">
        <v>15900154.039999999</v>
      </c>
      <c r="G54" s="102">
        <f t="shared" si="1"/>
        <v>0.89169899299222066</v>
      </c>
      <c r="H54" s="2"/>
    </row>
    <row r="55" spans="1:8" ht="15.75" x14ac:dyDescent="0.25">
      <c r="A55" s="69" t="s">
        <v>93</v>
      </c>
      <c r="B55" s="30"/>
      <c r="C55" s="14"/>
      <c r="D55" s="71">
        <v>2</v>
      </c>
      <c r="E55" s="101">
        <v>379603.42</v>
      </c>
      <c r="F55" s="101">
        <v>25344.13</v>
      </c>
      <c r="G55" s="102">
        <f t="shared" si="1"/>
        <v>0.93323524324412044</v>
      </c>
      <c r="H55" s="2"/>
    </row>
    <row r="56" spans="1:8" x14ac:dyDescent="0.2">
      <c r="A56" s="16" t="s">
        <v>42</v>
      </c>
      <c r="B56" s="30"/>
      <c r="C56" s="14"/>
      <c r="D56" s="72"/>
      <c r="E56" s="104"/>
      <c r="F56" s="101"/>
      <c r="G56" s="103"/>
      <c r="H56" s="2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2"/>
    </row>
    <row r="58" spans="1:8" x14ac:dyDescent="0.2">
      <c r="A58" s="16" t="s">
        <v>44</v>
      </c>
      <c r="B58" s="28"/>
      <c r="C58" s="14"/>
      <c r="D58" s="72"/>
      <c r="E58" s="100"/>
      <c r="F58" s="101"/>
      <c r="G58" s="103"/>
      <c r="H58" s="2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2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1588</v>
      </c>
      <c r="E61" s="112">
        <f>SUM(E44:E60)</f>
        <v>208655549.30999997</v>
      </c>
      <c r="F61" s="112">
        <f>SUM(F44:F60)</f>
        <v>20027858.209999997</v>
      </c>
      <c r="G61" s="106">
        <f>1-(+F61/E61)</f>
        <v>0.90401473492447326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F61+F27+F39</f>
        <v>22266365.559999999</v>
      </c>
      <c r="G63" s="116"/>
      <c r="H63" s="2"/>
    </row>
    <row r="64" spans="1:8" ht="18" x14ac:dyDescent="0.25">
      <c r="A64" s="42"/>
      <c r="B64" s="38"/>
      <c r="C64" s="38"/>
      <c r="D64" s="38"/>
      <c r="E64" s="43"/>
      <c r="F64" s="2"/>
      <c r="G64" s="2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8"/>
      <c r="F70" s="2"/>
      <c r="G70" s="2"/>
      <c r="H70" s="2"/>
    </row>
    <row r="71" spans="1:8" ht="15.75" x14ac:dyDescent="0.25">
      <c r="A71" s="47"/>
      <c r="B71" s="2"/>
      <c r="C71" s="2"/>
      <c r="D71" s="2"/>
      <c r="E71" s="2"/>
      <c r="F71" s="2"/>
      <c r="G71" s="2"/>
      <c r="H71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2025-09-09T21:46:00Z</dcterms:modified>
</cp:coreProperties>
</file>