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dev\Downloads\Public report2\"/>
    </mc:Choice>
  </mc:AlternateContent>
  <bookViews>
    <workbookView xWindow="32760" yWindow="135" windowWidth="7845" windowHeight="4080" tabRatio="790"/>
  </bookViews>
  <sheets>
    <sheet name="ARG" sheetId="1" r:id="rId1"/>
    <sheet name="CARUTHERSVILLE" sheetId="2" r:id="rId2"/>
    <sheet name="HOLLYWOOD" sheetId="3" r:id="rId3"/>
    <sheet name="HARKC" sheetId="4" r:id="rId4"/>
    <sheet name="BALLYSKC" sheetId="5" r:id="rId5"/>
    <sheet name="AMERKC" sheetId="6" r:id="rId6"/>
    <sheet name="LAGRANGE" sheetId="7" r:id="rId7"/>
    <sheet name="AMERSC" sheetId="8" r:id="rId8"/>
    <sheet name="RIVERCITY" sheetId="9" r:id="rId9"/>
    <sheet name="HORSESHO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TOTALS'!$A$1:$C$23</definedName>
  </definedNames>
  <calcPr calcId="977461"/>
</workbook>
</file>

<file path=xl/calcChain.xml><?xml version="1.0" encoding="utf-8"?>
<calcChain xmlns="http://schemas.openxmlformats.org/spreadsheetml/2006/main">
  <c r="F63" i="14" l="1"/>
  <c r="F61" i="14"/>
  <c r="G61" i="14"/>
  <c r="E61" i="14"/>
  <c r="D61" i="14"/>
  <c r="G55" i="14"/>
  <c r="G54" i="14"/>
  <c r="G52" i="14"/>
  <c r="G51" i="14"/>
  <c r="G50" i="14"/>
  <c r="G48" i="14"/>
  <c r="G47" i="14"/>
  <c r="G46" i="14"/>
  <c r="G44" i="14"/>
  <c r="F39" i="14"/>
  <c r="G39" i="14"/>
  <c r="E39" i="14"/>
  <c r="D39" i="14"/>
  <c r="G34" i="14"/>
  <c r="G30" i="14"/>
  <c r="G29" i="14"/>
  <c r="G26" i="14"/>
  <c r="G24" i="14"/>
  <c r="G19" i="14"/>
  <c r="G15" i="14"/>
  <c r="F60" i="10"/>
  <c r="F62" i="10"/>
  <c r="E60" i="10"/>
  <c r="D60" i="10"/>
  <c r="G54" i="10"/>
  <c r="G53" i="10"/>
  <c r="G52" i="10"/>
  <c r="G50" i="10"/>
  <c r="G49" i="10"/>
  <c r="G48" i="10"/>
  <c r="G47" i="10"/>
  <c r="G46" i="10"/>
  <c r="G45" i="10"/>
  <c r="G44" i="10"/>
  <c r="D39" i="10"/>
  <c r="G34" i="10"/>
  <c r="G33" i="10"/>
  <c r="G29" i="10"/>
  <c r="G28" i="10"/>
  <c r="G26" i="10"/>
  <c r="G25" i="10"/>
  <c r="G20" i="10"/>
  <c r="G19" i="10"/>
  <c r="G16" i="10"/>
  <c r="F15" i="10"/>
  <c r="F39" i="10"/>
  <c r="E15" i="10"/>
  <c r="E39" i="10"/>
  <c r="G10" i="10"/>
  <c r="F62" i="7"/>
  <c r="F60" i="7"/>
  <c r="G60" i="7"/>
  <c r="E60" i="7"/>
  <c r="D60" i="7"/>
  <c r="G54" i="7"/>
  <c r="G50" i="7"/>
  <c r="G48" i="7"/>
  <c r="G47" i="7"/>
  <c r="G46" i="7"/>
  <c r="G44" i="7"/>
  <c r="F73" i="12"/>
  <c r="F75" i="12"/>
  <c r="E73" i="12"/>
  <c r="D73" i="12"/>
  <c r="G67" i="12"/>
  <c r="G66" i="12"/>
  <c r="G62" i="12"/>
  <c r="G60" i="12"/>
  <c r="G59" i="12"/>
  <c r="G58" i="12"/>
  <c r="G56" i="12"/>
  <c r="F51" i="12"/>
  <c r="B13" i="13"/>
  <c r="B14" i="13"/>
  <c r="E51" i="12"/>
  <c r="D51" i="12"/>
  <c r="G45" i="12"/>
  <c r="F39" i="12"/>
  <c r="G39" i="12"/>
  <c r="E39" i="12"/>
  <c r="D39" i="12"/>
  <c r="G30" i="12"/>
  <c r="G21" i="12"/>
  <c r="G12" i="12"/>
  <c r="F63" i="9"/>
  <c r="G61" i="9"/>
  <c r="F61" i="9"/>
  <c r="E61" i="9"/>
  <c r="D61" i="9"/>
  <c r="G55" i="9"/>
  <c r="G54" i="9"/>
  <c r="G52" i="9"/>
  <c r="G51" i="9"/>
  <c r="G50" i="9"/>
  <c r="G48" i="9"/>
  <c r="G47" i="9"/>
  <c r="G46" i="9"/>
  <c r="G45" i="9"/>
  <c r="G44" i="9"/>
  <c r="F39" i="9"/>
  <c r="G39" i="9"/>
  <c r="E39" i="9"/>
  <c r="D39" i="9"/>
  <c r="G34" i="9"/>
  <c r="G32" i="9"/>
  <c r="G31" i="9"/>
  <c r="G29" i="9"/>
  <c r="G25" i="9"/>
  <c r="G24" i="9"/>
  <c r="G23" i="9"/>
  <c r="G20" i="9"/>
  <c r="G18" i="9"/>
  <c r="G17" i="9"/>
  <c r="G16" i="9"/>
  <c r="G14" i="9"/>
  <c r="G13" i="9"/>
  <c r="F64" i="6"/>
  <c r="F62" i="6"/>
  <c r="G62" i="6"/>
  <c r="E62" i="6"/>
  <c r="D62" i="6"/>
  <c r="G55" i="6"/>
  <c r="G54" i="6"/>
  <c r="G53" i="6"/>
  <c r="G52" i="6"/>
  <c r="G51" i="6"/>
  <c r="G50" i="6"/>
  <c r="G48" i="6"/>
  <c r="G46" i="6"/>
  <c r="G45" i="6"/>
  <c r="G44" i="6"/>
  <c r="F39" i="6"/>
  <c r="G39" i="6"/>
  <c r="E39" i="6"/>
  <c r="D39" i="6"/>
  <c r="G34" i="6"/>
  <c r="G33" i="6"/>
  <c r="G32" i="6"/>
  <c r="G31" i="6"/>
  <c r="G30" i="6"/>
  <c r="G29" i="6"/>
  <c r="G28" i="6"/>
  <c r="G25" i="6"/>
  <c r="G22" i="6"/>
  <c r="G20" i="6"/>
  <c r="G19" i="6"/>
  <c r="G18" i="6"/>
  <c r="G16" i="6"/>
  <c r="G15" i="6"/>
  <c r="G13" i="6"/>
  <c r="G11" i="6"/>
  <c r="F64" i="5"/>
  <c r="F62" i="5"/>
  <c r="G62" i="5"/>
  <c r="E62" i="5"/>
  <c r="D62" i="5"/>
  <c r="G56" i="5"/>
  <c r="G54" i="5"/>
  <c r="G50" i="5"/>
  <c r="G48" i="5"/>
  <c r="G46" i="5"/>
  <c r="G44" i="5"/>
  <c r="F39" i="5"/>
  <c r="E39" i="5"/>
  <c r="G39" i="5"/>
  <c r="D39" i="5"/>
  <c r="G25" i="5"/>
  <c r="G24" i="5"/>
  <c r="G23" i="5"/>
  <c r="G21" i="5"/>
  <c r="G18" i="5"/>
  <c r="G17" i="5"/>
  <c r="G14" i="5"/>
  <c r="G12" i="5"/>
  <c r="G10" i="5"/>
  <c r="G62" i="4"/>
  <c r="F62" i="4"/>
  <c r="E62" i="4"/>
  <c r="D62" i="4"/>
  <c r="G56" i="4"/>
  <c r="G54" i="4"/>
  <c r="G53" i="4"/>
  <c r="G52" i="4"/>
  <c r="G50" i="4"/>
  <c r="G49" i="4"/>
  <c r="G48" i="4"/>
  <c r="G46" i="4"/>
  <c r="G45" i="4"/>
  <c r="G44" i="4"/>
  <c r="F39" i="4"/>
  <c r="G39" i="4"/>
  <c r="E39" i="4"/>
  <c r="D39" i="4"/>
  <c r="G33" i="4"/>
  <c r="G31" i="4"/>
  <c r="G28" i="4"/>
  <c r="G26" i="4"/>
  <c r="G24" i="4"/>
  <c r="G23" i="4"/>
  <c r="G22" i="4"/>
  <c r="G21" i="4"/>
  <c r="G19" i="4"/>
  <c r="G18" i="4"/>
  <c r="G17" i="4"/>
  <c r="G15" i="4"/>
  <c r="G14" i="4"/>
  <c r="G11" i="4"/>
  <c r="G10" i="4"/>
  <c r="G62" i="3"/>
  <c r="F62" i="3"/>
  <c r="E62" i="3"/>
  <c r="D62" i="3"/>
  <c r="G55" i="3"/>
  <c r="G54" i="3"/>
  <c r="G53" i="3"/>
  <c r="G52" i="3"/>
  <c r="G50" i="3"/>
  <c r="G49" i="3"/>
  <c r="G48" i="3"/>
  <c r="G47" i="3"/>
  <c r="G46" i="3"/>
  <c r="G45" i="3"/>
  <c r="G44" i="3"/>
  <c r="F39" i="3"/>
  <c r="F64" i="3"/>
  <c r="E39" i="3"/>
  <c r="D39" i="3"/>
  <c r="G34" i="3"/>
  <c r="G32" i="3"/>
  <c r="G29" i="3"/>
  <c r="G28" i="3"/>
  <c r="G26" i="3"/>
  <c r="G24" i="3"/>
  <c r="G23" i="3"/>
  <c r="G22" i="3"/>
  <c r="G21" i="3"/>
  <c r="G20" i="3"/>
  <c r="G18" i="3"/>
  <c r="G17" i="3"/>
  <c r="G13" i="3"/>
  <c r="G11" i="3"/>
  <c r="G9" i="3"/>
  <c r="F62" i="2"/>
  <c r="F60" i="2"/>
  <c r="G60" i="2"/>
  <c r="E60" i="2"/>
  <c r="B17" i="13"/>
  <c r="D60" i="2"/>
  <c r="G54" i="2"/>
  <c r="G53" i="2"/>
  <c r="G50" i="2"/>
  <c r="G48" i="2"/>
  <c r="G47" i="2"/>
  <c r="G46" i="2"/>
  <c r="G44" i="2"/>
  <c r="F39" i="2"/>
  <c r="G39" i="2"/>
  <c r="E39" i="2"/>
  <c r="D39" i="2"/>
  <c r="G34" i="2"/>
  <c r="G32" i="2"/>
  <c r="G30" i="2"/>
  <c r="G29" i="2"/>
  <c r="G18" i="2"/>
  <c r="F62" i="11"/>
  <c r="F60" i="11"/>
  <c r="G60" i="11"/>
  <c r="E60" i="11"/>
  <c r="D60" i="11"/>
  <c r="B16" i="13"/>
  <c r="G53" i="11"/>
  <c r="G52" i="11"/>
  <c r="G50" i="11"/>
  <c r="G49" i="11"/>
  <c r="G48" i="11"/>
  <c r="G47" i="11"/>
  <c r="G46" i="11"/>
  <c r="G45" i="11"/>
  <c r="G44" i="11"/>
  <c r="G39" i="11"/>
  <c r="F39" i="11"/>
  <c r="E39" i="11"/>
  <c r="D39" i="11"/>
  <c r="G34" i="11"/>
  <c r="G30" i="11"/>
  <c r="G29" i="11"/>
  <c r="G23" i="11"/>
  <c r="G22" i="11"/>
  <c r="G19" i="11"/>
  <c r="G11" i="11"/>
  <c r="G9" i="11"/>
  <c r="F61" i="8"/>
  <c r="F63" i="8"/>
  <c r="E61" i="8"/>
  <c r="D61" i="8"/>
  <c r="G55" i="8"/>
  <c r="G54" i="8"/>
  <c r="G53" i="8"/>
  <c r="G52" i="8"/>
  <c r="G51" i="8"/>
  <c r="G50" i="8"/>
  <c r="G48" i="8"/>
  <c r="G47" i="8"/>
  <c r="G46" i="8"/>
  <c r="G45" i="8"/>
  <c r="G44" i="8"/>
  <c r="F39" i="8"/>
  <c r="G39" i="8"/>
  <c r="E39" i="8"/>
  <c r="D39" i="8"/>
  <c r="G34" i="8"/>
  <c r="G33" i="8"/>
  <c r="G32" i="8"/>
  <c r="G29" i="8"/>
  <c r="G28" i="8"/>
  <c r="G26" i="8"/>
  <c r="G25" i="8"/>
  <c r="G24" i="8"/>
  <c r="G23" i="8"/>
  <c r="G21" i="8"/>
  <c r="G19" i="8"/>
  <c r="G18" i="8"/>
  <c r="G13" i="8"/>
  <c r="G12" i="8"/>
  <c r="G11" i="8"/>
  <c r="G10" i="8"/>
  <c r="G61" i="1"/>
  <c r="F61" i="1"/>
  <c r="E61" i="1"/>
  <c r="D61" i="1"/>
  <c r="G54" i="1"/>
  <c r="G52" i="1"/>
  <c r="G50" i="1"/>
  <c r="G49" i="1"/>
  <c r="G48" i="1"/>
  <c r="G46" i="1"/>
  <c r="G45" i="1"/>
  <c r="G44" i="1"/>
  <c r="F39" i="1"/>
  <c r="E39" i="1"/>
  <c r="D39" i="1"/>
  <c r="G31" i="1"/>
  <c r="G30" i="1"/>
  <c r="G25" i="1"/>
  <c r="G22" i="1"/>
  <c r="G20" i="1"/>
  <c r="G18" i="1"/>
  <c r="G17" i="1"/>
  <c r="G16" i="1"/>
  <c r="G15" i="1"/>
  <c r="G13" i="1"/>
  <c r="G10" i="1"/>
  <c r="G9" i="1"/>
  <c r="B12" i="13"/>
  <c r="B11" i="13"/>
  <c r="F39" i="7"/>
  <c r="E39" i="7"/>
  <c r="D39" i="7"/>
  <c r="A3" i="4"/>
  <c r="A3" i="14"/>
  <c r="A4" i="13"/>
  <c r="A3" i="12"/>
  <c r="A3" i="11"/>
  <c r="A3" i="10"/>
  <c r="A3" i="9"/>
  <c r="A3" i="8"/>
  <c r="A3" i="7"/>
  <c r="A3" i="6"/>
  <c r="A3" i="5"/>
  <c r="A3" i="3"/>
  <c r="A3" i="2"/>
  <c r="B18" i="13"/>
  <c r="G39" i="10"/>
  <c r="G15" i="10"/>
  <c r="B7" i="13"/>
  <c r="G60" i="10"/>
  <c r="G51" i="12"/>
  <c r="G73" i="12"/>
  <c r="F64" i="4"/>
  <c r="G39" i="3"/>
  <c r="B8" i="13"/>
  <c r="B9" i="13"/>
  <c r="B6" i="13"/>
  <c r="B19" i="13"/>
  <c r="G61" i="8"/>
  <c r="F63" i="1"/>
  <c r="G39" i="1"/>
  <c r="B21" i="13"/>
</calcChain>
</file>

<file path=xl/sharedStrings.xml><?xml version="1.0" encoding="utf-8"?>
<sst xmlns="http://schemas.openxmlformats.org/spreadsheetml/2006/main" count="951" uniqueCount="157">
  <si>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</si>
  <si>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</si>
  <si>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</si>
  <si>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</si>
  <si>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</si>
  <si>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</si>
  <si>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</si>
  <si>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</si>
  <si>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</si>
  <si>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</si>
  <si>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</si>
  <si>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</si>
  <si>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</si>
  <si>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</si>
  <si>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</si>
  <si>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</si>
  <si>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</si>
  <si>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</si>
  <si>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</si>
  <si>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</si>
  <si>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</si>
  <si>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</si>
  <si>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</si>
  <si>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</si>
  <si>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</si>
  <si>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</si>
  <si>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</si>
  <si>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</si>
  <si>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</si>
  <si>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</si>
  <si>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</si>
  <si>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</si>
  <si>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</si>
  <si>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</si>
  <si>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</si>
  <si>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</si>
  <si>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</si>
  <si>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</si>
  <si>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</si>
  <si>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</si>
  <si>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</si>
  <si>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</si>
  <si>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</si>
  <si>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</si>
  <si>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</si>
  <si>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</si>
  <si>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</si>
  <si>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</si>
  <si>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</si>
  <si>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</si>
  <si>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</si>
  <si>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</si>
  <si>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</si>
  <si>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</si>
  <si>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</si>
  <si>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</si>
  <si>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</si>
  <si>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</si>
  <si>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</si>
  <si>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</si>
  <si>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</si>
  <si>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</si>
  <si>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</si>
  <si>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</si>
  <si>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</si>
  <si>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</si>
  <si>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</si>
  <si>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MARK TWAIN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</si>
  <si>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</si>
  <si>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</si>
  <si>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</si>
  <si>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</si>
  <si>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EZ Baccarat</t>
  </si>
  <si>
    <t>BOAT:     RIVER CITY</t>
  </si>
  <si>
    <t xml:space="preserve">   Bonus Craps</t>
  </si>
  <si>
    <t>BOAT:  ISLE OF CAPRI - BOONVILLE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</si>
  <si>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</si>
  <si>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</si>
  <si>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</si>
  <si>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</si>
  <si>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</si>
  <si>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</si>
  <si>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</si>
  <si>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</si>
  <si>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</si>
  <si>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</si>
  <si>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Lunar Poker</t>
  </si>
  <si>
    <t xml:space="preserve">   Super 7</t>
  </si>
  <si>
    <t xml:space="preserve">   Three Card Poker</t>
  </si>
  <si>
    <t>BOAT:  HOLLYWOOD</t>
  </si>
  <si>
    <t xml:space="preserve">   65 to 5 BJ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</si>
  <si>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</si>
  <si>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</si>
  <si>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</si>
  <si>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</si>
  <si>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</si>
  <si>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</si>
  <si>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</si>
  <si>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</si>
  <si>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</si>
  <si>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</si>
  <si>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</si>
  <si>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DJ Wild</t>
  </si>
  <si>
    <t xml:space="preserve">   Texas Ultimate</t>
  </si>
  <si>
    <t xml:space="preserve">   Cajun Stud Poker</t>
  </si>
  <si>
    <t xml:space="preserve">   Cajun Stud</t>
  </si>
  <si>
    <t xml:space="preserve">   Heads Up Hold'em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</si>
  <si>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</si>
  <si>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</si>
  <si>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</si>
  <si>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</si>
  <si>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Sic Bo</t>
  </si>
  <si>
    <t xml:space="preserve">   DJ Wild Poker</t>
  </si>
  <si>
    <t xml:space="preserve">   Fortune 7</t>
  </si>
  <si>
    <t xml:space="preserve">   Four Card Frenzy</t>
  </si>
  <si>
    <t xml:space="preserve">   Criss Cross Poker</t>
  </si>
  <si>
    <t xml:space="preserve">   Straw Poker</t>
  </si>
  <si>
    <t xml:space="preserve">  Multi Denom</t>
  </si>
  <si>
    <t xml:space="preserve">   Ultimate Texas Poker</t>
  </si>
  <si>
    <t xml:space="preserve">   5 Treasures Baccarat</t>
  </si>
  <si>
    <t xml:space="preserve">    EZ Baccarat</t>
  </si>
  <si>
    <t xml:space="preserve">BOAT:     AMERISTAR KC </t>
  </si>
  <si>
    <t>SLOT</t>
  </si>
  <si>
    <t>HANDLE</t>
  </si>
  <si>
    <t>PAYOUT % (1)</t>
  </si>
  <si>
    <t>BOAT: CENTURY CARUTHERSVILLE</t>
  </si>
  <si>
    <t>BOAT:     HARRAHS KANSAS CITY</t>
  </si>
  <si>
    <t xml:space="preserve">     HYBRID MACHINES:</t>
  </si>
  <si>
    <t xml:space="preserve">     HYBRID HANDLE:</t>
  </si>
  <si>
    <t xml:space="preserve">     HYBRID AGR:</t>
  </si>
  <si>
    <t>BOAT: CENTURY CAPE GIRARDEAU</t>
  </si>
  <si>
    <t xml:space="preserve">   BJ 6 to 5</t>
  </si>
  <si>
    <t xml:space="preserve">   Face Up Pai Gow</t>
  </si>
  <si>
    <t xml:space="preserve">   I Luv Suits</t>
  </si>
  <si>
    <t>BOAT:  BALLY'S KC</t>
  </si>
  <si>
    <t xml:space="preserve">   I LUV Suits</t>
  </si>
  <si>
    <t xml:space="preserve">   Blackjack 6 TO 5</t>
  </si>
  <si>
    <t xml:space="preserve">   Mini Baccarat</t>
  </si>
  <si>
    <t xml:space="preserve">   Golden Frog Baccarat</t>
  </si>
  <si>
    <t xml:space="preserve">   5 Treasures</t>
  </si>
  <si>
    <t>BOAT:    HORSESHOE ST. LOUIS</t>
  </si>
  <si>
    <t xml:space="preserve">   Rising Phoenix MB</t>
  </si>
  <si>
    <t xml:space="preserve">   Big Blind UTH</t>
  </si>
  <si>
    <t xml:space="preserve">   Trilux EZ</t>
  </si>
  <si>
    <t xml:space="preserve">   Double Deck EZ</t>
  </si>
  <si>
    <t xml:space="preserve">   Rising Phoenix</t>
  </si>
  <si>
    <t>HYBRID TABLES</t>
  </si>
  <si>
    <t>HYBRID</t>
  </si>
  <si>
    <t xml:space="preserve">   Hybrid Tournaments</t>
  </si>
  <si>
    <t xml:space="preserve">     TOTAL HYBRID:</t>
  </si>
  <si>
    <t xml:space="preserve">   Eternal Bacarrat</t>
  </si>
  <si>
    <t xml:space="preserve">   Run Em Twice</t>
  </si>
  <si>
    <t xml:space="preserve">    Trilux</t>
  </si>
  <si>
    <t>BOAT:     ST. JOSEPH</t>
  </si>
  <si>
    <t xml:space="preserve">     Multi Denom</t>
  </si>
  <si>
    <t>MONTH ENDED:  JUNE 2025</t>
  </si>
  <si>
    <t xml:space="preserve">   Dragon Bonus Mini Baccarat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</si>
</sst>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2" x14ac:knownFonts="1">
    <font>
      <sz val="12"/>
      <name val="Arial"/>
    </font>
    <font>
      <b/>
      <sz val="10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0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9" fillId="0" borderId="3" xfId="0" applyNumberFormat="1" applyFont="1" applyBorder="1" applyAlignment="1"/>
    <xf numFmtId="0" fontId="9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1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9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10" fillId="0" borderId="0" xfId="0" applyNumberFormat="1" applyFont="1" applyAlignment="1"/>
    <xf numFmtId="0" fontId="12" fillId="0" borderId="0" xfId="0" applyNumberFormat="1" applyFont="1" applyAlignment="1"/>
    <xf numFmtId="4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3" fillId="0" borderId="0" xfId="0" applyFont="1" applyAlignment="1"/>
    <xf numFmtId="164" fontId="10" fillId="0" borderId="0" xfId="0" applyNumberFormat="1" applyFont="1" applyAlignment="1"/>
    <xf numFmtId="4" fontId="10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/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0" fillId="0" borderId="4" xfId="0" applyNumberFormat="1" applyFont="1" applyBorder="1" applyAlignment="1"/>
    <xf numFmtId="0" fontId="14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2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8" fillId="0" borderId="0" xfId="0" applyNumberFormat="1" applyFont="1" applyAlignment="1"/>
    <xf numFmtId="0" fontId="6" fillId="2" borderId="5" xfId="0" applyNumberFormat="1" applyFont="1" applyFill="1" applyBorder="1" applyAlignment="1" applyProtection="1">
      <alignment horizontal="left"/>
      <protection locked="0"/>
    </xf>
    <xf numFmtId="0" fontId="19" fillId="2" borderId="3" xfId="0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 applyProtection="1">
      <alignment horizontal="center"/>
      <protection locked="0"/>
    </xf>
    <xf numFmtId="3" fontId="8" fillId="3" borderId="3" xfId="0" applyNumberFormat="1" applyFont="1" applyFill="1" applyBorder="1" applyAlignment="1" applyProtection="1">
      <alignment horizontal="center"/>
      <protection locked="0"/>
    </xf>
    <xf numFmtId="3" fontId="10" fillId="2" borderId="3" xfId="0" applyNumberFormat="1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Continuous"/>
    </xf>
    <xf numFmtId="4" fontId="6" fillId="0" borderId="0" xfId="0" applyNumberFormat="1" applyFont="1" applyAlignment="1">
      <alignment horizontal="centerContinuous"/>
    </xf>
    <xf numFmtId="4" fontId="6" fillId="0" borderId="0" xfId="0" applyNumberFormat="1" applyFont="1" applyAlignment="1">
      <alignment horizontal="center"/>
    </xf>
    <xf numFmtId="4" fontId="8" fillId="3" borderId="3" xfId="0" applyNumberFormat="1" applyFont="1" applyFill="1" applyBorder="1" applyAlignment="1" applyProtection="1">
      <alignment horizontal="center"/>
      <protection locked="0"/>
    </xf>
    <xf numFmtId="4" fontId="6" fillId="0" borderId="6" xfId="0" applyNumberFormat="1" applyFont="1" applyBorder="1" applyAlignment="1">
      <alignment horizontal="centerContinuous"/>
    </xf>
    <xf numFmtId="0" fontId="10" fillId="0" borderId="0" xfId="0" applyNumberFormat="1" applyFont="1" applyAlignment="1">
      <alignment horizontal="left"/>
    </xf>
    <xf numFmtId="164" fontId="13" fillId="0" borderId="7" xfId="0" applyNumberFormat="1" applyFont="1" applyBorder="1" applyAlignment="1">
      <alignment horizontal="center"/>
    </xf>
    <xf numFmtId="0" fontId="10" fillId="0" borderId="0" xfId="0" applyFont="1" applyFill="1" applyAlignment="1"/>
    <xf numFmtId="0" fontId="12" fillId="0" borderId="0" xfId="0" applyFont="1" applyFill="1" applyAlignment="1"/>
    <xf numFmtId="0" fontId="20" fillId="0" borderId="0" xfId="0" applyNumberFormat="1" applyFont="1" applyAlignment="1"/>
    <xf numFmtId="0" fontId="20" fillId="0" borderId="0" xfId="0" applyNumberFormat="1" applyFont="1" applyAlignment="1">
      <alignment horizontal="centerContinuous"/>
    </xf>
    <xf numFmtId="0" fontId="10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/>
    <xf numFmtId="3" fontId="10" fillId="2" borderId="1" xfId="0" applyNumberFormat="1" applyFont="1" applyFill="1" applyBorder="1" applyAlignment="1">
      <alignment horizontal="center"/>
    </xf>
    <xf numFmtId="0" fontId="16" fillId="0" borderId="8" xfId="0" applyFont="1" applyBorder="1" applyAlignment="1"/>
    <xf numFmtId="3" fontId="13" fillId="0" borderId="9" xfId="0" applyNumberFormat="1" applyFont="1" applyBorder="1" applyAlignment="1">
      <alignment horizontal="center"/>
    </xf>
    <xf numFmtId="0" fontId="16" fillId="0" borderId="10" xfId="0" applyFont="1" applyBorder="1" applyAlignment="1"/>
    <xf numFmtId="4" fontId="13" fillId="0" borderId="7" xfId="0" applyNumberFormat="1" applyFont="1" applyBorder="1" applyAlignment="1">
      <alignment horizontal="center"/>
    </xf>
    <xf numFmtId="0" fontId="16" fillId="4" borderId="10" xfId="0" applyFont="1" applyFill="1" applyBorder="1" applyAlignment="1"/>
    <xf numFmtId="4" fontId="12" fillId="4" borderId="7" xfId="0" applyNumberFormat="1" applyFont="1" applyFill="1" applyBorder="1" applyAlignment="1">
      <alignment horizontal="center"/>
    </xf>
    <xf numFmtId="164" fontId="13" fillId="4" borderId="7" xfId="0" applyNumberFormat="1" applyFont="1" applyFill="1" applyBorder="1" applyAlignment="1">
      <alignment horizontal="center"/>
    </xf>
    <xf numFmtId="4" fontId="12" fillId="4" borderId="11" xfId="0" applyNumberFormat="1" applyFont="1" applyFill="1" applyBorder="1" applyAlignment="1">
      <alignment horizontal="center"/>
    </xf>
    <xf numFmtId="0" fontId="13" fillId="0" borderId="12" xfId="0" applyFont="1" applyBorder="1" applyAlignment="1"/>
    <xf numFmtId="0" fontId="12" fillId="0" borderId="12" xfId="0" applyFont="1" applyBorder="1" applyAlignment="1"/>
    <xf numFmtId="4" fontId="13" fillId="0" borderId="9" xfId="0" applyNumberFormat="1" applyFont="1" applyBorder="1" applyAlignment="1">
      <alignment horizontal="center"/>
    </xf>
    <xf numFmtId="3" fontId="10" fillId="2" borderId="5" xfId="0" applyNumberFormat="1" applyFont="1" applyFill="1" applyBorder="1" applyAlignment="1">
      <alignment horizontal="center"/>
    </xf>
    <xf numFmtId="40" fontId="8" fillId="5" borderId="3" xfId="0" applyNumberFormat="1" applyFont="1" applyFill="1" applyBorder="1" applyProtection="1">
      <protection locked="0"/>
    </xf>
    <xf numFmtId="40" fontId="8" fillId="0" borderId="3" xfId="0" applyNumberFormat="1" applyFont="1" applyBorder="1" applyProtection="1">
      <protection locked="0"/>
    </xf>
    <xf numFmtId="164" fontId="8" fillId="0" borderId="13" xfId="0" applyNumberFormat="1" applyFont="1" applyBorder="1" applyProtection="1">
      <protection locked="0"/>
    </xf>
    <xf numFmtId="164" fontId="8" fillId="3" borderId="13" xfId="0" applyNumberFormat="1" applyFont="1" applyFill="1" applyBorder="1" applyProtection="1">
      <protection locked="0"/>
    </xf>
    <xf numFmtId="40" fontId="8" fillId="3" borderId="3" xfId="0" applyNumberFormat="1" applyFont="1" applyFill="1" applyBorder="1" applyProtection="1">
      <protection locked="0"/>
    </xf>
    <xf numFmtId="4" fontId="10" fillId="2" borderId="5" xfId="0" applyNumberFormat="1" applyFont="1" applyFill="1" applyBorder="1"/>
    <xf numFmtId="164" fontId="10" fillId="0" borderId="14" xfId="0" applyNumberFormat="1" applyFont="1" applyBorder="1" applyProtection="1">
      <protection locked="0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0" xfId="0" applyNumberFormat="1" applyFont="1"/>
    <xf numFmtId="0" fontId="6" fillId="0" borderId="0" xfId="0" applyFont="1" applyAlignment="1">
      <alignment horizontal="center"/>
    </xf>
    <xf numFmtId="4" fontId="8" fillId="3" borderId="3" xfId="0" applyNumberFormat="1" applyFont="1" applyFill="1" applyBorder="1" applyProtection="1">
      <protection locked="0"/>
    </xf>
    <xf numFmtId="4" fontId="10" fillId="2" borderId="3" xfId="0" applyNumberFormat="1" applyFont="1" applyFill="1" applyBorder="1"/>
    <xf numFmtId="0" fontId="7" fillId="0" borderId="1" xfId="0" applyFont="1" applyBorder="1"/>
    <xf numFmtId="4" fontId="20" fillId="0" borderId="1" xfId="0" applyNumberFormat="1" applyFont="1" applyBorder="1"/>
    <xf numFmtId="0" fontId="0" fillId="0" borderId="1" xfId="0" applyBorder="1"/>
    <xf numFmtId="0" fontId="12" fillId="0" borderId="0" xfId="0" applyFont="1"/>
    <xf numFmtId="164" fontId="10" fillId="0" borderId="13" xfId="0" applyNumberFormat="1" applyFont="1" applyBorder="1" applyProtection="1">
      <protection locked="0"/>
    </xf>
    <xf numFmtId="164" fontId="8" fillId="0" borderId="3" xfId="0" applyNumberFormat="1" applyFont="1" applyBorder="1" applyProtection="1">
      <protection locked="0"/>
    </xf>
    <xf numFmtId="164" fontId="8" fillId="3" borderId="3" xfId="0" applyNumberFormat="1" applyFont="1" applyFill="1" applyBorder="1" applyProtection="1">
      <protection locked="0"/>
    </xf>
    <xf numFmtId="4" fontId="8" fillId="2" borderId="3" xfId="0" applyNumberFormat="1" applyFont="1" applyFill="1" applyBorder="1" applyProtection="1">
      <protection locked="0"/>
    </xf>
    <xf numFmtId="4" fontId="8" fillId="0" borderId="3" xfId="0" applyNumberFormat="1" applyFont="1" applyBorder="1" applyProtection="1">
      <protection locked="0"/>
    </xf>
    <xf numFmtId="164" fontId="10" fillId="0" borderId="3" xfId="0" applyNumberFormat="1" applyFont="1" applyBorder="1" applyProtection="1">
      <protection locked="0"/>
    </xf>
    <xf numFmtId="0" fontId="7" fillId="0" borderId="1" xfId="0" applyFont="1" applyBorder="1" applyAlignment="1">
      <alignment horizontal="center"/>
    </xf>
    <xf numFmtId="4" fontId="10" fillId="2" borderId="1" xfId="0" applyNumberFormat="1" applyFont="1" applyFill="1" applyBorder="1"/>
    <xf numFmtId="164" fontId="10" fillId="0" borderId="1" xfId="0" applyNumberFormat="1" applyFont="1" applyBorder="1" applyProtection="1">
      <protection locked="0"/>
    </xf>
    <xf numFmtId="10" fontId="8" fillId="0" borderId="3" xfId="0" applyNumberFormat="1" applyFont="1" applyBorder="1" applyProtection="1">
      <protection locked="0"/>
    </xf>
    <xf numFmtId="164" fontId="8" fillId="5" borderId="3" xfId="0" applyNumberFormat="1" applyFont="1" applyFill="1" applyBorder="1" applyProtection="1">
      <protection locked="0"/>
    </xf>
    <xf numFmtId="4" fontId="8" fillId="5" borderId="3" xfId="0" applyNumberFormat="1" applyFont="1" applyFill="1" applyBorder="1" applyProtection="1">
      <protection locked="0"/>
    </xf>
    <xf numFmtId="3" fontId="10" fillId="2" borderId="0" xfId="0" applyNumberFormat="1" applyFont="1" applyFill="1" applyAlignment="1">
      <alignment horizontal="center"/>
    </xf>
    <xf numFmtId="4" fontId="10" fillId="2" borderId="0" xfId="0" applyNumberFormat="1" applyFont="1" applyFill="1"/>
    <xf numFmtId="164" fontId="10" fillId="0" borderId="0" xfId="0" applyNumberFormat="1" applyFont="1" applyProtection="1">
      <protection locked="0"/>
    </xf>
    <xf numFmtId="164" fontId="10" fillId="0" borderId="0" xfId="0" applyNumberFormat="1" applyFont="1"/>
    <xf numFmtId="0" fontId="0" fillId="0" borderId="0" xfId="0"/>
    <xf numFmtId="0" fontId="8" fillId="0" borderId="0" xfId="0" applyFont="1"/>
    <xf numFmtId="0" fontId="0" fillId="0" borderId="0" xfId="0" applyProtection="1">
      <protection locked="0"/>
    </xf>
    <xf numFmtId="0" fontId="6" fillId="0" borderId="3" xfId="0" applyFont="1" applyBorder="1"/>
    <xf numFmtId="0" fontId="7" fillId="0" borderId="1" xfId="0" applyFont="1" applyBorder="1" applyProtection="1">
      <protection locked="0"/>
    </xf>
    <xf numFmtId="0" fontId="21" fillId="0" borderId="3" xfId="0" applyFont="1" applyBorder="1" applyProtection="1">
      <protection locked="0"/>
    </xf>
    <xf numFmtId="0" fontId="6" fillId="0" borderId="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tabSelected="1"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155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136</v>
      </c>
      <c r="B9" s="137"/>
      <c r="C9" s="14"/>
      <c r="D9" s="71">
        <v>8</v>
      </c>
      <c r="E9" s="100">
        <v>1476082.5</v>
      </c>
      <c r="F9" s="101">
        <v>382344.5</v>
      </c>
      <c r="G9" s="102">
        <f>F9/E9</f>
        <v>0.25902651105205843</v>
      </c>
      <c r="H9" s="15"/>
    </row>
    <row r="10" spans="1:8" ht="15.75" x14ac:dyDescent="0.25">
      <c r="A10" s="136" t="s">
        <v>11</v>
      </c>
      <c r="B10" s="137"/>
      <c r="C10" s="14"/>
      <c r="D10" s="71">
        <v>5</v>
      </c>
      <c r="E10" s="100">
        <v>1519286</v>
      </c>
      <c r="F10" s="101">
        <v>311661.5</v>
      </c>
      <c r="G10" s="102">
        <f>F10/E10</f>
        <v>0.2051368208487408</v>
      </c>
      <c r="H10" s="15"/>
    </row>
    <row r="11" spans="1:8" ht="15.75" x14ac:dyDescent="0.25">
      <c r="A11" s="136" t="s">
        <v>69</v>
      </c>
      <c r="B11" s="137"/>
      <c r="C11" s="14"/>
      <c r="D11" s="71"/>
      <c r="E11" s="100"/>
      <c r="F11" s="101"/>
      <c r="G11" s="102"/>
      <c r="H11" s="15"/>
    </row>
    <row r="12" spans="1:8" ht="15.75" x14ac:dyDescent="0.25">
      <c r="A12" s="136" t="s">
        <v>25</v>
      </c>
      <c r="B12" s="137"/>
      <c r="C12" s="14"/>
      <c r="D12" s="71"/>
      <c r="E12" s="100"/>
      <c r="F12" s="101"/>
      <c r="G12" s="102"/>
      <c r="H12" s="15"/>
    </row>
    <row r="13" spans="1:8" ht="15.75" x14ac:dyDescent="0.25">
      <c r="A13" s="136" t="s">
        <v>70</v>
      </c>
      <c r="B13" s="137"/>
      <c r="C13" s="14"/>
      <c r="D13" s="71">
        <v>1</v>
      </c>
      <c r="E13" s="100">
        <v>303712</v>
      </c>
      <c r="F13" s="101">
        <v>94609</v>
      </c>
      <c r="G13" s="102">
        <f t="shared" ref="G13:G22" si="0">F13/E13</f>
        <v>0.31150892951216941</v>
      </c>
      <c r="H13" s="15"/>
    </row>
    <row r="14" spans="1:8" ht="15.75" x14ac:dyDescent="0.25">
      <c r="A14" s="136" t="s">
        <v>112</v>
      </c>
      <c r="B14" s="137"/>
      <c r="C14" s="14"/>
      <c r="D14" s="71"/>
      <c r="E14" s="100"/>
      <c r="F14" s="101"/>
      <c r="G14" s="102"/>
      <c r="H14" s="15"/>
    </row>
    <row r="15" spans="1:8" ht="15.75" x14ac:dyDescent="0.25">
      <c r="A15" s="136" t="s">
        <v>104</v>
      </c>
      <c r="B15" s="137"/>
      <c r="C15" s="14"/>
      <c r="D15" s="71">
        <v>1</v>
      </c>
      <c r="E15" s="100">
        <v>115787</v>
      </c>
      <c r="F15" s="101">
        <v>42474</v>
      </c>
      <c r="G15" s="102">
        <f t="shared" si="0"/>
        <v>0.36682874588684394</v>
      </c>
      <c r="H15" s="15"/>
    </row>
    <row r="16" spans="1:8" ht="15.75" x14ac:dyDescent="0.25">
      <c r="A16" s="136" t="s">
        <v>113</v>
      </c>
      <c r="B16" s="137"/>
      <c r="C16" s="14"/>
      <c r="D16" s="71">
        <v>2</v>
      </c>
      <c r="E16" s="100">
        <v>3397099</v>
      </c>
      <c r="F16" s="101">
        <v>664955</v>
      </c>
      <c r="G16" s="102">
        <f t="shared" si="0"/>
        <v>0.19574201399488211</v>
      </c>
      <c r="H16" s="15"/>
    </row>
    <row r="17" spans="1:8" ht="15.75" x14ac:dyDescent="0.25">
      <c r="A17" s="136" t="s">
        <v>137</v>
      </c>
      <c r="B17" s="137"/>
      <c r="C17" s="14"/>
      <c r="D17" s="71">
        <v>4</v>
      </c>
      <c r="E17" s="100">
        <v>5361975</v>
      </c>
      <c r="F17" s="101">
        <v>596536</v>
      </c>
      <c r="G17" s="102">
        <f t="shared" si="0"/>
        <v>0.11125303642780879</v>
      </c>
      <c r="H17" s="15"/>
    </row>
    <row r="18" spans="1:8" ht="15.75" x14ac:dyDescent="0.25">
      <c r="A18" s="136" t="s">
        <v>14</v>
      </c>
      <c r="B18" s="137"/>
      <c r="C18" s="14"/>
      <c r="D18" s="71">
        <v>1</v>
      </c>
      <c r="E18" s="100">
        <v>323806</v>
      </c>
      <c r="F18" s="101">
        <v>69638.5</v>
      </c>
      <c r="G18" s="102">
        <f t="shared" si="0"/>
        <v>0.21506241391450437</v>
      </c>
      <c r="H18" s="15"/>
    </row>
    <row r="19" spans="1:8" ht="15.75" x14ac:dyDescent="0.25">
      <c r="A19" s="136" t="s">
        <v>15</v>
      </c>
      <c r="B19" s="137"/>
      <c r="C19" s="14"/>
      <c r="D19" s="71"/>
      <c r="E19" s="100"/>
      <c r="F19" s="101"/>
      <c r="G19" s="102"/>
      <c r="H19" s="15"/>
    </row>
    <row r="20" spans="1:8" ht="15.75" x14ac:dyDescent="0.25">
      <c r="A20" s="139" t="s">
        <v>16</v>
      </c>
      <c r="B20" s="137"/>
      <c r="C20" s="14"/>
      <c r="D20" s="71">
        <v>1</v>
      </c>
      <c r="E20" s="100">
        <v>829562</v>
      </c>
      <c r="F20" s="101">
        <v>225784</v>
      </c>
      <c r="G20" s="102">
        <f t="shared" si="0"/>
        <v>0.27217254406542246</v>
      </c>
      <c r="H20" s="15"/>
    </row>
    <row r="21" spans="1:8" ht="15.75" x14ac:dyDescent="0.25">
      <c r="A21" s="136" t="s">
        <v>71</v>
      </c>
      <c r="B21" s="137"/>
      <c r="C21" s="14"/>
      <c r="D21" s="71"/>
      <c r="E21" s="100"/>
      <c r="F21" s="101"/>
      <c r="G21" s="102"/>
      <c r="H21" s="15"/>
    </row>
    <row r="22" spans="1:8" ht="15.75" x14ac:dyDescent="0.25">
      <c r="A22" s="136" t="s">
        <v>91</v>
      </c>
      <c r="B22" s="137"/>
      <c r="C22" s="14"/>
      <c r="D22" s="71">
        <v>1</v>
      </c>
      <c r="E22" s="100">
        <v>43840</v>
      </c>
      <c r="F22" s="101">
        <v>12967</v>
      </c>
      <c r="G22" s="102">
        <f t="shared" si="0"/>
        <v>0.29578010948905109</v>
      </c>
      <c r="H22" s="15"/>
    </row>
    <row r="23" spans="1:8" ht="15.75" x14ac:dyDescent="0.25">
      <c r="A23" s="136" t="s">
        <v>139</v>
      </c>
      <c r="B23" s="137"/>
      <c r="C23" s="14"/>
      <c r="D23" s="71"/>
      <c r="E23" s="100"/>
      <c r="F23" s="101"/>
      <c r="G23" s="102"/>
      <c r="H23" s="15"/>
    </row>
    <row r="24" spans="1:8" ht="15.75" x14ac:dyDescent="0.25">
      <c r="A24" s="136" t="s">
        <v>133</v>
      </c>
      <c r="B24" s="137"/>
      <c r="C24" s="14"/>
      <c r="D24" s="71"/>
      <c r="E24" s="100"/>
      <c r="F24" s="101"/>
      <c r="G24" s="102"/>
      <c r="H24" s="15"/>
    </row>
    <row r="25" spans="1:8" ht="15.75" x14ac:dyDescent="0.25">
      <c r="A25" s="138" t="s">
        <v>20</v>
      </c>
      <c r="B25" s="137"/>
      <c r="C25" s="14"/>
      <c r="D25" s="71">
        <v>3</v>
      </c>
      <c r="E25" s="100">
        <v>413084</v>
      </c>
      <c r="F25" s="101">
        <v>58490</v>
      </c>
      <c r="G25" s="102">
        <f>F25/E25</f>
        <v>0.14159347735569522</v>
      </c>
      <c r="H25" s="15"/>
    </row>
    <row r="26" spans="1:8" ht="15.75" x14ac:dyDescent="0.25">
      <c r="A26" s="138" t="s">
        <v>21</v>
      </c>
      <c r="B26" s="137"/>
      <c r="C26" s="14"/>
      <c r="D26" s="71"/>
      <c r="E26" s="100"/>
      <c r="F26" s="101"/>
      <c r="G26" s="102"/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02"/>
      <c r="H27" s="15"/>
    </row>
    <row r="28" spans="1:8" ht="15.75" x14ac:dyDescent="0.25">
      <c r="A28" s="139" t="s">
        <v>23</v>
      </c>
      <c r="B28" s="137"/>
      <c r="C28" s="14"/>
      <c r="D28" s="71"/>
      <c r="E28" s="101"/>
      <c r="F28" s="101"/>
      <c r="G28" s="102"/>
      <c r="H28" s="15"/>
    </row>
    <row r="29" spans="1:8" ht="15.75" x14ac:dyDescent="0.25">
      <c r="A29" s="139" t="s">
        <v>141</v>
      </c>
      <c r="B29" s="137"/>
      <c r="C29" s="14"/>
      <c r="D29" s="71"/>
      <c r="E29" s="101"/>
      <c r="F29" s="101"/>
      <c r="G29" s="102"/>
      <c r="H29" s="15"/>
    </row>
    <row r="30" spans="1:8" ht="15.75" x14ac:dyDescent="0.25">
      <c r="A30" s="139" t="s">
        <v>107</v>
      </c>
      <c r="B30" s="137"/>
      <c r="C30" s="14"/>
      <c r="D30" s="71">
        <v>2</v>
      </c>
      <c r="E30" s="101">
        <v>495166</v>
      </c>
      <c r="F30" s="101">
        <v>164686.5</v>
      </c>
      <c r="G30" s="102">
        <f>F30/E30</f>
        <v>0.33258846528234975</v>
      </c>
      <c r="H30" s="15"/>
    </row>
    <row r="31" spans="1:8" ht="15.75" x14ac:dyDescent="0.25">
      <c r="A31" s="139" t="s">
        <v>19</v>
      </c>
      <c r="B31" s="137"/>
      <c r="C31" s="14"/>
      <c r="D31" s="71">
        <v>2</v>
      </c>
      <c r="E31" s="101">
        <v>245043</v>
      </c>
      <c r="F31" s="101">
        <v>88395</v>
      </c>
      <c r="G31" s="102">
        <f>F31/E31</f>
        <v>0.36073260611402896</v>
      </c>
      <c r="H31" s="15"/>
    </row>
    <row r="32" spans="1:8" ht="15.75" x14ac:dyDescent="0.25">
      <c r="A32" s="139" t="s">
        <v>132</v>
      </c>
      <c r="B32" s="137"/>
      <c r="C32" s="14"/>
      <c r="D32" s="71"/>
      <c r="E32" s="101"/>
      <c r="F32" s="101"/>
      <c r="G32" s="102"/>
      <c r="H32" s="15"/>
    </row>
    <row r="33" spans="1:8" ht="15.75" x14ac:dyDescent="0.25">
      <c r="A33" s="139" t="s">
        <v>142</v>
      </c>
      <c r="B33" s="137"/>
      <c r="C33" s="14"/>
      <c r="D33" s="71"/>
      <c r="E33" s="101"/>
      <c r="F33" s="101"/>
      <c r="G33" s="102"/>
      <c r="H33" s="15"/>
    </row>
    <row r="34" spans="1:8" ht="15.75" x14ac:dyDescent="0.25">
      <c r="A34" s="139" t="s">
        <v>72</v>
      </c>
      <c r="B34" s="137"/>
      <c r="C34" s="14"/>
      <c r="D34" s="71"/>
      <c r="E34" s="101"/>
      <c r="F34" s="101"/>
      <c r="G34" s="102"/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29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99">
        <f>SUM(D9:D38)</f>
        <v>31</v>
      </c>
      <c r="E39" s="105">
        <f>SUM(E9:E38)</f>
        <v>14524442.5</v>
      </c>
      <c r="F39" s="105">
        <f>SUM(F9:F38)</f>
        <v>2712541</v>
      </c>
      <c r="G39" s="106">
        <f>F39/E39</f>
        <v>0.18675697879626016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8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93</v>
      </c>
      <c r="E44" s="101">
        <v>12022755.35</v>
      </c>
      <c r="F44" s="101">
        <v>712365.94</v>
      </c>
      <c r="G44" s="102">
        <f>1-(+F44/E44)</f>
        <v>0.94074852899672456</v>
      </c>
      <c r="H44" s="15"/>
    </row>
    <row r="45" spans="1:8" ht="15.75" x14ac:dyDescent="0.25">
      <c r="A45" s="27" t="s">
        <v>34</v>
      </c>
      <c r="B45" s="28"/>
      <c r="C45" s="14"/>
      <c r="D45" s="71">
        <v>13</v>
      </c>
      <c r="E45" s="101">
        <v>11365242.720000001</v>
      </c>
      <c r="F45" s="101">
        <v>642940.32999999996</v>
      </c>
      <c r="G45" s="102">
        <f t="shared" ref="G45:G52" si="1">1-(+F45/E45)</f>
        <v>0.94342924776533066</v>
      </c>
      <c r="H45" s="15"/>
    </row>
    <row r="46" spans="1:8" ht="15.75" x14ac:dyDescent="0.25">
      <c r="A46" s="27" t="s">
        <v>35</v>
      </c>
      <c r="B46" s="28"/>
      <c r="C46" s="14"/>
      <c r="D46" s="71">
        <v>47</v>
      </c>
      <c r="E46" s="101">
        <v>2887405.75</v>
      </c>
      <c r="F46" s="101">
        <v>277235.23</v>
      </c>
      <c r="G46" s="102">
        <f t="shared" si="1"/>
        <v>0.9039846651271648</v>
      </c>
      <c r="H46" s="15"/>
    </row>
    <row r="47" spans="1:8" ht="15.75" x14ac:dyDescent="0.25">
      <c r="A47" s="27" t="s">
        <v>36</v>
      </c>
      <c r="B47" s="28"/>
      <c r="C47" s="14"/>
      <c r="D47" s="71"/>
      <c r="E47" s="101"/>
      <c r="F47" s="101"/>
      <c r="G47" s="102"/>
      <c r="H47" s="15"/>
    </row>
    <row r="48" spans="1:8" ht="15.75" x14ac:dyDescent="0.25">
      <c r="A48" s="27" t="s">
        <v>37</v>
      </c>
      <c r="B48" s="28"/>
      <c r="C48" s="14"/>
      <c r="D48" s="71">
        <v>105</v>
      </c>
      <c r="E48" s="101">
        <v>11988101.35</v>
      </c>
      <c r="F48" s="101">
        <v>934980.2</v>
      </c>
      <c r="G48" s="102">
        <f t="shared" si="1"/>
        <v>0.92200764969341875</v>
      </c>
      <c r="H48" s="15"/>
    </row>
    <row r="49" spans="1:8" ht="15.75" x14ac:dyDescent="0.25">
      <c r="A49" s="27" t="s">
        <v>38</v>
      </c>
      <c r="B49" s="28"/>
      <c r="C49" s="14"/>
      <c r="D49" s="71">
        <v>8</v>
      </c>
      <c r="E49" s="101">
        <v>1081939</v>
      </c>
      <c r="F49" s="101">
        <v>24299</v>
      </c>
      <c r="G49" s="102">
        <f t="shared" si="1"/>
        <v>0.97754124770435302</v>
      </c>
      <c r="H49" s="15"/>
    </row>
    <row r="50" spans="1:8" ht="15.75" x14ac:dyDescent="0.25">
      <c r="A50" s="27" t="s">
        <v>39</v>
      </c>
      <c r="B50" s="28"/>
      <c r="C50" s="14"/>
      <c r="D50" s="71">
        <v>17</v>
      </c>
      <c r="E50" s="101">
        <v>1062614.1200000001</v>
      </c>
      <c r="F50" s="101">
        <v>70492.12</v>
      </c>
      <c r="G50" s="102">
        <f t="shared" si="1"/>
        <v>0.93366160050649427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02"/>
      <c r="H51" s="15"/>
    </row>
    <row r="52" spans="1:8" ht="15.75" x14ac:dyDescent="0.25">
      <c r="A52" s="53" t="s">
        <v>41</v>
      </c>
      <c r="B52" s="28"/>
      <c r="C52" s="14"/>
      <c r="D52" s="71">
        <v>2</v>
      </c>
      <c r="E52" s="101">
        <v>169275</v>
      </c>
      <c r="F52" s="101">
        <v>-13600</v>
      </c>
      <c r="G52" s="102">
        <f t="shared" si="1"/>
        <v>1.080342637719687</v>
      </c>
      <c r="H52" s="15"/>
    </row>
    <row r="53" spans="1:8" ht="15.75" x14ac:dyDescent="0.25">
      <c r="A53" s="54" t="s">
        <v>59</v>
      </c>
      <c r="B53" s="28"/>
      <c r="C53" s="14"/>
      <c r="D53" s="71"/>
      <c r="E53" s="101"/>
      <c r="F53" s="101"/>
      <c r="G53" s="102"/>
      <c r="H53" s="15"/>
    </row>
    <row r="54" spans="1:8" ht="15.75" x14ac:dyDescent="0.25">
      <c r="A54" s="27" t="s">
        <v>92</v>
      </c>
      <c r="B54" s="28"/>
      <c r="C54" s="14"/>
      <c r="D54" s="71">
        <v>792</v>
      </c>
      <c r="E54" s="101">
        <v>74158421.010000005</v>
      </c>
      <c r="F54" s="101">
        <v>7859090.6600000001</v>
      </c>
      <c r="G54" s="102">
        <f>1-(+F54/E54)</f>
        <v>0.89402295042204005</v>
      </c>
      <c r="H54" s="15"/>
    </row>
    <row r="55" spans="1:8" ht="15.75" x14ac:dyDescent="0.25">
      <c r="A55" s="69" t="s">
        <v>93</v>
      </c>
      <c r="B55" s="30"/>
      <c r="C55" s="14"/>
      <c r="D55" s="71"/>
      <c r="E55" s="101"/>
      <c r="F55" s="101"/>
      <c r="G55" s="102"/>
      <c r="H55" s="15"/>
    </row>
    <row r="56" spans="1:8" x14ac:dyDescent="0.2">
      <c r="A56" s="16" t="s">
        <v>43</v>
      </c>
      <c r="B56" s="28"/>
      <c r="C56" s="14"/>
      <c r="D56" s="72"/>
      <c r="E56" s="104"/>
      <c r="F56" s="101"/>
      <c r="G56" s="103"/>
      <c r="H56" s="15"/>
    </row>
    <row r="57" spans="1:8" x14ac:dyDescent="0.2">
      <c r="A57" s="16" t="s">
        <v>44</v>
      </c>
      <c r="B57" s="28"/>
      <c r="C57" s="14"/>
      <c r="D57" s="72"/>
      <c r="E57" s="104"/>
      <c r="F57" s="101"/>
      <c r="G57" s="103"/>
      <c r="H57" s="15"/>
    </row>
    <row r="58" spans="1:8" x14ac:dyDescent="0.2">
      <c r="A58" s="16" t="s">
        <v>30</v>
      </c>
      <c r="B58" s="28"/>
      <c r="C58" s="14"/>
      <c r="D58" s="72"/>
      <c r="E58" s="100"/>
      <c r="F58" s="101"/>
      <c r="G58" s="103"/>
      <c r="H58" s="15"/>
    </row>
    <row r="59" spans="1:8" ht="15.75" x14ac:dyDescent="0.25">
      <c r="A59" s="32"/>
      <c r="B59" s="18"/>
      <c r="C59" s="14"/>
      <c r="D59" s="72"/>
      <c r="E59" s="100"/>
      <c r="F59" s="101"/>
      <c r="G59" s="103"/>
      <c r="H59" s="15"/>
    </row>
    <row r="60" spans="1:8" ht="15.75" x14ac:dyDescent="0.25">
      <c r="A60" s="20" t="s">
        <v>45</v>
      </c>
      <c r="B60" s="20"/>
      <c r="C60" s="21"/>
      <c r="D60" s="72"/>
      <c r="E60" s="111"/>
      <c r="F60" s="111"/>
      <c r="G60" s="103"/>
      <c r="H60" s="15"/>
    </row>
    <row r="61" spans="1:8" ht="15.75" x14ac:dyDescent="0.25">
      <c r="A61" s="33"/>
      <c r="B61" s="33"/>
      <c r="C61" s="33"/>
      <c r="D61" s="73">
        <f>SUM(D44:D57)</f>
        <v>1077</v>
      </c>
      <c r="E61" s="112">
        <f>SUM(E44:E60)</f>
        <v>114735754.30000001</v>
      </c>
      <c r="F61" s="112">
        <f>SUM(F44:F60)</f>
        <v>10507803.48</v>
      </c>
      <c r="G61" s="106">
        <f>1-(+F61/E61)</f>
        <v>0.90841735826719539</v>
      </c>
      <c r="H61" s="2"/>
    </row>
    <row r="62" spans="1:8" ht="18" x14ac:dyDescent="0.25">
      <c r="A62" s="34" t="s">
        <v>46</v>
      </c>
      <c r="B62" s="35"/>
      <c r="C62" s="35"/>
      <c r="D62" s="113"/>
      <c r="E62" s="114"/>
      <c r="F62" s="115"/>
      <c r="G62" s="115"/>
      <c r="H62" s="2"/>
    </row>
    <row r="63" spans="1:8" ht="18" x14ac:dyDescent="0.25">
      <c r="A63" s="37"/>
      <c r="B63" s="38"/>
      <c r="C63" s="38"/>
      <c r="D63" s="116"/>
      <c r="E63" s="116"/>
      <c r="F63" s="36">
        <f>F61+F39</f>
        <v>13220344.48</v>
      </c>
      <c r="G63" s="116"/>
      <c r="H63" s="2"/>
    </row>
    <row r="64" spans="1:8" ht="18" x14ac:dyDescent="0.25">
      <c r="A64" s="37"/>
      <c r="B64" s="38"/>
      <c r="C64" s="38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1"/>
      <c r="B71" s="82"/>
      <c r="C71" s="82"/>
      <c r="D71" s="82"/>
      <c r="E71" s="36"/>
      <c r="F71" s="2"/>
      <c r="G71" s="2"/>
      <c r="H71" s="2"/>
    </row>
    <row r="72" spans="1:8" ht="18" x14ac:dyDescent="0.25">
      <c r="A72" s="42"/>
      <c r="B72" s="38"/>
      <c r="C72" s="38"/>
      <c r="D72" s="38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JUNE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3"/>
      <c r="C5" s="4"/>
      <c r="D5" s="6" t="s">
        <v>140</v>
      </c>
      <c r="E5" s="7"/>
      <c r="F5" s="8"/>
      <c r="G5" s="5"/>
      <c r="H5" s="2"/>
    </row>
    <row r="6" spans="1:8" ht="18" x14ac:dyDescent="0.25">
      <c r="A6" s="23" t="s">
        <v>3</v>
      </c>
      <c r="B6" s="83"/>
      <c r="C6" s="4"/>
      <c r="D6" s="4"/>
      <c r="E6" s="4"/>
      <c r="F6" s="5"/>
      <c r="G6" s="5"/>
      <c r="H6" s="2"/>
    </row>
    <row r="7" spans="1:8" ht="15.75" x14ac:dyDescent="0.25">
      <c r="A7" s="63"/>
      <c r="B7" s="63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63"/>
      <c r="B8" s="63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10</v>
      </c>
      <c r="B9" s="137"/>
      <c r="C9" s="14"/>
      <c r="D9" s="71"/>
      <c r="E9" s="101"/>
      <c r="F9" s="101"/>
      <c r="G9" s="102"/>
      <c r="H9" s="15"/>
    </row>
    <row r="10" spans="1:8" ht="15.75" x14ac:dyDescent="0.25">
      <c r="A10" s="136" t="s">
        <v>11</v>
      </c>
      <c r="B10" s="137"/>
      <c r="C10" s="14"/>
      <c r="D10" s="71">
        <v>3</v>
      </c>
      <c r="E10" s="101">
        <v>732619</v>
      </c>
      <c r="F10" s="101">
        <v>32502</v>
      </c>
      <c r="G10" s="102">
        <f>F10/E10</f>
        <v>4.4364123780573535E-2</v>
      </c>
      <c r="H10" s="15"/>
    </row>
    <row r="11" spans="1:8" ht="15.75" x14ac:dyDescent="0.25">
      <c r="A11" s="136" t="s">
        <v>111</v>
      </c>
      <c r="B11" s="137"/>
      <c r="C11" s="14"/>
      <c r="D11" s="71"/>
      <c r="E11" s="101"/>
      <c r="F11" s="101"/>
      <c r="G11" s="102"/>
      <c r="H11" s="15"/>
    </row>
    <row r="12" spans="1:8" ht="15.75" x14ac:dyDescent="0.25">
      <c r="A12" s="136" t="s">
        <v>25</v>
      </c>
      <c r="B12" s="137"/>
      <c r="C12" s="14"/>
      <c r="D12" s="71"/>
      <c r="E12" s="101"/>
      <c r="F12" s="101"/>
      <c r="G12" s="102"/>
      <c r="H12" s="15"/>
    </row>
    <row r="13" spans="1:8" ht="15.75" x14ac:dyDescent="0.25">
      <c r="A13" s="136" t="s">
        <v>70</v>
      </c>
      <c r="B13" s="137"/>
      <c r="C13" s="14"/>
      <c r="D13" s="71"/>
      <c r="E13" s="101"/>
      <c r="F13" s="101"/>
      <c r="G13" s="102"/>
      <c r="H13" s="15"/>
    </row>
    <row r="14" spans="1:8" ht="15.75" x14ac:dyDescent="0.25">
      <c r="A14" s="136" t="s">
        <v>99</v>
      </c>
      <c r="B14" s="137"/>
      <c r="C14" s="14"/>
      <c r="D14" s="71"/>
      <c r="E14" s="101"/>
      <c r="F14" s="101"/>
      <c r="G14" s="102"/>
      <c r="H14" s="15"/>
    </row>
    <row r="15" spans="1:8" ht="15.75" x14ac:dyDescent="0.25">
      <c r="A15" s="136" t="s">
        <v>101</v>
      </c>
      <c r="B15" s="137"/>
      <c r="C15" s="14"/>
      <c r="D15" s="71">
        <v>6</v>
      </c>
      <c r="E15" s="101">
        <f>1593047+7545</f>
        <v>1600592</v>
      </c>
      <c r="F15" s="101">
        <f>489392.5+7545</f>
        <v>496937.5</v>
      </c>
      <c r="G15" s="102">
        <f>F15/E15</f>
        <v>0.31047106320661355</v>
      </c>
      <c r="H15" s="15"/>
    </row>
    <row r="16" spans="1:8" ht="15.75" x14ac:dyDescent="0.25">
      <c r="A16" s="136" t="s">
        <v>96</v>
      </c>
      <c r="B16" s="137"/>
      <c r="C16" s="14"/>
      <c r="D16" s="71">
        <v>5</v>
      </c>
      <c r="E16" s="101">
        <v>647636</v>
      </c>
      <c r="F16" s="101">
        <v>184690.5</v>
      </c>
      <c r="G16" s="102">
        <f>F16/E16</f>
        <v>0.28517639538259143</v>
      </c>
      <c r="H16" s="15"/>
    </row>
    <row r="17" spans="1:8" ht="15.75" x14ac:dyDescent="0.25">
      <c r="A17" s="136" t="s">
        <v>74</v>
      </c>
      <c r="B17" s="137"/>
      <c r="C17" s="14"/>
      <c r="D17" s="71"/>
      <c r="E17" s="101"/>
      <c r="F17" s="101"/>
      <c r="G17" s="102"/>
      <c r="H17" s="15"/>
    </row>
    <row r="18" spans="1:8" ht="15.75" x14ac:dyDescent="0.25">
      <c r="A18" s="139" t="s">
        <v>105</v>
      </c>
      <c r="B18" s="137"/>
      <c r="C18" s="14"/>
      <c r="D18" s="71"/>
      <c r="E18" s="101"/>
      <c r="F18" s="101"/>
      <c r="G18" s="102"/>
      <c r="H18" s="15"/>
    </row>
    <row r="19" spans="1:8" ht="15.75" x14ac:dyDescent="0.25">
      <c r="A19" s="139" t="s">
        <v>14</v>
      </c>
      <c r="B19" s="137"/>
      <c r="C19" s="14"/>
      <c r="D19" s="71">
        <v>1</v>
      </c>
      <c r="E19" s="101">
        <v>43458</v>
      </c>
      <c r="F19" s="101">
        <v>-42907</v>
      </c>
      <c r="G19" s="102">
        <f>F19/E19</f>
        <v>-0.98732109162869897</v>
      </c>
      <c r="H19" s="15"/>
    </row>
    <row r="20" spans="1:8" ht="15.75" x14ac:dyDescent="0.25">
      <c r="A20" s="136" t="s">
        <v>15</v>
      </c>
      <c r="B20" s="137"/>
      <c r="C20" s="14"/>
      <c r="D20" s="71">
        <v>1</v>
      </c>
      <c r="E20" s="101">
        <v>1170955</v>
      </c>
      <c r="F20" s="101">
        <v>136297</v>
      </c>
      <c r="G20" s="102">
        <f>F20/E20</f>
        <v>0.11639815364382064</v>
      </c>
      <c r="H20" s="15"/>
    </row>
    <row r="21" spans="1:8" ht="15.75" x14ac:dyDescent="0.25">
      <c r="A21" s="136" t="s">
        <v>58</v>
      </c>
      <c r="B21" s="137"/>
      <c r="C21" s="14"/>
      <c r="D21" s="71"/>
      <c r="E21" s="101"/>
      <c r="F21" s="101"/>
      <c r="G21" s="102"/>
      <c r="H21" s="15"/>
    </row>
    <row r="22" spans="1:8" ht="15.75" x14ac:dyDescent="0.25">
      <c r="A22" s="136" t="s">
        <v>91</v>
      </c>
      <c r="B22" s="137"/>
      <c r="C22" s="14"/>
      <c r="D22" s="71"/>
      <c r="E22" s="101"/>
      <c r="F22" s="101"/>
      <c r="G22" s="102"/>
      <c r="H22" s="15"/>
    </row>
    <row r="23" spans="1:8" ht="15.75" x14ac:dyDescent="0.25">
      <c r="A23" s="136" t="s">
        <v>106</v>
      </c>
      <c r="B23" s="137"/>
      <c r="C23" s="14"/>
      <c r="D23" s="71"/>
      <c r="E23" s="101"/>
      <c r="F23" s="101"/>
      <c r="G23" s="102"/>
      <c r="H23" s="15"/>
    </row>
    <row r="24" spans="1:8" ht="15.75" x14ac:dyDescent="0.25">
      <c r="A24" s="136" t="s">
        <v>18</v>
      </c>
      <c r="B24" s="137"/>
      <c r="C24" s="14"/>
      <c r="D24" s="71"/>
      <c r="E24" s="101"/>
      <c r="F24" s="101"/>
      <c r="G24" s="102"/>
      <c r="H24" s="15"/>
    </row>
    <row r="25" spans="1:8" ht="15.75" x14ac:dyDescent="0.25">
      <c r="A25" s="138" t="s">
        <v>20</v>
      </c>
      <c r="B25" s="137"/>
      <c r="C25" s="14"/>
      <c r="D25" s="71">
        <v>2</v>
      </c>
      <c r="E25" s="101">
        <v>860733</v>
      </c>
      <c r="F25" s="101">
        <v>178525</v>
      </c>
      <c r="G25" s="102">
        <f>F25/E25</f>
        <v>0.20741042808861748</v>
      </c>
      <c r="H25" s="15"/>
    </row>
    <row r="26" spans="1:8" ht="15.75" x14ac:dyDescent="0.25">
      <c r="A26" s="138" t="s">
        <v>21</v>
      </c>
      <c r="B26" s="137"/>
      <c r="C26" s="14"/>
      <c r="D26" s="71">
        <v>8</v>
      </c>
      <c r="E26" s="101">
        <v>101973</v>
      </c>
      <c r="F26" s="101">
        <v>101973</v>
      </c>
      <c r="G26" s="102">
        <f>F26/E26</f>
        <v>1</v>
      </c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02"/>
      <c r="H27" s="15"/>
    </row>
    <row r="28" spans="1:8" ht="15.75" x14ac:dyDescent="0.25">
      <c r="A28" s="139" t="s">
        <v>23</v>
      </c>
      <c r="B28" s="137"/>
      <c r="C28" s="14"/>
      <c r="D28" s="71"/>
      <c r="E28" s="101">
        <v>19544</v>
      </c>
      <c r="F28" s="101">
        <v>-46705.96</v>
      </c>
      <c r="G28" s="102">
        <f>F28/E28</f>
        <v>-2.3897851002865331</v>
      </c>
      <c r="H28" s="15"/>
    </row>
    <row r="29" spans="1:8" ht="15.75" x14ac:dyDescent="0.25">
      <c r="A29" s="139" t="s">
        <v>24</v>
      </c>
      <c r="B29" s="137"/>
      <c r="C29" s="14"/>
      <c r="D29" s="71">
        <v>1</v>
      </c>
      <c r="E29" s="101">
        <v>94500</v>
      </c>
      <c r="F29" s="101">
        <v>15961</v>
      </c>
      <c r="G29" s="102">
        <f t="shared" ref="G29:G34" si="0">F29/E29</f>
        <v>0.16889947089947091</v>
      </c>
      <c r="H29" s="15"/>
    </row>
    <row r="30" spans="1:8" ht="15.75" x14ac:dyDescent="0.25">
      <c r="A30" s="139" t="s">
        <v>66</v>
      </c>
      <c r="B30" s="137"/>
      <c r="C30" s="14"/>
      <c r="D30" s="71"/>
      <c r="E30" s="101"/>
      <c r="F30" s="101"/>
      <c r="G30" s="102"/>
      <c r="H30" s="15"/>
    </row>
    <row r="31" spans="1:8" ht="15.75" x14ac:dyDescent="0.25">
      <c r="A31" s="139" t="s">
        <v>145</v>
      </c>
      <c r="B31" s="137"/>
      <c r="C31" s="14"/>
      <c r="D31" s="71"/>
      <c r="E31" s="101"/>
      <c r="F31" s="101"/>
      <c r="G31" s="102"/>
      <c r="H31" s="15"/>
    </row>
    <row r="32" spans="1:8" ht="15.75" x14ac:dyDescent="0.25">
      <c r="A32" s="139" t="s">
        <v>102</v>
      </c>
      <c r="B32" s="137"/>
      <c r="C32" s="14"/>
      <c r="D32" s="71"/>
      <c r="E32" s="101"/>
      <c r="F32" s="101"/>
      <c r="G32" s="102"/>
      <c r="H32" s="15"/>
    </row>
    <row r="33" spans="1:8" ht="15.75" x14ac:dyDescent="0.25">
      <c r="A33" s="139" t="s">
        <v>27</v>
      </c>
      <c r="B33" s="137"/>
      <c r="C33" s="14"/>
      <c r="D33" s="71">
        <v>1</v>
      </c>
      <c r="E33" s="101">
        <v>382563</v>
      </c>
      <c r="F33" s="101">
        <v>-21359.75</v>
      </c>
      <c r="G33" s="102">
        <f t="shared" si="0"/>
        <v>-5.5833287589233671E-2</v>
      </c>
      <c r="H33" s="15"/>
    </row>
    <row r="34" spans="1:8" ht="15.75" x14ac:dyDescent="0.25">
      <c r="A34" s="139" t="s">
        <v>72</v>
      </c>
      <c r="B34" s="137"/>
      <c r="C34" s="14"/>
      <c r="D34" s="71">
        <v>2</v>
      </c>
      <c r="E34" s="101">
        <v>1093009</v>
      </c>
      <c r="F34" s="101">
        <v>147045</v>
      </c>
      <c r="G34" s="102">
        <f t="shared" si="0"/>
        <v>0.13453228655939703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73">
        <f>SUM(D9:D38)</f>
        <v>30</v>
      </c>
      <c r="E39" s="112">
        <f>SUM(E9:E38)</f>
        <v>6747582</v>
      </c>
      <c r="F39" s="112">
        <f>SUM(F9:F38)</f>
        <v>1182958.29</v>
      </c>
      <c r="G39" s="117">
        <f>F39/E39</f>
        <v>0.17531588204485696</v>
      </c>
      <c r="H39" s="15"/>
    </row>
    <row r="40" spans="1:8" ht="15.75" x14ac:dyDescent="0.25">
      <c r="A40" s="85"/>
      <c r="B40" s="86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14"/>
      <c r="D41" s="11"/>
      <c r="E41" s="109"/>
      <c r="F41" s="75"/>
      <c r="G41" s="75"/>
      <c r="H41" s="15"/>
    </row>
    <row r="42" spans="1:8" ht="15.75" x14ac:dyDescent="0.25">
      <c r="A42" s="26"/>
      <c r="B42" s="26"/>
      <c r="C42" s="14"/>
      <c r="D42" s="110"/>
      <c r="E42" s="11" t="s">
        <v>122</v>
      </c>
      <c r="F42" s="11" t="s">
        <v>122</v>
      </c>
      <c r="G42" s="11" t="s">
        <v>5</v>
      </c>
      <c r="H42" s="15"/>
    </row>
    <row r="43" spans="1:8" ht="15.75" x14ac:dyDescent="0.25">
      <c r="A43" s="26"/>
      <c r="B43" s="26"/>
      <c r="C43" s="14"/>
      <c r="D43" s="110" t="s">
        <v>6</v>
      </c>
      <c r="E43" s="76" t="s">
        <v>123</v>
      </c>
      <c r="F43" s="75" t="s">
        <v>8</v>
      </c>
      <c r="G43" s="75" t="s">
        <v>124</v>
      </c>
      <c r="H43" s="15"/>
    </row>
    <row r="44" spans="1:8" ht="15.75" x14ac:dyDescent="0.25">
      <c r="A44" s="27" t="s">
        <v>33</v>
      </c>
      <c r="B44" s="28"/>
      <c r="C44" s="14"/>
      <c r="D44" s="71">
        <v>65</v>
      </c>
      <c r="E44" s="101">
        <v>14947066.449999999</v>
      </c>
      <c r="F44" s="101">
        <v>1452652.76</v>
      </c>
      <c r="G44" s="102">
        <f>1-(+F44/E44)</f>
        <v>0.90281352097688705</v>
      </c>
      <c r="H44" s="15"/>
    </row>
    <row r="45" spans="1:8" ht="15.75" x14ac:dyDescent="0.25">
      <c r="A45" s="27" t="s">
        <v>34</v>
      </c>
      <c r="B45" s="28"/>
      <c r="C45" s="14"/>
      <c r="D45" s="71">
        <v>7</v>
      </c>
      <c r="E45" s="101">
        <v>750463.7</v>
      </c>
      <c r="F45" s="101">
        <v>78790.710000000006</v>
      </c>
      <c r="G45" s="102">
        <f>1-(+F45/E45)</f>
        <v>0.89501063142694304</v>
      </c>
      <c r="H45" s="15"/>
    </row>
    <row r="46" spans="1:8" ht="15.75" x14ac:dyDescent="0.25">
      <c r="A46" s="27" t="s">
        <v>35</v>
      </c>
      <c r="B46" s="28"/>
      <c r="C46" s="14"/>
      <c r="D46" s="71">
        <v>53</v>
      </c>
      <c r="E46" s="101">
        <v>5428466.5</v>
      </c>
      <c r="F46" s="101">
        <v>298629.59000000003</v>
      </c>
      <c r="G46" s="102">
        <f>1-(+F46/E46)</f>
        <v>0.94498822273288419</v>
      </c>
      <c r="H46" s="15"/>
    </row>
    <row r="47" spans="1:8" ht="15.75" x14ac:dyDescent="0.25">
      <c r="A47" s="27" t="s">
        <v>36</v>
      </c>
      <c r="B47" s="28"/>
      <c r="C47" s="14"/>
      <c r="D47" s="71">
        <v>4</v>
      </c>
      <c r="E47" s="101">
        <v>804893.25</v>
      </c>
      <c r="F47" s="101">
        <v>18979</v>
      </c>
      <c r="G47" s="102">
        <f>1-(+F47/E47)</f>
        <v>0.97642047563450185</v>
      </c>
      <c r="H47" s="15"/>
    </row>
    <row r="48" spans="1:8" ht="15.75" x14ac:dyDescent="0.25">
      <c r="A48" s="27" t="s">
        <v>37</v>
      </c>
      <c r="B48" s="28"/>
      <c r="C48" s="14"/>
      <c r="D48" s="71">
        <v>39</v>
      </c>
      <c r="E48" s="101">
        <v>14995926.220000001</v>
      </c>
      <c r="F48" s="101">
        <v>888576.71</v>
      </c>
      <c r="G48" s="102">
        <f t="shared" ref="G48:G54" si="1">1-(+F48/E48)</f>
        <v>0.94074546000267001</v>
      </c>
      <c r="H48" s="15"/>
    </row>
    <row r="49" spans="1:8" ht="15.75" x14ac:dyDescent="0.25">
      <c r="A49" s="27" t="s">
        <v>38</v>
      </c>
      <c r="B49" s="28"/>
      <c r="C49" s="14"/>
      <c r="D49" s="71">
        <v>1</v>
      </c>
      <c r="E49" s="101">
        <v>779400</v>
      </c>
      <c r="F49" s="101">
        <v>68927</v>
      </c>
      <c r="G49" s="102">
        <f t="shared" si="1"/>
        <v>0.91156402360790356</v>
      </c>
      <c r="H49" s="2"/>
    </row>
    <row r="50" spans="1:8" ht="15.75" x14ac:dyDescent="0.25">
      <c r="A50" s="27" t="s">
        <v>39</v>
      </c>
      <c r="B50" s="28"/>
      <c r="C50" s="21"/>
      <c r="D50" s="71">
        <v>2</v>
      </c>
      <c r="E50" s="101">
        <v>276025</v>
      </c>
      <c r="F50" s="101">
        <v>42595</v>
      </c>
      <c r="G50" s="102">
        <f t="shared" si="1"/>
        <v>0.84568426772937233</v>
      </c>
      <c r="H50" s="2"/>
    </row>
    <row r="51" spans="1:8" ht="15.75" x14ac:dyDescent="0.25">
      <c r="A51" s="27" t="s">
        <v>40</v>
      </c>
      <c r="B51" s="28"/>
      <c r="C51" s="33"/>
      <c r="D51" s="71"/>
      <c r="E51" s="101"/>
      <c r="F51" s="101"/>
      <c r="G51" s="102"/>
      <c r="H51" s="2"/>
    </row>
    <row r="52" spans="1:8" ht="18" x14ac:dyDescent="0.25">
      <c r="A52" s="53" t="s">
        <v>41</v>
      </c>
      <c r="B52" s="28"/>
      <c r="C52" s="35"/>
      <c r="D52" s="71">
        <v>1</v>
      </c>
      <c r="E52" s="101">
        <v>166725</v>
      </c>
      <c r="F52" s="101">
        <v>17578</v>
      </c>
      <c r="G52" s="102">
        <f t="shared" si="1"/>
        <v>0.89456890088469032</v>
      </c>
      <c r="H52" s="2"/>
    </row>
    <row r="53" spans="1:8" ht="18" x14ac:dyDescent="0.25">
      <c r="A53" s="54" t="s">
        <v>59</v>
      </c>
      <c r="B53" s="28"/>
      <c r="C53" s="35"/>
      <c r="D53" s="71">
        <v>1</v>
      </c>
      <c r="E53" s="101">
        <v>149100</v>
      </c>
      <c r="F53" s="101">
        <v>24685</v>
      </c>
      <c r="G53" s="102">
        <f t="shared" si="1"/>
        <v>0.83443997317236751</v>
      </c>
      <c r="H53" s="2"/>
    </row>
    <row r="54" spans="1:8" ht="15.75" x14ac:dyDescent="0.25">
      <c r="A54" s="27" t="s">
        <v>92</v>
      </c>
      <c r="B54" s="28"/>
      <c r="C54" s="39"/>
      <c r="D54" s="71">
        <v>740</v>
      </c>
      <c r="E54" s="101">
        <v>84492946.049999997</v>
      </c>
      <c r="F54" s="101">
        <v>9608044.3699999992</v>
      </c>
      <c r="G54" s="102">
        <f t="shared" si="1"/>
        <v>0.88628584018937762</v>
      </c>
      <c r="H54" s="2"/>
    </row>
    <row r="55" spans="1:8" ht="15.75" x14ac:dyDescent="0.25">
      <c r="A55" s="69" t="s">
        <v>93</v>
      </c>
      <c r="B55" s="30"/>
      <c r="C55" s="39"/>
      <c r="D55" s="72"/>
      <c r="E55" s="104"/>
      <c r="F55" s="101"/>
      <c r="G55" s="103"/>
      <c r="H55" s="2"/>
    </row>
    <row r="56" spans="1:8" x14ac:dyDescent="0.2">
      <c r="A56" s="16" t="s">
        <v>42</v>
      </c>
      <c r="B56" s="30"/>
      <c r="C56" s="39"/>
      <c r="D56" s="72"/>
      <c r="E56" s="104"/>
      <c r="F56" s="101"/>
      <c r="G56" s="103"/>
      <c r="H56" s="2"/>
    </row>
    <row r="57" spans="1:8" ht="18" x14ac:dyDescent="0.25">
      <c r="A57" s="16" t="s">
        <v>43</v>
      </c>
      <c r="B57" s="28"/>
      <c r="C57" s="38"/>
      <c r="D57" s="72"/>
      <c r="E57" s="100"/>
      <c r="F57" s="101">
        <v>600</v>
      </c>
      <c r="G57" s="103"/>
      <c r="H57" s="2"/>
    </row>
    <row r="58" spans="1:8" ht="18" x14ac:dyDescent="0.25">
      <c r="A58" s="16" t="s">
        <v>44</v>
      </c>
      <c r="B58" s="28"/>
      <c r="C58" s="38"/>
      <c r="D58" s="72"/>
      <c r="E58" s="100"/>
      <c r="F58" s="101"/>
      <c r="G58" s="103"/>
      <c r="H58" s="2"/>
    </row>
    <row r="59" spans="1:8" ht="18" x14ac:dyDescent="0.25">
      <c r="A59" s="16" t="s">
        <v>30</v>
      </c>
      <c r="B59" s="28"/>
      <c r="C59" s="82"/>
      <c r="D59" s="72"/>
      <c r="E59" s="111"/>
      <c r="F59" s="111"/>
      <c r="G59" s="103"/>
      <c r="H59" s="2"/>
    </row>
    <row r="60" spans="1:8" ht="18" x14ac:dyDescent="0.25">
      <c r="A60" s="32"/>
      <c r="B60" s="18"/>
      <c r="C60" s="38"/>
      <c r="D60" s="73">
        <f>SUM(D43:D56)</f>
        <v>913</v>
      </c>
      <c r="E60" s="112">
        <f>SUM(E43:E59)</f>
        <v>122791012.16999999</v>
      </c>
      <c r="F60" s="112">
        <f>SUM(F43:F59)</f>
        <v>12500058.139999999</v>
      </c>
      <c r="G60" s="106">
        <f>1-(+F60/E60)</f>
        <v>0.89820054481924061</v>
      </c>
      <c r="H60" s="2"/>
    </row>
    <row r="61" spans="1:8" ht="18" x14ac:dyDescent="0.25">
      <c r="A61" s="20" t="s">
        <v>45</v>
      </c>
      <c r="B61" s="20"/>
      <c r="C61" s="38"/>
      <c r="D61" s="113"/>
      <c r="E61" s="114"/>
      <c r="F61" s="115"/>
      <c r="G61" s="115"/>
      <c r="H61" s="2"/>
    </row>
    <row r="62" spans="1:8" ht="18" x14ac:dyDescent="0.25">
      <c r="A62" s="33"/>
      <c r="B62" s="33"/>
      <c r="C62" s="38"/>
      <c r="D62" s="116"/>
      <c r="E62" s="116"/>
      <c r="F62" s="36">
        <f>+F60+F39</f>
        <v>13683016.43</v>
      </c>
      <c r="G62" s="116"/>
      <c r="H62" s="2"/>
    </row>
    <row r="63" spans="1:8" ht="18" x14ac:dyDescent="0.25">
      <c r="A63" s="34" t="s">
        <v>46</v>
      </c>
      <c r="B63" s="35"/>
      <c r="C63" s="38"/>
      <c r="D63" s="116"/>
      <c r="E63" s="116"/>
      <c r="F63" s="36"/>
      <c r="G63" s="116"/>
      <c r="H63" s="2"/>
    </row>
    <row r="64" spans="1:8" ht="18" x14ac:dyDescent="0.25">
      <c r="A64" s="42"/>
      <c r="B64" s="38"/>
      <c r="C64" s="38"/>
      <c r="D64" s="116"/>
      <c r="E64" s="132"/>
      <c r="F64" s="133"/>
      <c r="G64" s="133"/>
      <c r="H64" s="2"/>
    </row>
    <row r="65" spans="1:8" ht="15.75" x14ac:dyDescent="0.25">
      <c r="A65" s="4" t="s">
        <v>47</v>
      </c>
      <c r="B65" s="39"/>
      <c r="C65" s="39"/>
      <c r="D65" s="134"/>
      <c r="E65" s="134"/>
      <c r="F65" s="40"/>
      <c r="G65" s="134"/>
      <c r="H65" s="2"/>
    </row>
    <row r="66" spans="1:8" ht="15.75" x14ac:dyDescent="0.25">
      <c r="A66" s="4" t="s">
        <v>48</v>
      </c>
      <c r="B66" s="39"/>
      <c r="C66" s="39"/>
      <c r="D66" s="134"/>
      <c r="E66" s="134"/>
      <c r="F66" s="40"/>
      <c r="G66" s="134"/>
      <c r="H66" s="2"/>
    </row>
    <row r="67" spans="1:8" ht="15.75" x14ac:dyDescent="0.25">
      <c r="A67" s="4" t="s">
        <v>49</v>
      </c>
      <c r="B67" s="39"/>
      <c r="C67" s="39"/>
      <c r="D67" s="134"/>
      <c r="E67" s="134"/>
      <c r="F67" s="40"/>
      <c r="G67" s="134"/>
      <c r="H67" s="2"/>
    </row>
    <row r="68" spans="1:8" ht="15.75" x14ac:dyDescent="0.25">
      <c r="A68" s="4"/>
      <c r="B68" s="39"/>
      <c r="C68" s="39"/>
      <c r="D68" s="134"/>
      <c r="E68" s="134"/>
      <c r="F68" s="40"/>
      <c r="G68" s="134"/>
      <c r="H68" s="2"/>
    </row>
    <row r="69" spans="1:8" ht="18" x14ac:dyDescent="0.25">
      <c r="A69" s="41" t="s">
        <v>50</v>
      </c>
      <c r="B69" s="38"/>
      <c r="C69" s="38"/>
      <c r="D69" s="116"/>
      <c r="E69" s="116"/>
      <c r="F69" s="36"/>
      <c r="G69" s="116"/>
      <c r="H69" s="2"/>
    </row>
    <row r="70" spans="1:8" ht="18" x14ac:dyDescent="0.25">
      <c r="A70" s="42"/>
      <c r="B70" s="38"/>
      <c r="C70" s="38"/>
      <c r="D70" s="116"/>
      <c r="E70" s="116"/>
      <c r="F70" s="133"/>
      <c r="G70" s="133"/>
      <c r="H70" s="2"/>
    </row>
    <row r="71" spans="1:8" ht="15.75" x14ac:dyDescent="0.25">
      <c r="A71" s="47"/>
      <c r="B71" s="2"/>
      <c r="C71" s="2"/>
      <c r="D71" s="133"/>
      <c r="E71" s="133"/>
      <c r="F71" s="133"/>
      <c r="G71" s="133"/>
      <c r="H71" s="2"/>
    </row>
    <row r="72" spans="1:8" x14ac:dyDescent="0.2">
      <c r="D72" s="135"/>
      <c r="E72" s="135"/>
      <c r="F72" s="135"/>
      <c r="G72" s="135"/>
    </row>
    <row r="73" spans="1:8" ht="15.75" x14ac:dyDescent="0.25">
      <c r="D73" s="73"/>
      <c r="E73" s="112"/>
      <c r="F73" s="112"/>
      <c r="G73" s="106"/>
    </row>
    <row r="74" spans="1:8" x14ac:dyDescent="0.2">
      <c r="D74" s="113"/>
      <c r="E74" s="114"/>
      <c r="F74" s="115"/>
      <c r="G74" s="115"/>
    </row>
    <row r="75" spans="1:8" ht="18" x14ac:dyDescent="0.25">
      <c r="D75" s="116"/>
      <c r="E75" s="116"/>
      <c r="F75" s="36"/>
      <c r="G75" s="116"/>
    </row>
  </sheetData>
  <phoneticPr fontId="17" type="noConversion"/>
  <printOptions horizontalCentered="1"/>
  <pageMargins left="0.75" right="0.75" top="0.31" bottom="0.25" header="0.5" footer="0.5"/>
  <pageSetup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9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JUNE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10</v>
      </c>
      <c r="B9" s="137"/>
      <c r="C9" s="14"/>
      <c r="D9" s="71">
        <v>7</v>
      </c>
      <c r="E9" s="100">
        <v>900429</v>
      </c>
      <c r="F9" s="101">
        <v>228274.5</v>
      </c>
      <c r="G9" s="102">
        <f>+F9/E9</f>
        <v>0.25351748999643503</v>
      </c>
      <c r="H9" s="15"/>
    </row>
    <row r="10" spans="1:8" ht="15.75" x14ac:dyDescent="0.25">
      <c r="A10" s="136" t="s">
        <v>131</v>
      </c>
      <c r="B10" s="137"/>
      <c r="C10" s="14"/>
      <c r="D10" s="71"/>
      <c r="E10" s="100"/>
      <c r="F10" s="101"/>
      <c r="G10" s="102"/>
      <c r="H10" s="15"/>
    </row>
    <row r="11" spans="1:8" ht="15.75" x14ac:dyDescent="0.25">
      <c r="A11" s="136" t="s">
        <v>11</v>
      </c>
      <c r="B11" s="137"/>
      <c r="C11" s="14"/>
      <c r="D11" s="71">
        <v>2</v>
      </c>
      <c r="E11" s="100">
        <v>241815</v>
      </c>
      <c r="F11" s="101">
        <v>22296.5</v>
      </c>
      <c r="G11" s="102">
        <f>F11/E11</f>
        <v>9.2204784649422084E-2</v>
      </c>
      <c r="H11" s="15"/>
    </row>
    <row r="12" spans="1:8" ht="15.75" x14ac:dyDescent="0.25">
      <c r="A12" s="136" t="s">
        <v>12</v>
      </c>
      <c r="B12" s="137"/>
      <c r="C12" s="14"/>
      <c r="D12" s="71"/>
      <c r="E12" s="100"/>
      <c r="F12" s="101"/>
      <c r="G12" s="102"/>
      <c r="H12" s="15"/>
    </row>
    <row r="13" spans="1:8" ht="15.75" x14ac:dyDescent="0.25">
      <c r="A13" s="136" t="s">
        <v>105</v>
      </c>
      <c r="B13" s="137"/>
      <c r="C13" s="14"/>
      <c r="D13" s="71"/>
      <c r="E13" s="100"/>
      <c r="F13" s="101"/>
      <c r="G13" s="102"/>
      <c r="H13" s="15"/>
    </row>
    <row r="14" spans="1:8" ht="15.75" x14ac:dyDescent="0.25">
      <c r="A14" s="136" t="s">
        <v>53</v>
      </c>
      <c r="B14" s="137"/>
      <c r="C14" s="14"/>
      <c r="D14" s="71"/>
      <c r="E14" s="100"/>
      <c r="F14" s="101"/>
      <c r="G14" s="102"/>
      <c r="H14" s="15"/>
    </row>
    <row r="15" spans="1:8" ht="15.75" x14ac:dyDescent="0.25">
      <c r="A15" s="136" t="s">
        <v>98</v>
      </c>
      <c r="B15" s="137"/>
      <c r="C15" s="14"/>
      <c r="D15" s="71"/>
      <c r="E15" s="100"/>
      <c r="F15" s="101"/>
      <c r="G15" s="102"/>
      <c r="H15" s="15"/>
    </row>
    <row r="16" spans="1:8" ht="15.75" x14ac:dyDescent="0.25">
      <c r="A16" s="136" t="s">
        <v>113</v>
      </c>
      <c r="B16" s="137"/>
      <c r="C16" s="14"/>
      <c r="D16" s="71"/>
      <c r="E16" s="100"/>
      <c r="F16" s="101"/>
      <c r="G16" s="102"/>
      <c r="H16" s="15"/>
    </row>
    <row r="17" spans="1:8" ht="15.75" x14ac:dyDescent="0.25">
      <c r="A17" s="136" t="s">
        <v>13</v>
      </c>
      <c r="B17" s="137"/>
      <c r="C17" s="14"/>
      <c r="D17" s="71"/>
      <c r="E17" s="100"/>
      <c r="F17" s="101"/>
      <c r="G17" s="102"/>
      <c r="H17" s="15"/>
    </row>
    <row r="18" spans="1:8" ht="15.75" x14ac:dyDescent="0.25">
      <c r="A18" s="136" t="s">
        <v>14</v>
      </c>
      <c r="B18" s="137"/>
      <c r="C18" s="14"/>
      <c r="D18" s="71"/>
      <c r="E18" s="100"/>
      <c r="F18" s="101"/>
      <c r="G18" s="102"/>
      <c r="H18" s="15"/>
    </row>
    <row r="19" spans="1:8" ht="15.75" x14ac:dyDescent="0.25">
      <c r="A19" s="136" t="s">
        <v>15</v>
      </c>
      <c r="B19" s="137"/>
      <c r="C19" s="14"/>
      <c r="D19" s="71">
        <v>1</v>
      </c>
      <c r="E19" s="100">
        <v>496349</v>
      </c>
      <c r="F19" s="101">
        <v>150462.5</v>
      </c>
      <c r="G19" s="102">
        <f>F19/E19</f>
        <v>0.30313851745445242</v>
      </c>
      <c r="H19" s="15"/>
    </row>
    <row r="20" spans="1:8" ht="15.75" x14ac:dyDescent="0.25">
      <c r="A20" s="136" t="s">
        <v>16</v>
      </c>
      <c r="B20" s="137"/>
      <c r="C20" s="14"/>
      <c r="D20" s="71"/>
      <c r="E20" s="100"/>
      <c r="F20" s="101"/>
      <c r="G20" s="102"/>
      <c r="H20" s="15"/>
    </row>
    <row r="21" spans="1:8" ht="15.75" x14ac:dyDescent="0.25">
      <c r="A21" s="136" t="s">
        <v>102</v>
      </c>
      <c r="B21" s="137"/>
      <c r="C21" s="14"/>
      <c r="D21" s="71"/>
      <c r="E21" s="100"/>
      <c r="F21" s="101"/>
      <c r="G21" s="102"/>
      <c r="H21" s="15"/>
    </row>
    <row r="22" spans="1:8" ht="15.75" x14ac:dyDescent="0.25">
      <c r="A22" s="136" t="s">
        <v>56</v>
      </c>
      <c r="B22" s="137"/>
      <c r="C22" s="14"/>
      <c r="D22" s="71">
        <v>1</v>
      </c>
      <c r="E22" s="100">
        <v>369397</v>
      </c>
      <c r="F22" s="101">
        <v>-75575.5</v>
      </c>
      <c r="G22" s="102">
        <f>F22/E22</f>
        <v>-0.20459153701843816</v>
      </c>
      <c r="H22" s="15"/>
    </row>
    <row r="23" spans="1:8" ht="15.75" x14ac:dyDescent="0.25">
      <c r="A23" s="136" t="s">
        <v>151</v>
      </c>
      <c r="B23" s="137"/>
      <c r="C23" s="14"/>
      <c r="D23" s="71">
        <v>1</v>
      </c>
      <c r="E23" s="100">
        <v>230126</v>
      </c>
      <c r="F23" s="101">
        <v>30104</v>
      </c>
      <c r="G23" s="102">
        <f>F23/E23</f>
        <v>0.13081529249193921</v>
      </c>
      <c r="H23" s="15"/>
    </row>
    <row r="24" spans="1:8" ht="15.75" x14ac:dyDescent="0.25">
      <c r="A24" s="136" t="s">
        <v>19</v>
      </c>
      <c r="B24" s="137"/>
      <c r="C24" s="14"/>
      <c r="D24" s="71"/>
      <c r="E24" s="100"/>
      <c r="F24" s="101"/>
      <c r="G24" s="102"/>
      <c r="H24" s="15"/>
    </row>
    <row r="25" spans="1:8" ht="15.75" x14ac:dyDescent="0.25">
      <c r="A25" s="138" t="s">
        <v>20</v>
      </c>
      <c r="B25" s="137"/>
      <c r="C25" s="14"/>
      <c r="D25" s="71"/>
      <c r="E25" s="100"/>
      <c r="F25" s="101"/>
      <c r="G25" s="102"/>
      <c r="H25" s="15"/>
    </row>
    <row r="26" spans="1:8" ht="15.75" x14ac:dyDescent="0.25">
      <c r="A26" s="138" t="s">
        <v>21</v>
      </c>
      <c r="B26" s="137"/>
      <c r="C26" s="14"/>
      <c r="D26" s="71"/>
      <c r="E26" s="100"/>
      <c r="F26" s="101"/>
      <c r="G26" s="102"/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02"/>
      <c r="H27" s="15"/>
    </row>
    <row r="28" spans="1:8" ht="15.75" x14ac:dyDescent="0.25">
      <c r="A28" s="139" t="s">
        <v>23</v>
      </c>
      <c r="B28" s="137"/>
      <c r="C28" s="14"/>
      <c r="D28" s="71"/>
      <c r="E28" s="101"/>
      <c r="F28" s="101"/>
      <c r="G28" s="102"/>
      <c r="H28" s="15"/>
    </row>
    <row r="29" spans="1:8" ht="15.75" x14ac:dyDescent="0.25">
      <c r="A29" s="139" t="s">
        <v>24</v>
      </c>
      <c r="B29" s="137"/>
      <c r="C29" s="14"/>
      <c r="D29" s="71">
        <v>1</v>
      </c>
      <c r="E29" s="101">
        <v>26790</v>
      </c>
      <c r="F29" s="101">
        <v>11869</v>
      </c>
      <c r="G29" s="102">
        <f>F29/E29</f>
        <v>0.44303844718178426</v>
      </c>
      <c r="H29" s="15"/>
    </row>
    <row r="30" spans="1:8" ht="15.75" x14ac:dyDescent="0.25">
      <c r="A30" s="139" t="s">
        <v>25</v>
      </c>
      <c r="B30" s="137"/>
      <c r="C30" s="14"/>
      <c r="D30" s="71">
        <v>1</v>
      </c>
      <c r="E30" s="101">
        <v>202985</v>
      </c>
      <c r="F30" s="101">
        <v>38621</v>
      </c>
      <c r="G30" s="102">
        <f>F30/E30</f>
        <v>0.19026529053870975</v>
      </c>
      <c r="H30" s="15"/>
    </row>
    <row r="31" spans="1:8" ht="15.75" x14ac:dyDescent="0.25">
      <c r="A31" s="139" t="s">
        <v>26</v>
      </c>
      <c r="B31" s="137"/>
      <c r="C31" s="14"/>
      <c r="D31" s="71"/>
      <c r="E31" s="101"/>
      <c r="F31" s="101"/>
      <c r="G31" s="102"/>
      <c r="H31" s="15"/>
    </row>
    <row r="32" spans="1:8" ht="15.75" x14ac:dyDescent="0.25">
      <c r="A32" s="139" t="s">
        <v>109</v>
      </c>
      <c r="B32" s="137"/>
      <c r="C32" s="14"/>
      <c r="D32" s="71"/>
      <c r="E32" s="101"/>
      <c r="F32" s="101"/>
      <c r="G32" s="102"/>
      <c r="H32" s="15"/>
    </row>
    <row r="33" spans="1:8" ht="15.75" x14ac:dyDescent="0.25">
      <c r="A33" s="139" t="s">
        <v>139</v>
      </c>
      <c r="B33" s="137"/>
      <c r="C33" s="14"/>
      <c r="D33" s="71"/>
      <c r="E33" s="101"/>
      <c r="F33" s="101"/>
      <c r="G33" s="102"/>
      <c r="H33" s="15"/>
    </row>
    <row r="34" spans="1:8" ht="15.75" x14ac:dyDescent="0.25">
      <c r="A34" s="139" t="s">
        <v>27</v>
      </c>
      <c r="B34" s="137"/>
      <c r="C34" s="14"/>
      <c r="D34" s="71">
        <v>1</v>
      </c>
      <c r="E34" s="101">
        <v>125132</v>
      </c>
      <c r="F34" s="101">
        <v>60140</v>
      </c>
      <c r="G34" s="102">
        <f>+F34/E34</f>
        <v>0.48061247322827094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73">
        <f>SUM(D9:D38)</f>
        <v>15</v>
      </c>
      <c r="E39" s="112">
        <f>SUM(E9:E38)</f>
        <v>2593023</v>
      </c>
      <c r="F39" s="112">
        <f>SUM(F9:F38)</f>
        <v>466192</v>
      </c>
      <c r="G39" s="117">
        <f>F39/E39</f>
        <v>0.17978706706419495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15</v>
      </c>
      <c r="E44" s="101">
        <v>5285675.1900000004</v>
      </c>
      <c r="F44" s="101">
        <v>492002.89</v>
      </c>
      <c r="G44" s="118">
        <f t="shared" ref="G44:G50" si="0">1-(+F44/E44)</f>
        <v>0.90691768368006742</v>
      </c>
      <c r="H44" s="15"/>
    </row>
    <row r="45" spans="1:8" ht="15.75" x14ac:dyDescent="0.25">
      <c r="A45" s="27" t="s">
        <v>34</v>
      </c>
      <c r="B45" s="28"/>
      <c r="C45" s="14"/>
      <c r="D45" s="71">
        <v>2</v>
      </c>
      <c r="E45" s="101">
        <v>818567.5</v>
      </c>
      <c r="F45" s="101">
        <v>74836.41</v>
      </c>
      <c r="G45" s="118">
        <f t="shared" si="0"/>
        <v>0.90857637274873482</v>
      </c>
      <c r="H45" s="15"/>
    </row>
    <row r="46" spans="1:8" ht="15.75" x14ac:dyDescent="0.25">
      <c r="A46" s="27" t="s">
        <v>35</v>
      </c>
      <c r="B46" s="28"/>
      <c r="C46" s="14"/>
      <c r="D46" s="71">
        <v>77</v>
      </c>
      <c r="E46" s="101">
        <v>6119270.25</v>
      </c>
      <c r="F46" s="101">
        <v>464183.05</v>
      </c>
      <c r="G46" s="118">
        <f t="shared" si="0"/>
        <v>0.92414405132703525</v>
      </c>
      <c r="H46" s="15"/>
    </row>
    <row r="47" spans="1:8" ht="15.75" x14ac:dyDescent="0.25">
      <c r="A47" s="27" t="s">
        <v>36</v>
      </c>
      <c r="B47" s="28"/>
      <c r="C47" s="14"/>
      <c r="D47" s="71">
        <v>20</v>
      </c>
      <c r="E47" s="101">
        <v>3884738.25</v>
      </c>
      <c r="F47" s="101">
        <v>123350.47</v>
      </c>
      <c r="G47" s="118">
        <f t="shared" si="0"/>
        <v>0.96824741795666669</v>
      </c>
      <c r="H47" s="15"/>
    </row>
    <row r="48" spans="1:8" ht="15.75" x14ac:dyDescent="0.25">
      <c r="A48" s="27" t="s">
        <v>37</v>
      </c>
      <c r="B48" s="28"/>
      <c r="C48" s="14"/>
      <c r="D48" s="71">
        <v>56</v>
      </c>
      <c r="E48" s="101">
        <v>5040559</v>
      </c>
      <c r="F48" s="101">
        <v>445601.39</v>
      </c>
      <c r="G48" s="118">
        <f t="shared" si="0"/>
        <v>0.91159683082769194</v>
      </c>
      <c r="H48" s="15"/>
    </row>
    <row r="49" spans="1:8" ht="15.75" x14ac:dyDescent="0.25">
      <c r="A49" s="27" t="s">
        <v>38</v>
      </c>
      <c r="B49" s="28"/>
      <c r="C49" s="14"/>
      <c r="D49" s="71">
        <v>6</v>
      </c>
      <c r="E49" s="101">
        <v>710873</v>
      </c>
      <c r="F49" s="101">
        <v>39908</v>
      </c>
      <c r="G49" s="118">
        <f t="shared" si="0"/>
        <v>0.94386057706510162</v>
      </c>
      <c r="H49" s="15"/>
    </row>
    <row r="50" spans="1:8" ht="15.75" x14ac:dyDescent="0.25">
      <c r="A50" s="27" t="s">
        <v>39</v>
      </c>
      <c r="B50" s="28"/>
      <c r="C50" s="14"/>
      <c r="D50" s="71">
        <v>14</v>
      </c>
      <c r="E50" s="101">
        <v>518960</v>
      </c>
      <c r="F50" s="101">
        <v>27195</v>
      </c>
      <c r="G50" s="118">
        <f t="shared" si="0"/>
        <v>0.94759711731154617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>
        <v>2</v>
      </c>
      <c r="E52" s="101">
        <v>125525</v>
      </c>
      <c r="F52" s="101">
        <v>41900</v>
      </c>
      <c r="G52" s="118">
        <f>1-(+F52/E52)</f>
        <v>0.6662019518024298</v>
      </c>
      <c r="H52" s="15"/>
    </row>
    <row r="53" spans="1:8" ht="15.75" x14ac:dyDescent="0.25">
      <c r="A53" s="29" t="s">
        <v>60</v>
      </c>
      <c r="B53" s="30"/>
      <c r="C53" s="14"/>
      <c r="D53" s="71">
        <v>458</v>
      </c>
      <c r="E53" s="101">
        <v>46618463.909999996</v>
      </c>
      <c r="F53" s="101">
        <v>5046411.1900000004</v>
      </c>
      <c r="G53" s="118">
        <f>1-(+F53/E53)</f>
        <v>0.89175080500845272</v>
      </c>
      <c r="H53" s="15"/>
    </row>
    <row r="54" spans="1:8" ht="15.75" x14ac:dyDescent="0.25">
      <c r="A54" s="29" t="s">
        <v>61</v>
      </c>
      <c r="B54" s="30"/>
      <c r="C54" s="14"/>
      <c r="D54" s="71"/>
      <c r="E54" s="101"/>
      <c r="F54" s="101"/>
      <c r="G54" s="118"/>
      <c r="H54" s="15"/>
    </row>
    <row r="55" spans="1:8" x14ac:dyDescent="0.2">
      <c r="A55" s="31" t="s">
        <v>42</v>
      </c>
      <c r="B55" s="30"/>
      <c r="C55" s="14"/>
      <c r="D55" s="72"/>
      <c r="E55" s="111"/>
      <c r="F55" s="101"/>
      <c r="G55" s="119"/>
      <c r="H55" s="15"/>
    </row>
    <row r="56" spans="1:8" x14ac:dyDescent="0.2">
      <c r="A56" s="16" t="s">
        <v>43</v>
      </c>
      <c r="B56" s="28"/>
      <c r="C56" s="14"/>
      <c r="D56" s="72"/>
      <c r="E56" s="111"/>
      <c r="F56" s="101"/>
      <c r="G56" s="119"/>
      <c r="H56" s="15"/>
    </row>
    <row r="57" spans="1:8" x14ac:dyDescent="0.2">
      <c r="A57" s="16" t="s">
        <v>44</v>
      </c>
      <c r="B57" s="28"/>
      <c r="C57" s="14"/>
      <c r="D57" s="72"/>
      <c r="E57" s="120"/>
      <c r="F57" s="121"/>
      <c r="G57" s="119"/>
      <c r="H57" s="15"/>
    </row>
    <row r="58" spans="1:8" x14ac:dyDescent="0.2">
      <c r="A58" s="16" t="s">
        <v>30</v>
      </c>
      <c r="B58" s="28"/>
      <c r="C58" s="21"/>
      <c r="D58" s="72"/>
      <c r="E58" s="120"/>
      <c r="F58" s="101"/>
      <c r="G58" s="119"/>
      <c r="H58" s="15"/>
    </row>
    <row r="59" spans="1:8" ht="15.75" x14ac:dyDescent="0.25">
      <c r="A59" s="32"/>
      <c r="B59" s="18"/>
      <c r="C59" s="33"/>
      <c r="D59" s="72"/>
      <c r="E59" s="111"/>
      <c r="F59" s="111"/>
      <c r="G59" s="119"/>
      <c r="H59" s="2"/>
    </row>
    <row r="60" spans="1:8" ht="18" x14ac:dyDescent="0.25">
      <c r="A60" s="20" t="s">
        <v>45</v>
      </c>
      <c r="B60" s="20"/>
      <c r="C60" s="35"/>
      <c r="D60" s="73">
        <f>SUM(D44:D56)</f>
        <v>650</v>
      </c>
      <c r="E60" s="112">
        <f>SUM(E44:E59)</f>
        <v>69122632.099999994</v>
      </c>
      <c r="F60" s="112">
        <f>SUM(F44:F59)</f>
        <v>6755388.4000000004</v>
      </c>
      <c r="G60" s="122">
        <f>1-(+F60/E60)</f>
        <v>0.90226951441566994</v>
      </c>
      <c r="H60" s="2"/>
    </row>
    <row r="61" spans="1:8" ht="18" x14ac:dyDescent="0.25">
      <c r="A61" s="33"/>
      <c r="B61" s="38"/>
      <c r="C61" s="38"/>
      <c r="D61" s="113"/>
      <c r="E61" s="114"/>
      <c r="F61" s="115"/>
      <c r="G61" s="115"/>
      <c r="H61" s="2"/>
    </row>
    <row r="62" spans="1:8" ht="18" x14ac:dyDescent="0.25">
      <c r="A62" s="34" t="s">
        <v>46</v>
      </c>
      <c r="B62" s="39"/>
      <c r="C62" s="39"/>
      <c r="D62" s="116"/>
      <c r="E62" s="116"/>
      <c r="F62" s="36">
        <f>F60+F39</f>
        <v>7221580.4000000004</v>
      </c>
      <c r="G62" s="116"/>
      <c r="H62" s="2"/>
    </row>
    <row r="63" spans="1:8" ht="18" x14ac:dyDescent="0.25">
      <c r="A63" s="34"/>
      <c r="B63" s="39"/>
      <c r="C63" s="39"/>
      <c r="D63" s="35"/>
      <c r="E63" s="35"/>
      <c r="F63" s="40"/>
      <c r="G63" s="39"/>
      <c r="H63" s="2"/>
    </row>
    <row r="64" spans="1:8" ht="15.75" x14ac:dyDescent="0.25">
      <c r="A64" s="4" t="s">
        <v>48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49</v>
      </c>
      <c r="B65" s="39"/>
      <c r="C65" s="39"/>
      <c r="D65" s="39"/>
      <c r="E65" s="39"/>
      <c r="F65" s="40"/>
      <c r="G65" s="39"/>
      <c r="H65" s="2"/>
    </row>
    <row r="66" spans="1:8" ht="18" x14ac:dyDescent="0.25">
      <c r="A66" s="4"/>
      <c r="B66" s="38"/>
      <c r="C66" s="38"/>
      <c r="D66" s="38"/>
      <c r="E66" s="38"/>
      <c r="F66" s="36"/>
      <c r="G66" s="38"/>
      <c r="H66" s="2"/>
    </row>
    <row r="67" spans="1:8" x14ac:dyDescent="0.2">
      <c r="A67" s="41" t="s">
        <v>50</v>
      </c>
    </row>
    <row r="69" spans="1:8" ht="18" x14ac:dyDescent="0.25">
      <c r="A69" s="81"/>
      <c r="B69" s="82"/>
      <c r="C69" s="82"/>
      <c r="D69" s="8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5"/>
  <sheetViews>
    <sheetView showOutlineSymbols="0" topLeftCell="A2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JUNE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3"/>
      <c r="C5" s="83"/>
      <c r="D5" s="60" t="s">
        <v>153</v>
      </c>
      <c r="E5" s="61"/>
      <c r="F5" s="8"/>
      <c r="G5" s="84"/>
      <c r="H5" s="2"/>
    </row>
    <row r="6" spans="1:8" ht="18" x14ac:dyDescent="0.25">
      <c r="A6" s="23" t="s">
        <v>3</v>
      </c>
      <c r="B6" s="83"/>
      <c r="C6" s="83"/>
      <c r="D6" s="83"/>
      <c r="E6" s="83"/>
      <c r="F6" s="84"/>
      <c r="G6" s="84"/>
      <c r="H6" s="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10</v>
      </c>
      <c r="B9" s="137"/>
      <c r="C9" s="14"/>
      <c r="D9" s="71"/>
      <c r="E9" s="101"/>
      <c r="F9" s="101"/>
      <c r="G9" s="102"/>
      <c r="H9" s="15"/>
    </row>
    <row r="10" spans="1:8" ht="15.75" x14ac:dyDescent="0.25">
      <c r="A10" s="136" t="s">
        <v>11</v>
      </c>
      <c r="B10" s="137"/>
      <c r="C10" s="14"/>
      <c r="D10" s="71"/>
      <c r="E10" s="101"/>
      <c r="F10" s="101"/>
      <c r="G10" s="102"/>
      <c r="H10" s="15"/>
    </row>
    <row r="11" spans="1:8" ht="15.75" x14ac:dyDescent="0.25">
      <c r="A11" s="136" t="s">
        <v>111</v>
      </c>
      <c r="B11" s="137"/>
      <c r="C11" s="14"/>
      <c r="D11" s="71"/>
      <c r="E11" s="101"/>
      <c r="F11" s="101"/>
      <c r="G11" s="102"/>
      <c r="H11" s="15"/>
    </row>
    <row r="12" spans="1:8" ht="15.75" x14ac:dyDescent="0.25">
      <c r="A12" s="136" t="s">
        <v>25</v>
      </c>
      <c r="B12" s="137"/>
      <c r="C12" s="14"/>
      <c r="D12" s="71">
        <v>1</v>
      </c>
      <c r="E12" s="101">
        <v>138070</v>
      </c>
      <c r="F12" s="101">
        <v>59653</v>
      </c>
      <c r="G12" s="102">
        <f>F12/E12</f>
        <v>0.43204896067212284</v>
      </c>
      <c r="H12" s="15"/>
    </row>
    <row r="13" spans="1:8" ht="15.75" x14ac:dyDescent="0.25">
      <c r="A13" s="136" t="s">
        <v>70</v>
      </c>
      <c r="B13" s="137"/>
      <c r="C13" s="14"/>
      <c r="D13" s="71"/>
      <c r="E13" s="101"/>
      <c r="F13" s="101"/>
      <c r="G13" s="102"/>
      <c r="H13" s="15"/>
    </row>
    <row r="14" spans="1:8" ht="15.75" x14ac:dyDescent="0.25">
      <c r="A14" s="136" t="s">
        <v>99</v>
      </c>
      <c r="B14" s="137"/>
      <c r="C14" s="14"/>
      <c r="D14" s="71"/>
      <c r="E14" s="101"/>
      <c r="F14" s="101"/>
      <c r="G14" s="102"/>
      <c r="H14" s="15"/>
    </row>
    <row r="15" spans="1:8" ht="15.75" x14ac:dyDescent="0.25">
      <c r="A15" s="136" t="s">
        <v>101</v>
      </c>
      <c r="B15" s="137"/>
      <c r="C15" s="14"/>
      <c r="D15" s="71"/>
      <c r="E15" s="101"/>
      <c r="F15" s="101"/>
      <c r="G15" s="102"/>
      <c r="H15" s="15"/>
    </row>
    <row r="16" spans="1:8" ht="15.75" x14ac:dyDescent="0.25">
      <c r="A16" s="136" t="s">
        <v>96</v>
      </c>
      <c r="B16" s="137"/>
      <c r="C16" s="14"/>
      <c r="D16" s="71"/>
      <c r="E16" s="101"/>
      <c r="F16" s="101"/>
      <c r="G16" s="102"/>
      <c r="H16" s="15"/>
    </row>
    <row r="17" spans="1:8" ht="15.75" x14ac:dyDescent="0.25">
      <c r="A17" s="136" t="s">
        <v>74</v>
      </c>
      <c r="B17" s="137"/>
      <c r="C17" s="14"/>
      <c r="D17" s="71"/>
      <c r="E17" s="101"/>
      <c r="F17" s="101"/>
      <c r="G17" s="102"/>
      <c r="H17" s="15"/>
    </row>
    <row r="18" spans="1:8" ht="15.75" x14ac:dyDescent="0.25">
      <c r="A18" s="139" t="s">
        <v>105</v>
      </c>
      <c r="B18" s="137"/>
      <c r="C18" s="14"/>
      <c r="D18" s="71"/>
      <c r="E18" s="101"/>
      <c r="F18" s="101"/>
      <c r="G18" s="102"/>
      <c r="H18" s="15"/>
    </row>
    <row r="19" spans="1:8" ht="15.75" x14ac:dyDescent="0.25">
      <c r="A19" s="139" t="s">
        <v>14</v>
      </c>
      <c r="B19" s="137"/>
      <c r="C19" s="14"/>
      <c r="D19" s="71"/>
      <c r="E19" s="101"/>
      <c r="F19" s="101"/>
      <c r="G19" s="102"/>
      <c r="H19" s="15"/>
    </row>
    <row r="20" spans="1:8" ht="15.75" x14ac:dyDescent="0.25">
      <c r="A20" s="136" t="s">
        <v>15</v>
      </c>
      <c r="B20" s="137"/>
      <c r="C20" s="14"/>
      <c r="D20" s="71"/>
      <c r="E20" s="101"/>
      <c r="F20" s="101"/>
      <c r="G20" s="102"/>
      <c r="H20" s="15"/>
    </row>
    <row r="21" spans="1:8" ht="15.75" x14ac:dyDescent="0.25">
      <c r="A21" s="136" t="s">
        <v>135</v>
      </c>
      <c r="B21" s="137"/>
      <c r="C21" s="14"/>
      <c r="D21" s="71">
        <v>1</v>
      </c>
      <c r="E21" s="101">
        <v>30650</v>
      </c>
      <c r="F21" s="101">
        <v>7063</v>
      </c>
      <c r="G21" s="102">
        <f>F21/E21</f>
        <v>0.23044045676998368</v>
      </c>
      <c r="H21" s="15"/>
    </row>
    <row r="22" spans="1:8" ht="15.75" x14ac:dyDescent="0.25">
      <c r="A22" s="136" t="s">
        <v>91</v>
      </c>
      <c r="B22" s="137"/>
      <c r="C22" s="14"/>
      <c r="D22" s="71"/>
      <c r="E22" s="101"/>
      <c r="F22" s="101"/>
      <c r="G22" s="102"/>
      <c r="H22" s="15"/>
    </row>
    <row r="23" spans="1:8" ht="15.75" x14ac:dyDescent="0.25">
      <c r="A23" s="136" t="s">
        <v>106</v>
      </c>
      <c r="B23" s="137"/>
      <c r="C23" s="14"/>
      <c r="D23" s="71"/>
      <c r="E23" s="101"/>
      <c r="F23" s="101"/>
      <c r="G23" s="102"/>
      <c r="H23" s="15"/>
    </row>
    <row r="24" spans="1:8" ht="15.75" x14ac:dyDescent="0.25">
      <c r="A24" s="136" t="s">
        <v>18</v>
      </c>
      <c r="B24" s="137"/>
      <c r="C24" s="14"/>
      <c r="D24" s="71"/>
      <c r="E24" s="101"/>
      <c r="F24" s="101"/>
      <c r="G24" s="102"/>
      <c r="H24" s="15"/>
    </row>
    <row r="25" spans="1:8" ht="15.75" x14ac:dyDescent="0.25">
      <c r="A25" s="138" t="s">
        <v>20</v>
      </c>
      <c r="B25" s="137"/>
      <c r="C25" s="14"/>
      <c r="D25" s="71"/>
      <c r="E25" s="101"/>
      <c r="F25" s="101"/>
      <c r="G25" s="102"/>
      <c r="H25" s="15"/>
    </row>
    <row r="26" spans="1:8" ht="15.75" x14ac:dyDescent="0.25">
      <c r="A26" s="138" t="s">
        <v>21</v>
      </c>
      <c r="B26" s="137"/>
      <c r="C26" s="14"/>
      <c r="D26" s="71"/>
      <c r="E26" s="101"/>
      <c r="F26" s="101"/>
      <c r="G26" s="102"/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02"/>
      <c r="H27" s="15"/>
    </row>
    <row r="28" spans="1:8" ht="15.75" x14ac:dyDescent="0.25">
      <c r="A28" s="139" t="s">
        <v>23</v>
      </c>
      <c r="B28" s="137"/>
      <c r="C28" s="14"/>
      <c r="D28" s="71"/>
      <c r="E28" s="101"/>
      <c r="F28" s="101"/>
      <c r="G28" s="102"/>
      <c r="H28" s="15"/>
    </row>
    <row r="29" spans="1:8" ht="15.75" x14ac:dyDescent="0.25">
      <c r="A29" s="139" t="s">
        <v>24</v>
      </c>
      <c r="B29" s="137"/>
      <c r="C29" s="14"/>
      <c r="D29" s="71"/>
      <c r="E29" s="101"/>
      <c r="F29" s="101"/>
      <c r="G29" s="102"/>
      <c r="H29" s="15"/>
    </row>
    <row r="30" spans="1:8" ht="15.75" x14ac:dyDescent="0.25">
      <c r="A30" s="139" t="s">
        <v>152</v>
      </c>
      <c r="B30" s="137"/>
      <c r="C30" s="14"/>
      <c r="D30" s="71">
        <v>3</v>
      </c>
      <c r="E30" s="101">
        <v>406080</v>
      </c>
      <c r="F30" s="101">
        <v>123033.5</v>
      </c>
      <c r="G30" s="102">
        <f>F30/E30</f>
        <v>0.30297847714736015</v>
      </c>
      <c r="H30" s="15"/>
    </row>
    <row r="31" spans="1:8" ht="15.75" x14ac:dyDescent="0.25">
      <c r="A31" s="139" t="s">
        <v>145</v>
      </c>
      <c r="B31" s="137"/>
      <c r="C31" s="14"/>
      <c r="D31" s="71"/>
      <c r="E31" s="101"/>
      <c r="F31" s="101"/>
      <c r="G31" s="102"/>
      <c r="H31" s="15"/>
    </row>
    <row r="32" spans="1:8" ht="15.75" x14ac:dyDescent="0.25">
      <c r="A32" s="139" t="s">
        <v>102</v>
      </c>
      <c r="B32" s="137"/>
      <c r="C32" s="14"/>
      <c r="D32" s="71"/>
      <c r="E32" s="101"/>
      <c r="F32" s="101"/>
      <c r="G32" s="102"/>
      <c r="H32" s="15"/>
    </row>
    <row r="33" spans="1:8" ht="15.75" x14ac:dyDescent="0.25">
      <c r="A33" s="139" t="s">
        <v>27</v>
      </c>
      <c r="B33" s="137"/>
      <c r="C33" s="14"/>
      <c r="D33" s="71"/>
      <c r="E33" s="101"/>
      <c r="F33" s="101"/>
      <c r="G33" s="102"/>
      <c r="H33" s="15"/>
    </row>
    <row r="34" spans="1:8" ht="15.75" x14ac:dyDescent="0.25">
      <c r="A34" s="139" t="s">
        <v>72</v>
      </c>
      <c r="B34" s="137"/>
      <c r="C34" s="14"/>
      <c r="D34" s="71"/>
      <c r="E34" s="101"/>
      <c r="F34" s="101"/>
      <c r="G34" s="102"/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73">
        <f>SUM(D9:D38)</f>
        <v>5</v>
      </c>
      <c r="E39" s="112">
        <f>SUM(E9:E38)</f>
        <v>574800</v>
      </c>
      <c r="F39" s="112">
        <f>SUM(F9:F38)</f>
        <v>189749.5</v>
      </c>
      <c r="G39" s="117">
        <f>F39/E39</f>
        <v>0.33011395267919275</v>
      </c>
      <c r="H39" s="15"/>
    </row>
    <row r="40" spans="1:8" ht="15.75" x14ac:dyDescent="0.25">
      <c r="A40" s="85"/>
      <c r="B40" s="86"/>
      <c r="C40" s="21"/>
      <c r="D40" s="87"/>
      <c r="E40" s="124"/>
      <c r="F40" s="124"/>
      <c r="G40" s="125"/>
      <c r="H40" s="2"/>
    </row>
    <row r="41" spans="1:8" ht="18" x14ac:dyDescent="0.25">
      <c r="A41" s="23" t="s">
        <v>146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147</v>
      </c>
      <c r="F42" s="11" t="s">
        <v>147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8" t="s">
        <v>124</v>
      </c>
      <c r="H43" s="2"/>
    </row>
    <row r="44" spans="1:8" ht="15.75" x14ac:dyDescent="0.25">
      <c r="A44" s="27" t="s">
        <v>10</v>
      </c>
      <c r="B44" s="28"/>
      <c r="C44" s="14"/>
      <c r="D44" s="71"/>
      <c r="E44" s="101"/>
      <c r="F44" s="101"/>
      <c r="G44" s="102"/>
      <c r="H44" s="15"/>
    </row>
    <row r="45" spans="1:8" ht="15.75" x14ac:dyDescent="0.25">
      <c r="A45" s="27" t="s">
        <v>14</v>
      </c>
      <c r="B45" s="28"/>
      <c r="C45" s="14"/>
      <c r="D45" s="71">
        <v>6</v>
      </c>
      <c r="E45" s="101">
        <v>792866</v>
      </c>
      <c r="F45" s="101">
        <v>27988.16</v>
      </c>
      <c r="G45" s="102">
        <f>1-(+F45/E45)</f>
        <v>0.96470001236022229</v>
      </c>
      <c r="H45" s="15"/>
    </row>
    <row r="46" spans="1:8" ht="15.75" x14ac:dyDescent="0.25">
      <c r="A46" s="27" t="s">
        <v>20</v>
      </c>
      <c r="B46" s="28"/>
      <c r="C46" s="14"/>
      <c r="D46" s="71"/>
      <c r="E46" s="101"/>
      <c r="F46" s="101"/>
      <c r="G46" s="102"/>
      <c r="H46" s="15"/>
    </row>
    <row r="47" spans="1:8" x14ac:dyDescent="0.2">
      <c r="A47" s="16" t="s">
        <v>148</v>
      </c>
      <c r="B47" s="30"/>
      <c r="C47" s="14"/>
      <c r="D47" s="72"/>
      <c r="E47" s="104"/>
      <c r="F47" s="101"/>
      <c r="G47" s="103"/>
      <c r="H47" s="15"/>
    </row>
    <row r="48" spans="1:8" x14ac:dyDescent="0.2">
      <c r="A48" s="16" t="s">
        <v>44</v>
      </c>
      <c r="B48" s="28"/>
      <c r="C48" s="14"/>
      <c r="D48" s="72"/>
      <c r="E48" s="100"/>
      <c r="F48" s="101"/>
      <c r="G48" s="103"/>
      <c r="H48" s="15"/>
    </row>
    <row r="49" spans="1:8" x14ac:dyDescent="0.2">
      <c r="A49" s="16" t="s">
        <v>30</v>
      </c>
      <c r="B49" s="28"/>
      <c r="C49" s="14"/>
      <c r="D49" s="72"/>
      <c r="E49" s="100"/>
      <c r="F49" s="101"/>
      <c r="G49" s="103"/>
      <c r="H49" s="15"/>
    </row>
    <row r="50" spans="1:8" ht="15.75" x14ac:dyDescent="0.25">
      <c r="A50" s="32"/>
      <c r="B50" s="18"/>
      <c r="C50" s="14"/>
      <c r="D50" s="72"/>
      <c r="E50" s="111"/>
      <c r="F50" s="111"/>
      <c r="G50" s="103"/>
      <c r="H50" s="15"/>
    </row>
    <row r="51" spans="1:8" ht="15.75" x14ac:dyDescent="0.25">
      <c r="A51" s="20" t="s">
        <v>149</v>
      </c>
      <c r="B51" s="20"/>
      <c r="C51" s="21"/>
      <c r="D51" s="99">
        <f>SUM(D44:D47)</f>
        <v>6</v>
      </c>
      <c r="E51" s="105">
        <f>SUM(E44:E50)</f>
        <v>792866</v>
      </c>
      <c r="F51" s="105">
        <f>SUM(F44:F50)</f>
        <v>27988.16</v>
      </c>
      <c r="G51" s="106">
        <f>1-(+F51/E51)</f>
        <v>0.96470001236022229</v>
      </c>
      <c r="H51" s="15"/>
    </row>
    <row r="52" spans="1:8" ht="15.75" x14ac:dyDescent="0.25">
      <c r="A52" s="85"/>
      <c r="B52" s="86"/>
      <c r="C52" s="21"/>
      <c r="D52" s="129"/>
      <c r="E52" s="130"/>
      <c r="F52" s="130"/>
      <c r="G52" s="131"/>
      <c r="H52" s="15"/>
    </row>
    <row r="53" spans="1:8" ht="18" x14ac:dyDescent="0.25">
      <c r="A53" s="23" t="s">
        <v>32</v>
      </c>
      <c r="B53" s="24"/>
      <c r="C53" s="24"/>
      <c r="D53" s="11"/>
      <c r="E53" s="109"/>
      <c r="F53" s="75"/>
      <c r="G53" s="75"/>
      <c r="H53" s="15"/>
    </row>
    <row r="54" spans="1:8" ht="15.75" x14ac:dyDescent="0.25">
      <c r="A54" s="26"/>
      <c r="B54" s="26"/>
      <c r="C54" s="26"/>
      <c r="D54" s="110"/>
      <c r="E54" s="11" t="s">
        <v>122</v>
      </c>
      <c r="F54" s="11" t="s">
        <v>122</v>
      </c>
      <c r="G54" s="11" t="s">
        <v>5</v>
      </c>
      <c r="H54" s="15"/>
    </row>
    <row r="55" spans="1:8" ht="15.75" x14ac:dyDescent="0.25">
      <c r="A55" s="26"/>
      <c r="B55" s="26"/>
      <c r="C55" s="26"/>
      <c r="D55" s="110" t="s">
        <v>6</v>
      </c>
      <c r="E55" s="76" t="s">
        <v>123</v>
      </c>
      <c r="F55" s="75" t="s">
        <v>8</v>
      </c>
      <c r="G55" s="78" t="s">
        <v>124</v>
      </c>
      <c r="H55" s="15"/>
    </row>
    <row r="56" spans="1:8" ht="15.75" x14ac:dyDescent="0.25">
      <c r="A56" s="27" t="s">
        <v>33</v>
      </c>
      <c r="B56" s="28"/>
      <c r="C56" s="14"/>
      <c r="D56" s="71">
        <v>17</v>
      </c>
      <c r="E56" s="101">
        <v>325311.05</v>
      </c>
      <c r="F56" s="101">
        <v>33327.599999999999</v>
      </c>
      <c r="G56" s="102">
        <f>1-(+F56/E56)</f>
        <v>0.89755158947106162</v>
      </c>
      <c r="H56" s="15"/>
    </row>
    <row r="57" spans="1:8" ht="15.75" x14ac:dyDescent="0.25">
      <c r="A57" s="27" t="s">
        <v>34</v>
      </c>
      <c r="B57" s="28"/>
      <c r="C57" s="14"/>
      <c r="D57" s="71"/>
      <c r="E57" s="101"/>
      <c r="F57" s="101"/>
      <c r="G57" s="102"/>
      <c r="H57" s="15"/>
    </row>
    <row r="58" spans="1:8" ht="15.75" x14ac:dyDescent="0.25">
      <c r="A58" s="27" t="s">
        <v>35</v>
      </c>
      <c r="B58" s="28"/>
      <c r="C58" s="14"/>
      <c r="D58" s="71">
        <v>28</v>
      </c>
      <c r="E58" s="101">
        <v>1258698</v>
      </c>
      <c r="F58" s="101">
        <v>121000.34</v>
      </c>
      <c r="G58" s="102">
        <f>1-(+F58/E58)</f>
        <v>0.90386864839699432</v>
      </c>
      <c r="H58" s="15"/>
    </row>
    <row r="59" spans="1:8" ht="15.75" x14ac:dyDescent="0.25">
      <c r="A59" s="27" t="s">
        <v>36</v>
      </c>
      <c r="B59" s="28"/>
      <c r="C59" s="14"/>
      <c r="D59" s="71">
        <v>4</v>
      </c>
      <c r="E59" s="101">
        <v>484621</v>
      </c>
      <c r="F59" s="101">
        <v>41270.5</v>
      </c>
      <c r="G59" s="102">
        <f>1-(+F59/E59)</f>
        <v>0.91483963757245357</v>
      </c>
      <c r="H59" s="15"/>
    </row>
    <row r="60" spans="1:8" ht="15.75" x14ac:dyDescent="0.25">
      <c r="A60" s="27" t="s">
        <v>37</v>
      </c>
      <c r="B60" s="28"/>
      <c r="C60" s="14"/>
      <c r="D60" s="71">
        <v>28</v>
      </c>
      <c r="E60" s="101">
        <v>1944814.38</v>
      </c>
      <c r="F60" s="101">
        <v>96359.53</v>
      </c>
      <c r="G60" s="102">
        <f t="shared" ref="G60:G67" si="0">1-(+F60/E60)</f>
        <v>0.95045309671147127</v>
      </c>
      <c r="H60" s="15"/>
    </row>
    <row r="61" spans="1:8" ht="15.75" x14ac:dyDescent="0.25">
      <c r="A61" s="27" t="s">
        <v>38</v>
      </c>
      <c r="B61" s="28"/>
      <c r="C61" s="14"/>
      <c r="D61" s="71"/>
      <c r="E61" s="101"/>
      <c r="F61" s="101"/>
      <c r="G61" s="102"/>
      <c r="H61" s="2"/>
    </row>
    <row r="62" spans="1:8" ht="15.75" x14ac:dyDescent="0.25">
      <c r="A62" s="27" t="s">
        <v>39</v>
      </c>
      <c r="B62" s="28"/>
      <c r="C62" s="14"/>
      <c r="D62" s="71">
        <v>3</v>
      </c>
      <c r="E62" s="101">
        <v>132905</v>
      </c>
      <c r="F62" s="101">
        <v>-4006</v>
      </c>
      <c r="G62" s="102">
        <f t="shared" si="0"/>
        <v>1.0301418306309018</v>
      </c>
      <c r="H62" s="2"/>
    </row>
    <row r="63" spans="1:8" ht="15.75" x14ac:dyDescent="0.25">
      <c r="A63" s="27" t="s">
        <v>40</v>
      </c>
      <c r="B63" s="28"/>
      <c r="C63" s="14"/>
      <c r="D63" s="71"/>
      <c r="E63" s="101"/>
      <c r="F63" s="101"/>
      <c r="G63" s="102"/>
      <c r="H63" s="2"/>
    </row>
    <row r="64" spans="1:8" ht="15.75" x14ac:dyDescent="0.25">
      <c r="A64" s="53" t="s">
        <v>41</v>
      </c>
      <c r="B64" s="28"/>
      <c r="C64" s="14"/>
      <c r="D64" s="71"/>
      <c r="E64" s="101"/>
      <c r="F64" s="101"/>
      <c r="G64" s="102"/>
      <c r="H64" s="2"/>
    </row>
    <row r="65" spans="1:8" ht="15.75" x14ac:dyDescent="0.25">
      <c r="A65" s="54" t="s">
        <v>59</v>
      </c>
      <c r="B65" s="28"/>
      <c r="C65" s="14"/>
      <c r="D65" s="71"/>
      <c r="E65" s="101"/>
      <c r="F65" s="101"/>
      <c r="G65" s="102"/>
      <c r="H65" s="2"/>
    </row>
    <row r="66" spans="1:8" ht="15.75" x14ac:dyDescent="0.25">
      <c r="A66" s="27" t="s">
        <v>92</v>
      </c>
      <c r="B66" s="28"/>
      <c r="C66" s="14"/>
      <c r="D66" s="71">
        <v>366</v>
      </c>
      <c r="E66" s="101">
        <v>29555545.300000001</v>
      </c>
      <c r="F66" s="101">
        <v>3316108.87</v>
      </c>
      <c r="G66" s="102">
        <f t="shared" si="0"/>
        <v>0.88780078877448421</v>
      </c>
      <c r="H66" s="2"/>
    </row>
    <row r="67" spans="1:8" ht="15.75" x14ac:dyDescent="0.25">
      <c r="A67" s="69" t="s">
        <v>93</v>
      </c>
      <c r="B67" s="30"/>
      <c r="C67" s="14"/>
      <c r="D67" s="71"/>
      <c r="E67" s="101">
        <v>323884.24</v>
      </c>
      <c r="F67" s="101">
        <v>45864.99</v>
      </c>
      <c r="G67" s="102">
        <f t="shared" si="0"/>
        <v>0.85839079419239417</v>
      </c>
      <c r="H67" s="2"/>
    </row>
    <row r="68" spans="1:8" x14ac:dyDescent="0.2">
      <c r="A68" s="16" t="s">
        <v>42</v>
      </c>
      <c r="B68" s="30"/>
      <c r="C68" s="14"/>
      <c r="D68" s="72"/>
      <c r="E68" s="104"/>
      <c r="F68" s="101"/>
      <c r="G68" s="103"/>
      <c r="H68" s="2"/>
    </row>
    <row r="69" spans="1:8" x14ac:dyDescent="0.2">
      <c r="A69" s="16" t="s">
        <v>43</v>
      </c>
      <c r="B69" s="28"/>
      <c r="C69" s="14"/>
      <c r="D69" s="72"/>
      <c r="E69" s="104"/>
      <c r="F69" s="101"/>
      <c r="G69" s="103"/>
    </row>
    <row r="70" spans="1:8" x14ac:dyDescent="0.2">
      <c r="A70" s="16" t="s">
        <v>44</v>
      </c>
      <c r="B70" s="28"/>
      <c r="C70" s="14"/>
      <c r="D70" s="72"/>
      <c r="E70" s="100"/>
      <c r="F70" s="101"/>
      <c r="G70" s="103"/>
    </row>
    <row r="71" spans="1:8" x14ac:dyDescent="0.2">
      <c r="A71" s="16" t="s">
        <v>30</v>
      </c>
      <c r="B71" s="28"/>
      <c r="C71" s="14"/>
      <c r="D71" s="72"/>
      <c r="E71" s="100"/>
      <c r="F71" s="101"/>
      <c r="G71" s="103"/>
    </row>
    <row r="72" spans="1:8" ht="15.75" x14ac:dyDescent="0.25">
      <c r="A72" s="32"/>
      <c r="B72" s="18"/>
      <c r="C72" s="14"/>
      <c r="D72" s="72"/>
      <c r="E72" s="111"/>
      <c r="F72" s="111"/>
      <c r="G72" s="103"/>
    </row>
    <row r="73" spans="1:8" ht="15.75" x14ac:dyDescent="0.25">
      <c r="A73" s="20" t="s">
        <v>45</v>
      </c>
      <c r="B73" s="20"/>
      <c r="C73" s="21"/>
      <c r="D73" s="73">
        <f>SUM(D56:D69)</f>
        <v>446</v>
      </c>
      <c r="E73" s="112">
        <f>SUM(E56:E72)</f>
        <v>34025778.970000006</v>
      </c>
      <c r="F73" s="112">
        <f>SUM(F56:F72)</f>
        <v>3649925.83</v>
      </c>
      <c r="G73" s="106">
        <f>1-(+F73/E73)</f>
        <v>0.89273057251038745</v>
      </c>
    </row>
    <row r="74" spans="1:8" x14ac:dyDescent="0.2">
      <c r="A74" s="33"/>
      <c r="B74" s="33"/>
      <c r="C74" s="33"/>
      <c r="D74" s="113"/>
      <c r="E74" s="114"/>
      <c r="F74" s="115"/>
      <c r="G74" s="115"/>
    </row>
    <row r="75" spans="1:8" ht="18" x14ac:dyDescent="0.25">
      <c r="A75" s="34" t="s">
        <v>46</v>
      </c>
      <c r="B75" s="35"/>
      <c r="C75" s="35"/>
      <c r="D75" s="116"/>
      <c r="E75" s="116"/>
      <c r="F75" s="36">
        <f>+F73+F51+F39</f>
        <v>3867663.49</v>
      </c>
      <c r="G75" s="116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56" customWidth="1"/>
    <col min="2" max="2" width="15.6640625" style="56" customWidth="1"/>
    <col min="3" max="3" width="3.6640625" style="56" customWidth="1"/>
    <col min="4" max="4" width="6.6640625" style="56" customWidth="1"/>
    <col min="5" max="6" width="14.6640625" style="56" customWidth="1"/>
    <col min="7" max="7" width="11.6640625" style="56" customWidth="1"/>
    <col min="8" max="8" width="3.6640625" style="56" customWidth="1"/>
    <col min="9" max="16384" width="8.88671875" style="56"/>
  </cols>
  <sheetData>
    <row r="1" spans="1:8" ht="23.25" x14ac:dyDescent="0.35">
      <c r="A1" s="55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5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JUNE 2025</v>
      </c>
      <c r="B3" s="21"/>
      <c r="C3" s="21"/>
      <c r="D3" s="21"/>
      <c r="E3" s="21"/>
      <c r="F3" s="21"/>
      <c r="G3" s="21"/>
      <c r="H3" s="21"/>
    </row>
    <row r="4" spans="1:8" x14ac:dyDescent="0.2">
      <c r="A4" s="59"/>
      <c r="B4" s="59"/>
      <c r="C4" s="59"/>
      <c r="D4" s="59"/>
      <c r="E4" s="59"/>
      <c r="F4" s="5"/>
      <c r="G4" s="5"/>
      <c r="H4" s="21"/>
    </row>
    <row r="5" spans="1:8" ht="23.25" x14ac:dyDescent="0.35">
      <c r="A5" s="21"/>
      <c r="B5" s="59"/>
      <c r="C5" s="59"/>
      <c r="D5" s="60" t="s">
        <v>130</v>
      </c>
      <c r="E5" s="61"/>
      <c r="F5" s="8"/>
      <c r="G5" s="5"/>
      <c r="H5" s="62"/>
    </row>
    <row r="6" spans="1:8" ht="18" x14ac:dyDescent="0.25">
      <c r="A6" s="23" t="s">
        <v>3</v>
      </c>
      <c r="B6" s="59"/>
      <c r="C6" s="59"/>
      <c r="D6" s="59"/>
      <c r="E6" s="59"/>
      <c r="F6" s="5"/>
      <c r="G6" s="5"/>
      <c r="H6" s="6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136" t="s">
        <v>10</v>
      </c>
      <c r="B9" s="137"/>
      <c r="C9" s="14"/>
      <c r="D9" s="71"/>
      <c r="E9" s="101"/>
      <c r="F9" s="101"/>
      <c r="G9" s="118"/>
      <c r="H9" s="65"/>
    </row>
    <row r="10" spans="1:8" ht="15.75" x14ac:dyDescent="0.25">
      <c r="A10" s="136" t="s">
        <v>11</v>
      </c>
      <c r="B10" s="137"/>
      <c r="C10" s="14"/>
      <c r="D10" s="71"/>
      <c r="E10" s="101"/>
      <c r="F10" s="101"/>
      <c r="G10" s="118"/>
      <c r="H10" s="65"/>
    </row>
    <row r="11" spans="1:8" ht="15.75" x14ac:dyDescent="0.25">
      <c r="A11" s="136" t="s">
        <v>52</v>
      </c>
      <c r="B11" s="137"/>
      <c r="C11" s="14"/>
      <c r="D11" s="71"/>
      <c r="E11" s="101"/>
      <c r="F11" s="101"/>
      <c r="G11" s="118"/>
      <c r="H11" s="65"/>
    </row>
    <row r="12" spans="1:8" ht="15.75" x14ac:dyDescent="0.25">
      <c r="A12" s="136" t="s">
        <v>62</v>
      </c>
      <c r="B12" s="137"/>
      <c r="C12" s="14"/>
      <c r="D12" s="71"/>
      <c r="E12" s="101"/>
      <c r="F12" s="101"/>
      <c r="G12" s="118"/>
      <c r="H12" s="65"/>
    </row>
    <row r="13" spans="1:8" ht="15.75" x14ac:dyDescent="0.25">
      <c r="A13" s="136" t="s">
        <v>13</v>
      </c>
      <c r="B13" s="137"/>
      <c r="C13" s="14"/>
      <c r="D13" s="71"/>
      <c r="E13" s="101"/>
      <c r="F13" s="101"/>
      <c r="G13" s="118"/>
      <c r="H13" s="65"/>
    </row>
    <row r="14" spans="1:8" ht="15.75" x14ac:dyDescent="0.25">
      <c r="A14" s="136" t="s">
        <v>64</v>
      </c>
      <c r="B14" s="137"/>
      <c r="C14" s="14"/>
      <c r="D14" s="71"/>
      <c r="E14" s="101"/>
      <c r="F14" s="101"/>
      <c r="G14" s="118"/>
      <c r="H14" s="65"/>
    </row>
    <row r="15" spans="1:8" ht="15.75" x14ac:dyDescent="0.25">
      <c r="A15" s="136" t="s">
        <v>25</v>
      </c>
      <c r="B15" s="137"/>
      <c r="C15" s="14"/>
      <c r="D15" s="71">
        <v>3</v>
      </c>
      <c r="E15" s="101">
        <v>632447</v>
      </c>
      <c r="F15" s="101">
        <v>104299</v>
      </c>
      <c r="G15" s="118">
        <f>F15/E15</f>
        <v>0.16491342357541422</v>
      </c>
      <c r="H15" s="65"/>
    </row>
    <row r="16" spans="1:8" ht="15.75" x14ac:dyDescent="0.25">
      <c r="A16" s="136" t="s">
        <v>65</v>
      </c>
      <c r="B16" s="137"/>
      <c r="C16" s="14"/>
      <c r="D16" s="71"/>
      <c r="E16" s="101"/>
      <c r="F16" s="101"/>
      <c r="G16" s="118"/>
      <c r="H16" s="65"/>
    </row>
    <row r="17" spans="1:8" ht="15.75" x14ac:dyDescent="0.25">
      <c r="A17" s="136" t="s">
        <v>91</v>
      </c>
      <c r="B17" s="137"/>
      <c r="C17" s="14"/>
      <c r="D17" s="71"/>
      <c r="E17" s="101"/>
      <c r="F17" s="101"/>
      <c r="G17" s="118"/>
      <c r="H17" s="65"/>
    </row>
    <row r="18" spans="1:8" ht="15.75" x14ac:dyDescent="0.25">
      <c r="A18" s="136" t="s">
        <v>14</v>
      </c>
      <c r="B18" s="137"/>
      <c r="C18" s="14"/>
      <c r="D18" s="71"/>
      <c r="E18" s="101"/>
      <c r="F18" s="101"/>
      <c r="G18" s="118"/>
      <c r="H18" s="65"/>
    </row>
    <row r="19" spans="1:8" ht="15.75" x14ac:dyDescent="0.25">
      <c r="A19" s="136" t="s">
        <v>16</v>
      </c>
      <c r="B19" s="137"/>
      <c r="C19" s="14"/>
      <c r="D19" s="71">
        <v>1</v>
      </c>
      <c r="E19" s="101">
        <v>535053</v>
      </c>
      <c r="F19" s="101">
        <v>175020</v>
      </c>
      <c r="G19" s="118">
        <f>F19/E19</f>
        <v>0.32710778184591061</v>
      </c>
      <c r="H19" s="65"/>
    </row>
    <row r="20" spans="1:8" ht="15.75" x14ac:dyDescent="0.25">
      <c r="A20" s="136" t="s">
        <v>86</v>
      </c>
      <c r="B20" s="137"/>
      <c r="C20" s="14"/>
      <c r="D20" s="71"/>
      <c r="E20" s="101"/>
      <c r="F20" s="101"/>
      <c r="G20" s="118"/>
      <c r="H20" s="65"/>
    </row>
    <row r="21" spans="1:8" ht="15.75" x14ac:dyDescent="0.25">
      <c r="A21" s="136" t="s">
        <v>87</v>
      </c>
      <c r="B21" s="137"/>
      <c r="C21" s="14"/>
      <c r="D21" s="71"/>
      <c r="E21" s="101"/>
      <c r="F21" s="101"/>
      <c r="G21" s="118"/>
      <c r="H21" s="65"/>
    </row>
    <row r="22" spans="1:8" ht="15.75" x14ac:dyDescent="0.25">
      <c r="A22" s="136" t="s">
        <v>17</v>
      </c>
      <c r="B22" s="137"/>
      <c r="C22" s="14"/>
      <c r="D22" s="71"/>
      <c r="E22" s="101"/>
      <c r="F22" s="101"/>
      <c r="G22" s="118"/>
      <c r="H22" s="65"/>
    </row>
    <row r="23" spans="1:8" ht="15.75" x14ac:dyDescent="0.25">
      <c r="A23" s="136" t="s">
        <v>97</v>
      </c>
      <c r="B23" s="137"/>
      <c r="C23" s="14"/>
      <c r="D23" s="71"/>
      <c r="E23" s="101"/>
      <c r="F23" s="101"/>
      <c r="G23" s="118"/>
      <c r="H23" s="65"/>
    </row>
    <row r="24" spans="1:8" ht="15.75" x14ac:dyDescent="0.25">
      <c r="A24" s="136" t="s">
        <v>18</v>
      </c>
      <c r="B24" s="137"/>
      <c r="C24" s="14"/>
      <c r="D24" s="71">
        <v>2</v>
      </c>
      <c r="E24" s="101">
        <v>836435</v>
      </c>
      <c r="F24" s="101">
        <v>203795.5</v>
      </c>
      <c r="G24" s="118">
        <f>F24/E24</f>
        <v>0.24364774310018111</v>
      </c>
      <c r="H24" s="65"/>
    </row>
    <row r="25" spans="1:8" ht="15.75" x14ac:dyDescent="0.25">
      <c r="A25" s="138" t="s">
        <v>20</v>
      </c>
      <c r="B25" s="137"/>
      <c r="C25" s="14"/>
      <c r="D25" s="71"/>
      <c r="E25" s="101"/>
      <c r="F25" s="101"/>
      <c r="G25" s="118"/>
      <c r="H25" s="65"/>
    </row>
    <row r="26" spans="1:8" ht="15.75" x14ac:dyDescent="0.25">
      <c r="A26" s="138" t="s">
        <v>21</v>
      </c>
      <c r="B26" s="137"/>
      <c r="C26" s="14"/>
      <c r="D26" s="71">
        <v>4</v>
      </c>
      <c r="E26" s="101">
        <v>17048</v>
      </c>
      <c r="F26" s="101">
        <v>17048</v>
      </c>
      <c r="G26" s="118">
        <f>F26/E26</f>
        <v>1</v>
      </c>
      <c r="H26" s="6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18"/>
      <c r="H27" s="65"/>
    </row>
    <row r="28" spans="1:8" ht="15.75" x14ac:dyDescent="0.25">
      <c r="A28" s="139" t="s">
        <v>23</v>
      </c>
      <c r="B28" s="137"/>
      <c r="C28" s="14"/>
      <c r="D28" s="71"/>
      <c r="E28" s="101"/>
      <c r="F28" s="101"/>
      <c r="G28" s="118"/>
      <c r="H28" s="65"/>
    </row>
    <row r="29" spans="1:8" ht="15.75" x14ac:dyDescent="0.25">
      <c r="A29" s="139" t="s">
        <v>88</v>
      </c>
      <c r="B29" s="137"/>
      <c r="C29" s="14"/>
      <c r="D29" s="71">
        <v>1</v>
      </c>
      <c r="E29" s="101">
        <v>92734</v>
      </c>
      <c r="F29" s="101">
        <v>25424</v>
      </c>
      <c r="G29" s="118">
        <f>F29/E29</f>
        <v>0.27416050208122156</v>
      </c>
      <c r="H29" s="65"/>
    </row>
    <row r="30" spans="1:8" ht="15.75" x14ac:dyDescent="0.25">
      <c r="A30" s="139" t="s">
        <v>109</v>
      </c>
      <c r="B30" s="137"/>
      <c r="C30" s="14"/>
      <c r="D30" s="71">
        <v>11</v>
      </c>
      <c r="E30" s="101">
        <v>944287</v>
      </c>
      <c r="F30" s="101">
        <v>217878</v>
      </c>
      <c r="G30" s="118">
        <f>F30/E30</f>
        <v>0.23073281745909877</v>
      </c>
      <c r="H30" s="65"/>
    </row>
    <row r="31" spans="1:8" ht="15.75" x14ac:dyDescent="0.25">
      <c r="A31" s="139" t="s">
        <v>116</v>
      </c>
      <c r="B31" s="137"/>
      <c r="C31" s="14"/>
      <c r="D31" s="71"/>
      <c r="E31" s="101"/>
      <c r="F31" s="101"/>
      <c r="G31" s="118"/>
      <c r="H31" s="65"/>
    </row>
    <row r="32" spans="1:8" ht="15.75" x14ac:dyDescent="0.25">
      <c r="A32" s="139" t="s">
        <v>90</v>
      </c>
      <c r="B32" s="137"/>
      <c r="C32" s="14"/>
      <c r="D32" s="71"/>
      <c r="E32" s="101"/>
      <c r="F32" s="101"/>
      <c r="G32" s="118"/>
      <c r="H32" s="65"/>
    </row>
    <row r="33" spans="1:8" ht="15.75" x14ac:dyDescent="0.25">
      <c r="A33" s="139" t="s">
        <v>66</v>
      </c>
      <c r="B33" s="137"/>
      <c r="C33" s="14"/>
      <c r="D33" s="71"/>
      <c r="E33" s="101"/>
      <c r="F33" s="101"/>
      <c r="G33" s="118"/>
      <c r="H33" s="65"/>
    </row>
    <row r="34" spans="1:8" ht="15.75" x14ac:dyDescent="0.25">
      <c r="A34" s="139" t="s">
        <v>118</v>
      </c>
      <c r="B34" s="137"/>
      <c r="C34" s="14"/>
      <c r="D34" s="71">
        <v>1</v>
      </c>
      <c r="E34" s="101">
        <v>182091</v>
      </c>
      <c r="F34" s="101">
        <v>45087</v>
      </c>
      <c r="G34" s="118">
        <f>F34/E34</f>
        <v>0.24760696574789529</v>
      </c>
      <c r="H34" s="6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19"/>
      <c r="H35" s="6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19"/>
      <c r="H36" s="65"/>
    </row>
    <row r="37" spans="1:8" x14ac:dyDescent="0.2">
      <c r="A37" s="16" t="s">
        <v>30</v>
      </c>
      <c r="B37" s="13"/>
      <c r="C37" s="14"/>
      <c r="D37" s="72"/>
      <c r="E37" s="120"/>
      <c r="F37" s="121"/>
      <c r="G37" s="119"/>
      <c r="H37" s="65"/>
    </row>
    <row r="38" spans="1:8" x14ac:dyDescent="0.2">
      <c r="A38" s="17"/>
      <c r="B38" s="18"/>
      <c r="C38" s="14"/>
      <c r="D38" s="72"/>
      <c r="E38" s="111"/>
      <c r="F38" s="111"/>
      <c r="G38" s="119"/>
      <c r="H38" s="65"/>
    </row>
    <row r="39" spans="1:8" ht="15.75" x14ac:dyDescent="0.25">
      <c r="A39" s="19" t="s">
        <v>31</v>
      </c>
      <c r="B39" s="20"/>
      <c r="C39" s="21"/>
      <c r="D39" s="73">
        <f>SUM(D9:D38)</f>
        <v>23</v>
      </c>
      <c r="E39" s="112">
        <f>SUM(E9:E38)</f>
        <v>3240095</v>
      </c>
      <c r="F39" s="112">
        <f>SUM(F9:F38)</f>
        <v>788551.5</v>
      </c>
      <c r="G39" s="122">
        <f>F39/E39</f>
        <v>0.24337295665713504</v>
      </c>
      <c r="H39" s="66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67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67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67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67"/>
    </row>
    <row r="44" spans="1:8" ht="15.75" x14ac:dyDescent="0.25">
      <c r="A44" s="27" t="s">
        <v>33</v>
      </c>
      <c r="B44" s="28"/>
      <c r="C44" s="14"/>
      <c r="D44" s="71">
        <v>32</v>
      </c>
      <c r="E44" s="101">
        <v>443760.15</v>
      </c>
      <c r="F44" s="101">
        <v>27365.05</v>
      </c>
      <c r="G44" s="118">
        <f>1-(+F44/E44)</f>
        <v>0.93833369219836438</v>
      </c>
      <c r="H44" s="65"/>
    </row>
    <row r="45" spans="1:8" ht="15.75" x14ac:dyDescent="0.25">
      <c r="A45" s="27" t="s">
        <v>34</v>
      </c>
      <c r="B45" s="28"/>
      <c r="C45" s="14"/>
      <c r="D45" s="71"/>
      <c r="E45" s="101"/>
      <c r="F45" s="101"/>
      <c r="G45" s="118"/>
      <c r="H45" s="65"/>
    </row>
    <row r="46" spans="1:8" ht="15.75" x14ac:dyDescent="0.25">
      <c r="A46" s="27" t="s">
        <v>35</v>
      </c>
      <c r="B46" s="28"/>
      <c r="C46" s="14"/>
      <c r="D46" s="71">
        <v>68</v>
      </c>
      <c r="E46" s="101">
        <v>2910405</v>
      </c>
      <c r="F46" s="101">
        <v>215742.47</v>
      </c>
      <c r="G46" s="118">
        <f t="shared" ref="G46:G52" si="0">1-(+F46/E46)</f>
        <v>0.92587201094005822</v>
      </c>
      <c r="H46" s="65"/>
    </row>
    <row r="47" spans="1:8" ht="15.75" x14ac:dyDescent="0.25">
      <c r="A47" s="27" t="s">
        <v>36</v>
      </c>
      <c r="B47" s="28"/>
      <c r="C47" s="14"/>
      <c r="D47" s="71">
        <v>12</v>
      </c>
      <c r="E47" s="101">
        <v>2487881</v>
      </c>
      <c r="F47" s="101">
        <v>122636.03</v>
      </c>
      <c r="G47" s="118">
        <f t="shared" si="0"/>
        <v>0.95070663347644035</v>
      </c>
      <c r="H47" s="65"/>
    </row>
    <row r="48" spans="1:8" ht="15.75" x14ac:dyDescent="0.25">
      <c r="A48" s="27" t="s">
        <v>37</v>
      </c>
      <c r="B48" s="28"/>
      <c r="C48" s="14"/>
      <c r="D48" s="71">
        <v>66</v>
      </c>
      <c r="E48" s="101">
        <v>3743402.76</v>
      </c>
      <c r="F48" s="101">
        <v>357246.65</v>
      </c>
      <c r="G48" s="118">
        <f t="shared" si="0"/>
        <v>0.90456633365307448</v>
      </c>
      <c r="H48" s="6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18"/>
      <c r="H49" s="65"/>
    </row>
    <row r="50" spans="1:8" ht="15.75" x14ac:dyDescent="0.25">
      <c r="A50" s="27" t="s">
        <v>39</v>
      </c>
      <c r="B50" s="28"/>
      <c r="C50" s="14"/>
      <c r="D50" s="71">
        <v>8</v>
      </c>
      <c r="E50" s="101">
        <v>1050150</v>
      </c>
      <c r="F50" s="101">
        <v>147040</v>
      </c>
      <c r="G50" s="118">
        <f t="shared" si="0"/>
        <v>0.85998190734656954</v>
      </c>
      <c r="H50" s="65"/>
    </row>
    <row r="51" spans="1:8" ht="15.75" x14ac:dyDescent="0.25">
      <c r="A51" s="27" t="s">
        <v>40</v>
      </c>
      <c r="B51" s="28"/>
      <c r="C51" s="14"/>
      <c r="D51" s="71">
        <v>4</v>
      </c>
      <c r="E51" s="101">
        <v>233670</v>
      </c>
      <c r="F51" s="101">
        <v>34290</v>
      </c>
      <c r="G51" s="118">
        <f t="shared" si="0"/>
        <v>0.85325458980613689</v>
      </c>
      <c r="H51" s="65"/>
    </row>
    <row r="52" spans="1:8" ht="15.75" x14ac:dyDescent="0.25">
      <c r="A52" s="27" t="s">
        <v>41</v>
      </c>
      <c r="B52" s="28"/>
      <c r="C52" s="14"/>
      <c r="D52" s="71">
        <v>2</v>
      </c>
      <c r="E52" s="101">
        <v>452700</v>
      </c>
      <c r="F52" s="101">
        <v>26425</v>
      </c>
      <c r="G52" s="118">
        <f t="shared" si="0"/>
        <v>0.94162800971946103</v>
      </c>
      <c r="H52" s="65"/>
    </row>
    <row r="53" spans="1:8" ht="15.75" x14ac:dyDescent="0.25">
      <c r="A53" s="29" t="s">
        <v>59</v>
      </c>
      <c r="B53" s="28"/>
      <c r="C53" s="14"/>
      <c r="D53" s="71"/>
      <c r="E53" s="101"/>
      <c r="F53" s="101"/>
      <c r="G53" s="118"/>
      <c r="H53" s="65"/>
    </row>
    <row r="54" spans="1:8" ht="15.75" x14ac:dyDescent="0.25">
      <c r="A54" s="27" t="s">
        <v>60</v>
      </c>
      <c r="B54" s="30"/>
      <c r="C54" s="14"/>
      <c r="D54" s="71">
        <v>594</v>
      </c>
      <c r="E54" s="101">
        <v>35655231.479999997</v>
      </c>
      <c r="F54" s="101">
        <v>4110461.71</v>
      </c>
      <c r="G54" s="118">
        <f>1-(+F54/E54)</f>
        <v>0.88471644862814391</v>
      </c>
      <c r="H54" s="65"/>
    </row>
    <row r="55" spans="1:8" ht="15.75" x14ac:dyDescent="0.25">
      <c r="A55" s="27" t="s">
        <v>61</v>
      </c>
      <c r="B55" s="30"/>
      <c r="C55" s="14"/>
      <c r="D55" s="71">
        <v>8</v>
      </c>
      <c r="E55" s="101">
        <v>1045242.96</v>
      </c>
      <c r="F55" s="101">
        <v>56230.93</v>
      </c>
      <c r="G55" s="118">
        <f>1-(+F55/E55)</f>
        <v>0.94620300528022694</v>
      </c>
      <c r="H55" s="65"/>
    </row>
    <row r="56" spans="1:8" x14ac:dyDescent="0.2">
      <c r="A56" s="16" t="s">
        <v>42</v>
      </c>
      <c r="B56" s="30"/>
      <c r="C56" s="14"/>
      <c r="D56" s="72"/>
      <c r="E56" s="104"/>
      <c r="F56" s="101"/>
      <c r="G56" s="119"/>
      <c r="H56" s="65"/>
    </row>
    <row r="57" spans="1:8" x14ac:dyDescent="0.2">
      <c r="A57" s="16" t="s">
        <v>43</v>
      </c>
      <c r="B57" s="28"/>
      <c r="C57" s="14"/>
      <c r="D57" s="72"/>
      <c r="E57" s="104"/>
      <c r="F57" s="101"/>
      <c r="G57" s="119"/>
      <c r="H57" s="65"/>
    </row>
    <row r="58" spans="1:8" x14ac:dyDescent="0.2">
      <c r="A58" s="16" t="s">
        <v>44</v>
      </c>
      <c r="B58" s="28"/>
      <c r="C58" s="14"/>
      <c r="D58" s="72"/>
      <c r="E58" s="100"/>
      <c r="F58" s="101"/>
      <c r="G58" s="119"/>
      <c r="H58" s="65"/>
    </row>
    <row r="59" spans="1:8" x14ac:dyDescent="0.2">
      <c r="A59" s="16" t="s">
        <v>30</v>
      </c>
      <c r="B59" s="28"/>
      <c r="C59" s="14"/>
      <c r="D59" s="72"/>
      <c r="E59" s="100"/>
      <c r="F59" s="101"/>
      <c r="G59" s="119"/>
      <c r="H59" s="65"/>
    </row>
    <row r="60" spans="1:8" ht="15.75" x14ac:dyDescent="0.25">
      <c r="A60" s="32"/>
      <c r="B60" s="18"/>
      <c r="C60" s="14"/>
      <c r="D60" s="72"/>
      <c r="E60" s="111"/>
      <c r="F60" s="111"/>
      <c r="G60" s="119"/>
      <c r="H60" s="65"/>
    </row>
    <row r="61" spans="1:8" ht="15.75" x14ac:dyDescent="0.25">
      <c r="A61" s="20" t="s">
        <v>45</v>
      </c>
      <c r="B61" s="33"/>
      <c r="C61" s="33"/>
      <c r="D61" s="73">
        <f>SUM(D44:D57)</f>
        <v>794</v>
      </c>
      <c r="E61" s="112">
        <f>SUM(E44:E60)</f>
        <v>48022443.350000001</v>
      </c>
      <c r="F61" s="112">
        <f>SUM(F44:F60)</f>
        <v>5097437.84</v>
      </c>
      <c r="G61" s="122">
        <f>1-(F61/E61)</f>
        <v>0.89385300945958635</v>
      </c>
      <c r="H61" s="62"/>
    </row>
    <row r="62" spans="1:8" ht="18" x14ac:dyDescent="0.25">
      <c r="A62" s="34"/>
      <c r="B62" s="35"/>
      <c r="C62" s="35"/>
      <c r="D62" s="123"/>
      <c r="E62" s="114"/>
      <c r="F62" s="115"/>
      <c r="G62" s="115"/>
      <c r="H62" s="64"/>
    </row>
    <row r="63" spans="1:8" ht="18" x14ac:dyDescent="0.25">
      <c r="A63" s="34" t="s">
        <v>46</v>
      </c>
      <c r="B63" s="35"/>
      <c r="C63" s="35"/>
      <c r="D63" s="51"/>
      <c r="E63" s="116"/>
      <c r="F63" s="36">
        <f>F61+F39</f>
        <v>5885989.3399999999</v>
      </c>
      <c r="G63" s="116"/>
      <c r="H63" s="64"/>
    </row>
    <row r="64" spans="1:8" ht="18" x14ac:dyDescent="0.25">
      <c r="A64" s="34"/>
      <c r="B64" s="35"/>
      <c r="C64" s="35"/>
      <c r="D64" s="50"/>
      <c r="E64" s="35"/>
      <c r="F64" s="36"/>
      <c r="G64" s="35"/>
      <c r="H64" s="64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4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4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4"/>
    </row>
    <row r="68" spans="1:8" ht="18" x14ac:dyDescent="0.25">
      <c r="A68" s="4"/>
      <c r="B68" s="39"/>
      <c r="C68" s="39"/>
      <c r="D68" s="39"/>
      <c r="E68" s="39"/>
      <c r="F68" s="40"/>
      <c r="G68" s="39"/>
      <c r="H68" s="64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64"/>
    </row>
    <row r="70" spans="1:8" ht="15.75" x14ac:dyDescent="0.25">
      <c r="A70" s="58"/>
      <c r="B70" s="21"/>
      <c r="C70" s="21"/>
      <c r="H70" s="21"/>
    </row>
    <row r="71" spans="1:8" ht="18" x14ac:dyDescent="0.25">
      <c r="A71" s="81"/>
      <c r="B71" s="82"/>
      <c r="C71" s="82"/>
      <c r="D71" s="82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OutlineSymbols="0" zoomScale="87" zoomScaleNormal="87" workbookViewId="0">
      <selection activeCell="B14" sqref="B14"/>
    </sheetView>
  </sheetViews>
  <sheetFormatPr defaultColWidth="9.6640625" defaultRowHeight="15" x14ac:dyDescent="0.2"/>
  <cols>
    <col min="1" max="1" width="39.6640625" style="56" customWidth="1"/>
    <col min="2" max="2" width="27.6640625" style="56" customWidth="1"/>
    <col min="3" max="16384" width="9.6640625" style="56"/>
  </cols>
  <sheetData>
    <row r="1" spans="1:4" ht="23.25" x14ac:dyDescent="0.35">
      <c r="A1" s="55" t="s">
        <v>0</v>
      </c>
      <c r="B1" s="35"/>
      <c r="C1" s="36"/>
      <c r="D1" s="35"/>
    </row>
    <row r="2" spans="1:4" ht="23.25" x14ac:dyDescent="0.35">
      <c r="A2" s="55" t="s">
        <v>1</v>
      </c>
      <c r="B2" s="35"/>
      <c r="C2" s="21"/>
      <c r="D2" s="21"/>
    </row>
    <row r="3" spans="1:4" ht="23.25" x14ac:dyDescent="0.35">
      <c r="A3" s="55" t="s">
        <v>76</v>
      </c>
      <c r="B3" s="35"/>
      <c r="C3" s="21"/>
      <c r="D3" s="21"/>
    </row>
    <row r="4" spans="1:4" ht="23.25" x14ac:dyDescent="0.35">
      <c r="A4" s="55" t="str">
        <f>ARG!$A$3</f>
        <v>MONTH ENDED:  JUNE 2025</v>
      </c>
      <c r="B4" s="35"/>
      <c r="C4" s="21"/>
      <c r="D4" s="21"/>
    </row>
    <row r="5" spans="1:4" ht="24" thickBot="1" x14ac:dyDescent="0.4">
      <c r="A5" s="55"/>
      <c r="B5" s="35"/>
      <c r="C5" s="21"/>
      <c r="D5" s="21"/>
    </row>
    <row r="6" spans="1:4" ht="21.75" thickTop="1" thickBot="1" x14ac:dyDescent="0.35">
      <c r="A6" s="88" t="s">
        <v>77</v>
      </c>
      <c r="B6" s="89">
        <f>+ARG!$D$39+CARUTHERSVILLE!$D$39+HOLLYWOOD!$D$39+HARKC!$D$39+BALLYSKC!$D$39+AMERKC!$D$39+LAGRANGE!$D$39+AMERSC!$D$39+RIVERCITY!$D$39+HORSESHOE!$D$39+ISLEBV!$D$39+STJO!$D$39+CAPE!$D$39</f>
        <v>399</v>
      </c>
      <c r="C6" s="57"/>
      <c r="D6" s="21"/>
    </row>
    <row r="7" spans="1:4" ht="21.75" thickTop="1" thickBot="1" x14ac:dyDescent="0.35">
      <c r="A7" s="90" t="s">
        <v>78</v>
      </c>
      <c r="B7" s="98">
        <f>+ARG!$E$39+CARUTHERSVILLE!$E$39+HOLLYWOOD!$E$39+HARKC!$E$39+BALLYSKC!$E$39+AMERKC!$E$39+LAGRANGE!$E$39+AMERSC!$E$39+RIVERCITY!$E$39+HORSESHOE!$E$39+ISLEBV!$E$39+STJO!$E$39+CAPE!$E$39</f>
        <v>108160748</v>
      </c>
      <c r="C7" s="57"/>
      <c r="D7" s="21"/>
    </row>
    <row r="8" spans="1:4" ht="21" thickTop="1" x14ac:dyDescent="0.3">
      <c r="A8" s="90" t="s">
        <v>79</v>
      </c>
      <c r="B8" s="98">
        <f>+ARG!$F$39+CARUTHERSVILLE!$F$39+HOLLYWOOD!$F$39+HARKC!$F$39+BALLYSKC!$F$39+AMERKC!$F$39+LAGRANGE!$F$39+AMERSC!$F$39+RIVERCITY!$F$39+HORSESHOE!$F$39+ISLEBV!$F$39+STJO!$F$39+CAPE!$F$39</f>
        <v>22070127.16</v>
      </c>
      <c r="C8" s="57"/>
      <c r="D8" s="21"/>
    </row>
    <row r="9" spans="1:4" ht="20.25" x14ac:dyDescent="0.3">
      <c r="A9" s="90" t="s">
        <v>80</v>
      </c>
      <c r="B9" s="80">
        <f>B8/B7</f>
        <v>0.2040493207387952</v>
      </c>
      <c r="C9" s="57"/>
      <c r="D9" s="21"/>
    </row>
    <row r="10" spans="1:4" ht="21" thickBot="1" x14ac:dyDescent="0.35">
      <c r="A10" s="92"/>
      <c r="B10" s="93"/>
      <c r="C10" s="57"/>
      <c r="D10" s="21"/>
    </row>
    <row r="11" spans="1:4" ht="21.75" thickTop="1" thickBot="1" x14ac:dyDescent="0.35">
      <c r="A11" s="90" t="s">
        <v>127</v>
      </c>
      <c r="B11" s="89">
        <f>STJO!$D$51</f>
        <v>6</v>
      </c>
      <c r="C11" s="57"/>
      <c r="D11" s="21"/>
    </row>
    <row r="12" spans="1:4" ht="21.75" thickTop="1" thickBot="1" x14ac:dyDescent="0.35">
      <c r="A12" s="90" t="s">
        <v>128</v>
      </c>
      <c r="B12" s="98">
        <f>STJO!$E$51</f>
        <v>792866</v>
      </c>
      <c r="C12" s="57"/>
      <c r="D12" s="21"/>
    </row>
    <row r="13" spans="1:4" ht="21" thickTop="1" x14ac:dyDescent="0.3">
      <c r="A13" s="90" t="s">
        <v>129</v>
      </c>
      <c r="B13" s="98">
        <f>STJO!$F$51</f>
        <v>27988.16</v>
      </c>
      <c r="C13" s="57"/>
      <c r="D13" s="21"/>
    </row>
    <row r="14" spans="1:4" ht="20.25" x14ac:dyDescent="0.3">
      <c r="A14" s="90" t="s">
        <v>84</v>
      </c>
      <c r="B14" s="80">
        <f>1-(B13/B12)</f>
        <v>0.96470001236022229</v>
      </c>
      <c r="C14" s="57"/>
      <c r="D14" s="21"/>
    </row>
    <row r="15" spans="1:4" ht="21" thickBot="1" x14ac:dyDescent="0.35">
      <c r="A15" s="92"/>
      <c r="B15" s="93"/>
      <c r="C15" s="57"/>
      <c r="D15" s="21"/>
    </row>
    <row r="16" spans="1:4" ht="21.75" thickTop="1" thickBot="1" x14ac:dyDescent="0.35">
      <c r="A16" s="90" t="s">
        <v>81</v>
      </c>
      <c r="B16" s="89">
        <f>+ARG!$D$61+CARUTHERSVILLE!$D$60+HOLLYWOOD!$D$62+HARKC!$D$62+BALLYSKC!$D$62+AMERKC!$D$62+LAGRANGE!$D$60+AMERSC!$D$61+RIVERCITY!$D$61+HORSESHOE!$D$60+ISLEBV!$D$60+STJO!$D$73+CAPE!$D$61</f>
        <v>13380</v>
      </c>
      <c r="C16" s="57"/>
      <c r="D16" s="21"/>
    </row>
    <row r="17" spans="1:4" ht="21.75" thickTop="1" thickBot="1" x14ac:dyDescent="0.35">
      <c r="A17" s="90" t="s">
        <v>82</v>
      </c>
      <c r="B17" s="98">
        <f>+ARG!$E$61+CARUTHERSVILLE!$E$60+HOLLYWOOD!$E$62+HARKC!$E$62+BALLYSKC!$E$62+AMERKC!$E$62+LAGRANGE!$E$60+AMERSC!$E$61+RIVERCITY!$E$61+HORSESHOE!$E$60+ISLEBV!$E$60+STJO!$E$73+CAPE!$E$61</f>
        <v>1433820840.3099999</v>
      </c>
      <c r="C17" s="57"/>
      <c r="D17" s="21"/>
    </row>
    <row r="18" spans="1:4" ht="21" thickTop="1" x14ac:dyDescent="0.3">
      <c r="A18" s="90" t="s">
        <v>83</v>
      </c>
      <c r="B18" s="98">
        <f>+ARG!$F$61+CARUTHERSVILLE!$F$60+HOLLYWOOD!$F$62+HARKC!$F$62+BALLYSKC!$F$62+AMERKC!$F$62+LAGRANGE!$F$60+AMERSC!$F$61+RIVERCITY!$F$61+HORSESHOE!$F$60+ISLEBV!$F$60+STJO!$F$73+CAPE!$F$61</f>
        <v>139272977.92000002</v>
      </c>
      <c r="C18" s="21"/>
      <c r="D18" s="21"/>
    </row>
    <row r="19" spans="1:4" ht="20.25" x14ac:dyDescent="0.3">
      <c r="A19" s="90" t="s">
        <v>84</v>
      </c>
      <c r="B19" s="80">
        <f>1-(B18/B17)</f>
        <v>0.90286584348300558</v>
      </c>
      <c r="C19" s="21"/>
      <c r="D19" s="21"/>
    </row>
    <row r="20" spans="1:4" ht="20.25" x14ac:dyDescent="0.3">
      <c r="A20" s="92"/>
      <c r="B20" s="94"/>
      <c r="C20" s="21"/>
      <c r="D20" s="21"/>
    </row>
    <row r="21" spans="1:4" ht="20.25" x14ac:dyDescent="0.3">
      <c r="A21" s="90" t="s">
        <v>85</v>
      </c>
      <c r="B21" s="91">
        <f>B18+B8+B13</f>
        <v>161371093.24000001</v>
      </c>
      <c r="C21" s="21"/>
      <c r="D21" s="21"/>
    </row>
    <row r="22" spans="1:4" ht="21" thickBot="1" x14ac:dyDescent="0.35">
      <c r="A22" s="92"/>
      <c r="B22" s="95"/>
    </row>
    <row r="23" spans="1:4" ht="18.75" thickTop="1" x14ac:dyDescent="0.25">
      <c r="A23" s="96"/>
      <c r="B23" s="97"/>
    </row>
    <row r="24" spans="1:4" ht="15.75" x14ac:dyDescent="0.25">
      <c r="A24" s="47" t="s">
        <v>50</v>
      </c>
    </row>
  </sheetData>
  <phoneticPr fontId="17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JUNE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8" t="s">
        <v>125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10</v>
      </c>
      <c r="B9" s="137"/>
      <c r="C9" s="14"/>
      <c r="D9" s="71"/>
      <c r="E9" s="101"/>
      <c r="F9" s="101"/>
      <c r="G9" s="118"/>
      <c r="H9" s="15"/>
    </row>
    <row r="10" spans="1:8" ht="15.75" x14ac:dyDescent="0.25">
      <c r="A10" s="136" t="s">
        <v>131</v>
      </c>
      <c r="B10" s="137"/>
      <c r="C10" s="14"/>
      <c r="D10" s="71"/>
      <c r="E10" s="101"/>
      <c r="F10" s="101"/>
      <c r="G10" s="118"/>
      <c r="H10" s="15"/>
    </row>
    <row r="11" spans="1:8" ht="15.75" x14ac:dyDescent="0.25">
      <c r="A11" s="136" t="s">
        <v>11</v>
      </c>
      <c r="B11" s="137"/>
      <c r="C11" s="14"/>
      <c r="D11" s="71"/>
      <c r="E11" s="101"/>
      <c r="F11" s="101"/>
      <c r="G11" s="118"/>
      <c r="H11" s="15"/>
    </row>
    <row r="12" spans="1:8" ht="15.75" x14ac:dyDescent="0.25">
      <c r="A12" s="136" t="s">
        <v>12</v>
      </c>
      <c r="B12" s="137"/>
      <c r="C12" s="14"/>
      <c r="D12" s="71"/>
      <c r="E12" s="101"/>
      <c r="F12" s="101"/>
      <c r="G12" s="118"/>
      <c r="H12" s="15"/>
    </row>
    <row r="13" spans="1:8" ht="15.75" x14ac:dyDescent="0.25">
      <c r="A13" s="136" t="s">
        <v>105</v>
      </c>
      <c r="B13" s="137"/>
      <c r="C13" s="14"/>
      <c r="D13" s="71"/>
      <c r="E13" s="101"/>
      <c r="F13" s="101"/>
      <c r="G13" s="118"/>
      <c r="H13" s="15"/>
    </row>
    <row r="14" spans="1:8" ht="15.75" x14ac:dyDescent="0.25">
      <c r="A14" s="136" t="s">
        <v>53</v>
      </c>
      <c r="B14" s="137"/>
      <c r="C14" s="14"/>
      <c r="D14" s="71"/>
      <c r="E14" s="101"/>
      <c r="F14" s="101"/>
      <c r="G14" s="118"/>
      <c r="H14" s="15"/>
    </row>
    <row r="15" spans="1:8" ht="15.75" x14ac:dyDescent="0.25">
      <c r="A15" s="136" t="s">
        <v>98</v>
      </c>
      <c r="B15" s="137"/>
      <c r="C15" s="14"/>
      <c r="D15" s="71"/>
      <c r="E15" s="101"/>
      <c r="F15" s="101"/>
      <c r="G15" s="118"/>
      <c r="H15" s="15"/>
    </row>
    <row r="16" spans="1:8" ht="15.75" x14ac:dyDescent="0.25">
      <c r="A16" s="136" t="s">
        <v>113</v>
      </c>
      <c r="B16" s="137"/>
      <c r="C16" s="14"/>
      <c r="D16" s="71"/>
      <c r="E16" s="101"/>
      <c r="F16" s="101"/>
      <c r="G16" s="118"/>
      <c r="H16" s="15"/>
    </row>
    <row r="17" spans="1:8" ht="15.75" x14ac:dyDescent="0.25">
      <c r="A17" s="136" t="s">
        <v>13</v>
      </c>
      <c r="B17" s="137"/>
      <c r="C17" s="14"/>
      <c r="D17" s="71"/>
      <c r="E17" s="101"/>
      <c r="F17" s="101"/>
      <c r="G17" s="118"/>
      <c r="H17" s="15"/>
    </row>
    <row r="18" spans="1:8" ht="15.75" x14ac:dyDescent="0.25">
      <c r="A18" s="136" t="s">
        <v>14</v>
      </c>
      <c r="B18" s="137"/>
      <c r="C18" s="14"/>
      <c r="D18" s="71">
        <v>1</v>
      </c>
      <c r="E18" s="101">
        <v>355783</v>
      </c>
      <c r="F18" s="101">
        <v>43563</v>
      </c>
      <c r="G18" s="118">
        <f>F18/E18</f>
        <v>0.12244261249132196</v>
      </c>
      <c r="H18" s="15"/>
    </row>
    <row r="19" spans="1:8" ht="15.75" x14ac:dyDescent="0.25">
      <c r="A19" s="136" t="s">
        <v>15</v>
      </c>
      <c r="B19" s="137"/>
      <c r="C19" s="14"/>
      <c r="D19" s="71"/>
      <c r="E19" s="101"/>
      <c r="F19" s="101"/>
      <c r="G19" s="118"/>
      <c r="H19" s="15"/>
    </row>
    <row r="20" spans="1:8" ht="15.75" x14ac:dyDescent="0.25">
      <c r="A20" s="136" t="s">
        <v>16</v>
      </c>
      <c r="B20" s="137"/>
      <c r="C20" s="14"/>
      <c r="D20" s="71"/>
      <c r="E20" s="101"/>
      <c r="F20" s="101"/>
      <c r="G20" s="118"/>
      <c r="H20" s="15"/>
    </row>
    <row r="21" spans="1:8" ht="15.75" x14ac:dyDescent="0.25">
      <c r="A21" s="136" t="s">
        <v>102</v>
      </c>
      <c r="B21" s="137"/>
      <c r="C21" s="14"/>
      <c r="D21" s="71"/>
      <c r="E21" s="101"/>
      <c r="F21" s="101"/>
      <c r="G21" s="118"/>
      <c r="H21" s="15"/>
    </row>
    <row r="22" spans="1:8" ht="15.75" x14ac:dyDescent="0.25">
      <c r="A22" s="136" t="s">
        <v>56</v>
      </c>
      <c r="B22" s="137"/>
      <c r="C22" s="14"/>
      <c r="D22" s="71"/>
      <c r="E22" s="101"/>
      <c r="F22" s="101"/>
      <c r="G22" s="118"/>
      <c r="H22" s="15"/>
    </row>
    <row r="23" spans="1:8" ht="15.75" x14ac:dyDescent="0.25">
      <c r="A23" s="136" t="s">
        <v>151</v>
      </c>
      <c r="B23" s="137"/>
      <c r="C23" s="14"/>
      <c r="D23" s="71"/>
      <c r="E23" s="101"/>
      <c r="F23" s="101"/>
      <c r="G23" s="118"/>
      <c r="H23" s="15"/>
    </row>
    <row r="24" spans="1:8" ht="15.75" x14ac:dyDescent="0.25">
      <c r="A24" s="136" t="s">
        <v>19</v>
      </c>
      <c r="B24" s="137"/>
      <c r="C24" s="14"/>
      <c r="D24" s="71"/>
      <c r="E24" s="101"/>
      <c r="F24" s="101"/>
      <c r="G24" s="118"/>
      <c r="H24" s="15"/>
    </row>
    <row r="25" spans="1:8" ht="15.75" x14ac:dyDescent="0.25">
      <c r="A25" s="138" t="s">
        <v>20</v>
      </c>
      <c r="B25" s="137"/>
      <c r="C25" s="14"/>
      <c r="D25" s="71"/>
      <c r="E25" s="101"/>
      <c r="F25" s="101"/>
      <c r="G25" s="118"/>
      <c r="H25" s="15"/>
    </row>
    <row r="26" spans="1:8" ht="15.75" x14ac:dyDescent="0.25">
      <c r="A26" s="138" t="s">
        <v>21</v>
      </c>
      <c r="B26" s="137"/>
      <c r="C26" s="14"/>
      <c r="D26" s="71"/>
      <c r="E26" s="101"/>
      <c r="F26" s="101"/>
      <c r="G26" s="118"/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18"/>
      <c r="H27" s="15"/>
    </row>
    <row r="28" spans="1:8" ht="15.75" x14ac:dyDescent="0.25">
      <c r="A28" s="139" t="s">
        <v>23</v>
      </c>
      <c r="B28" s="137"/>
      <c r="C28" s="14"/>
      <c r="D28" s="71"/>
      <c r="E28" s="101"/>
      <c r="F28" s="101"/>
      <c r="G28" s="118"/>
      <c r="H28" s="15"/>
    </row>
    <row r="29" spans="1:8" ht="15.75" x14ac:dyDescent="0.25">
      <c r="A29" s="139" t="s">
        <v>24</v>
      </c>
      <c r="B29" s="137"/>
      <c r="C29" s="14"/>
      <c r="D29" s="71">
        <v>1</v>
      </c>
      <c r="E29" s="101">
        <v>14441</v>
      </c>
      <c r="F29" s="101">
        <v>6368.5</v>
      </c>
      <c r="G29" s="118">
        <f>F29/E29</f>
        <v>0.44100131569835882</v>
      </c>
      <c r="H29" s="15"/>
    </row>
    <row r="30" spans="1:8" ht="15.75" x14ac:dyDescent="0.25">
      <c r="A30" s="139" t="s">
        <v>25</v>
      </c>
      <c r="B30" s="137"/>
      <c r="C30" s="14"/>
      <c r="D30" s="71">
        <v>2</v>
      </c>
      <c r="E30" s="101">
        <v>340250</v>
      </c>
      <c r="F30" s="101">
        <v>127253</v>
      </c>
      <c r="G30" s="118">
        <f>F30/E30</f>
        <v>0.3739985304922851</v>
      </c>
      <c r="H30" s="15"/>
    </row>
    <row r="31" spans="1:8" ht="15.75" x14ac:dyDescent="0.25">
      <c r="A31" s="139" t="s">
        <v>26</v>
      </c>
      <c r="B31" s="137"/>
      <c r="C31" s="14"/>
      <c r="D31" s="71"/>
      <c r="E31" s="101"/>
      <c r="F31" s="101"/>
      <c r="G31" s="118"/>
      <c r="H31" s="15"/>
    </row>
    <row r="32" spans="1:8" ht="15.75" x14ac:dyDescent="0.25">
      <c r="A32" s="139" t="s">
        <v>109</v>
      </c>
      <c r="B32" s="137"/>
      <c r="C32" s="14"/>
      <c r="D32" s="71">
        <v>4</v>
      </c>
      <c r="E32" s="101">
        <v>571548</v>
      </c>
      <c r="F32" s="101">
        <v>92972</v>
      </c>
      <c r="G32" s="118">
        <f>F32/E32</f>
        <v>0.16266700259645733</v>
      </c>
      <c r="H32" s="15"/>
    </row>
    <row r="33" spans="1:8" ht="15.75" x14ac:dyDescent="0.25">
      <c r="A33" s="139" t="s">
        <v>139</v>
      </c>
      <c r="B33" s="137"/>
      <c r="C33" s="14"/>
      <c r="D33" s="71"/>
      <c r="E33" s="101"/>
      <c r="F33" s="101"/>
      <c r="G33" s="118"/>
      <c r="H33" s="15"/>
    </row>
    <row r="34" spans="1:8" ht="15.75" x14ac:dyDescent="0.25">
      <c r="A34" s="139" t="s">
        <v>27</v>
      </c>
      <c r="B34" s="137"/>
      <c r="C34" s="14"/>
      <c r="D34" s="71">
        <v>1</v>
      </c>
      <c r="E34" s="101">
        <v>14152</v>
      </c>
      <c r="F34" s="101">
        <v>4390.5</v>
      </c>
      <c r="G34" s="118">
        <f>F34/E34</f>
        <v>0.31023883550028264</v>
      </c>
      <c r="H34" s="15"/>
    </row>
    <row r="35" spans="1:8" x14ac:dyDescent="0.2">
      <c r="A35" s="16" t="s">
        <v>28</v>
      </c>
      <c r="B35" s="13"/>
      <c r="C35" s="14"/>
      <c r="D35" s="72"/>
      <c r="E35" s="120"/>
      <c r="F35" s="101"/>
      <c r="G35" s="119"/>
      <c r="H35" s="15"/>
    </row>
    <row r="36" spans="1:8" x14ac:dyDescent="0.2">
      <c r="A36" s="16" t="s">
        <v>29</v>
      </c>
      <c r="B36" s="13"/>
      <c r="C36" s="14"/>
      <c r="D36" s="72"/>
      <c r="E36" s="100"/>
      <c r="F36" s="101"/>
      <c r="G36" s="119"/>
      <c r="H36" s="15"/>
    </row>
    <row r="37" spans="1:8" x14ac:dyDescent="0.2">
      <c r="A37" s="16" t="s">
        <v>30</v>
      </c>
      <c r="B37" s="13"/>
      <c r="C37" s="14"/>
      <c r="D37" s="72"/>
      <c r="E37" s="120"/>
      <c r="F37" s="121"/>
      <c r="G37" s="119"/>
      <c r="H37" s="15"/>
    </row>
    <row r="38" spans="1:8" x14ac:dyDescent="0.2">
      <c r="A38" s="17"/>
      <c r="B38" s="18"/>
      <c r="C38" s="14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1"/>
      <c r="D39" s="73">
        <f>SUM(D9:D38)</f>
        <v>9</v>
      </c>
      <c r="E39" s="112">
        <f>SUM(E9:E38)</f>
        <v>1296174</v>
      </c>
      <c r="F39" s="112">
        <f>SUM(F9:F38)</f>
        <v>274547</v>
      </c>
      <c r="G39" s="122">
        <f>F39/E39</f>
        <v>0.21181338307974085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12</v>
      </c>
      <c r="E44" s="101">
        <v>260128.5</v>
      </c>
      <c r="F44" s="101">
        <v>13025.3</v>
      </c>
      <c r="G44" s="118">
        <f>1-(+F44/E44)</f>
        <v>0.9499274397076829</v>
      </c>
      <c r="H44" s="15"/>
    </row>
    <row r="45" spans="1:8" ht="15.75" x14ac:dyDescent="0.25">
      <c r="A45" s="27" t="s">
        <v>34</v>
      </c>
      <c r="B45" s="28"/>
      <c r="C45" s="14"/>
      <c r="D45" s="71"/>
      <c r="E45" s="101"/>
      <c r="F45" s="101"/>
      <c r="G45" s="118"/>
      <c r="H45" s="15"/>
    </row>
    <row r="46" spans="1:8" ht="15.75" x14ac:dyDescent="0.25">
      <c r="A46" s="27" t="s">
        <v>35</v>
      </c>
      <c r="B46" s="28"/>
      <c r="C46" s="14"/>
      <c r="D46" s="71">
        <v>36</v>
      </c>
      <c r="E46" s="101">
        <v>2339994.75</v>
      </c>
      <c r="F46" s="101">
        <v>233046.91</v>
      </c>
      <c r="G46" s="118">
        <f>1-(+F46/E46)</f>
        <v>0.9004070799731495</v>
      </c>
      <c r="H46" s="15"/>
    </row>
    <row r="47" spans="1:8" ht="15.75" x14ac:dyDescent="0.25">
      <c r="A47" s="27" t="s">
        <v>36</v>
      </c>
      <c r="B47" s="28"/>
      <c r="C47" s="14"/>
      <c r="D47" s="71">
        <v>11</v>
      </c>
      <c r="E47" s="101">
        <v>2203726</v>
      </c>
      <c r="F47" s="101">
        <v>94581.63</v>
      </c>
      <c r="G47" s="118">
        <f>1-(+F47/E47)</f>
        <v>0.95708103911284792</v>
      </c>
      <c r="H47" s="15"/>
    </row>
    <row r="48" spans="1:8" ht="15.75" x14ac:dyDescent="0.25">
      <c r="A48" s="27" t="s">
        <v>37</v>
      </c>
      <c r="B48" s="28"/>
      <c r="C48" s="14"/>
      <c r="D48" s="71">
        <v>37</v>
      </c>
      <c r="E48" s="101">
        <v>2963405</v>
      </c>
      <c r="F48" s="101">
        <v>219915.65</v>
      </c>
      <c r="G48" s="118">
        <f>1-(+F48/E48)</f>
        <v>0.92578953939809105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18"/>
      <c r="H49" s="15"/>
    </row>
    <row r="50" spans="1:8" ht="15.75" x14ac:dyDescent="0.25">
      <c r="A50" s="27" t="s">
        <v>39</v>
      </c>
      <c r="B50" s="28"/>
      <c r="C50" s="14"/>
      <c r="D50" s="71">
        <v>6</v>
      </c>
      <c r="E50" s="101">
        <v>1354350</v>
      </c>
      <c r="F50" s="101">
        <v>133150</v>
      </c>
      <c r="G50" s="118">
        <f>1-(+F50/E50)</f>
        <v>0.9016871562003913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/>
      <c r="E52" s="101"/>
      <c r="F52" s="101"/>
      <c r="G52" s="118"/>
      <c r="H52" s="15"/>
    </row>
    <row r="53" spans="1:8" ht="15.75" x14ac:dyDescent="0.25">
      <c r="A53" s="29" t="s">
        <v>60</v>
      </c>
      <c r="B53" s="30"/>
      <c r="C53" s="14"/>
      <c r="D53" s="71">
        <v>461</v>
      </c>
      <c r="E53" s="101">
        <v>33080231.449999999</v>
      </c>
      <c r="F53" s="101">
        <v>3606749.19</v>
      </c>
      <c r="G53" s="118">
        <f>1-(+F53/E53)</f>
        <v>0.89096965069753165</v>
      </c>
      <c r="H53" s="15"/>
    </row>
    <row r="54" spans="1:8" ht="15.75" x14ac:dyDescent="0.25">
      <c r="A54" s="29" t="s">
        <v>61</v>
      </c>
      <c r="B54" s="30"/>
      <c r="C54" s="14"/>
      <c r="D54" s="71">
        <v>6</v>
      </c>
      <c r="E54" s="101">
        <v>110164.71</v>
      </c>
      <c r="F54" s="101">
        <v>2920.36</v>
      </c>
      <c r="G54" s="118">
        <f>1-(+F54/E54)</f>
        <v>0.97349096639023514</v>
      </c>
      <c r="H54" s="15"/>
    </row>
    <row r="55" spans="1:8" x14ac:dyDescent="0.2">
      <c r="A55" s="31" t="s">
        <v>42</v>
      </c>
      <c r="B55" s="30"/>
      <c r="C55" s="14"/>
      <c r="D55" s="72"/>
      <c r="E55" s="104"/>
      <c r="F55" s="101"/>
      <c r="G55" s="119"/>
      <c r="H55" s="15"/>
    </row>
    <row r="56" spans="1:8" x14ac:dyDescent="0.2">
      <c r="A56" s="16" t="s">
        <v>43</v>
      </c>
      <c r="B56" s="28"/>
      <c r="C56" s="14"/>
      <c r="D56" s="72"/>
      <c r="E56" s="104"/>
      <c r="F56" s="101"/>
      <c r="G56" s="119"/>
      <c r="H56" s="15"/>
    </row>
    <row r="57" spans="1:8" x14ac:dyDescent="0.2">
      <c r="A57" s="16" t="s">
        <v>44</v>
      </c>
      <c r="B57" s="28"/>
      <c r="C57" s="14"/>
      <c r="D57" s="72"/>
      <c r="E57" s="100"/>
      <c r="F57" s="101"/>
      <c r="G57" s="119"/>
      <c r="H57" s="15"/>
    </row>
    <row r="58" spans="1:8" x14ac:dyDescent="0.2">
      <c r="A58" s="16" t="s">
        <v>30</v>
      </c>
      <c r="B58" s="28"/>
      <c r="C58" s="14"/>
      <c r="D58" s="72"/>
      <c r="E58" s="100"/>
      <c r="F58" s="101"/>
      <c r="G58" s="119"/>
      <c r="H58" s="15"/>
    </row>
    <row r="59" spans="1:8" ht="15.75" x14ac:dyDescent="0.25">
      <c r="A59" s="32"/>
      <c r="B59" s="18"/>
      <c r="C59" s="14"/>
      <c r="D59" s="72"/>
      <c r="E59" s="77"/>
      <c r="F59" s="111"/>
      <c r="G59" s="119"/>
      <c r="H59" s="15"/>
    </row>
    <row r="60" spans="1:8" ht="15.75" x14ac:dyDescent="0.25">
      <c r="A60" s="20" t="s">
        <v>45</v>
      </c>
      <c r="B60" s="20"/>
      <c r="C60" s="21"/>
      <c r="D60" s="73">
        <f>SUM(D44:D56)</f>
        <v>569</v>
      </c>
      <c r="E60" s="112">
        <f>SUM(E44:E59)</f>
        <v>42312000.410000004</v>
      </c>
      <c r="F60" s="112">
        <f>SUM(F44:F59)</f>
        <v>4303389.04</v>
      </c>
      <c r="G60" s="122">
        <f>1-(F60/E60)</f>
        <v>0.89829388829881607</v>
      </c>
      <c r="H60" s="15"/>
    </row>
    <row r="61" spans="1:8" x14ac:dyDescent="0.2">
      <c r="A61" s="33"/>
      <c r="B61" s="33"/>
      <c r="C61" s="49"/>
      <c r="D61" s="123"/>
      <c r="E61" s="114"/>
      <c r="F61" s="115"/>
      <c r="G61" s="115"/>
      <c r="H61" s="2"/>
    </row>
    <row r="62" spans="1:8" ht="18" x14ac:dyDescent="0.25">
      <c r="A62" s="34" t="s">
        <v>46</v>
      </c>
      <c r="B62" s="35"/>
      <c r="C62" s="38"/>
      <c r="D62" s="51"/>
      <c r="E62" s="116"/>
      <c r="F62" s="36">
        <f>F60+F39</f>
        <v>4577936.04</v>
      </c>
      <c r="G62" s="116"/>
      <c r="H62" s="2"/>
    </row>
    <row r="63" spans="1:8" ht="18" x14ac:dyDescent="0.25">
      <c r="A63" s="37"/>
      <c r="B63" s="38"/>
      <c r="C63" s="38"/>
      <c r="D63" s="51"/>
      <c r="E63" s="38"/>
      <c r="F63" s="36"/>
      <c r="G63" s="38"/>
      <c r="H63" s="2"/>
    </row>
    <row r="64" spans="1:8" ht="15.75" x14ac:dyDescent="0.2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/>
      <c r="B67" s="39"/>
      <c r="C67" s="39"/>
      <c r="D67" s="39"/>
      <c r="E67" s="39"/>
      <c r="F67" s="40"/>
      <c r="G67" s="39"/>
      <c r="H67" s="2"/>
    </row>
    <row r="68" spans="1:8" ht="18" x14ac:dyDescent="0.25">
      <c r="A68" s="41" t="s">
        <v>50</v>
      </c>
      <c r="B68" s="38"/>
      <c r="C68" s="38"/>
      <c r="D68" s="38"/>
      <c r="E68" s="38"/>
      <c r="F68" s="36"/>
      <c r="G68" s="38"/>
      <c r="H68" s="2"/>
    </row>
    <row r="69" spans="1:8" ht="18" x14ac:dyDescent="0.25">
      <c r="A69" s="42"/>
      <c r="B69" s="38"/>
      <c r="C69" s="38"/>
      <c r="D69" s="38"/>
      <c r="E69" s="36"/>
      <c r="F69" s="2"/>
      <c r="G69" s="2"/>
      <c r="H69" s="2"/>
    </row>
    <row r="70" spans="1:8" ht="18" x14ac:dyDescent="0.25">
      <c r="A70" s="81"/>
      <c r="B70" s="82"/>
      <c r="C70" s="82"/>
      <c r="D70" s="82"/>
      <c r="E70" s="43"/>
      <c r="F70" s="2"/>
      <c r="G70" s="2"/>
      <c r="H70" s="2"/>
    </row>
    <row r="71" spans="1:8" ht="18" x14ac:dyDescent="0.25">
      <c r="A71" s="42"/>
      <c r="B71" s="38"/>
      <c r="C71" s="38"/>
      <c r="D71" s="38"/>
      <c r="E71" s="44"/>
      <c r="F71" s="2"/>
      <c r="G71" s="2"/>
      <c r="H71" s="2"/>
    </row>
    <row r="72" spans="1:8" ht="18" x14ac:dyDescent="0.25">
      <c r="A72" s="42"/>
      <c r="B72" s="38"/>
      <c r="C72" s="38"/>
      <c r="D72" s="38"/>
      <c r="E72" s="45"/>
      <c r="F72" s="2"/>
      <c r="G72" s="2"/>
      <c r="H72" s="2"/>
    </row>
    <row r="73" spans="1:8" ht="18" x14ac:dyDescent="0.25">
      <c r="A73" s="42"/>
      <c r="B73" s="38"/>
      <c r="C73" s="38"/>
      <c r="D73" s="38"/>
      <c r="E73" s="36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43"/>
      <c r="F75" s="2"/>
      <c r="G75" s="2"/>
      <c r="H75" s="2"/>
    </row>
    <row r="76" spans="1:8" ht="18" x14ac:dyDescent="0.25">
      <c r="A76" s="42"/>
      <c r="B76" s="38"/>
      <c r="C76" s="38"/>
      <c r="D76" s="38"/>
      <c r="E76" s="44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6"/>
      <c r="F79" s="2"/>
      <c r="G79" s="2"/>
      <c r="H79" s="2"/>
    </row>
    <row r="80" spans="1:8" ht="18" x14ac:dyDescent="0.25">
      <c r="A80" s="42"/>
      <c r="B80" s="38"/>
      <c r="C80" s="38"/>
      <c r="D80" s="38"/>
      <c r="E80" s="38"/>
      <c r="F80" s="2"/>
      <c r="G80" s="2"/>
      <c r="H80" s="2"/>
    </row>
    <row r="81" spans="1:8" ht="15.75" x14ac:dyDescent="0.25">
      <c r="A81" s="47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JUNE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68" t="s">
        <v>89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94</v>
      </c>
      <c r="B9" s="137"/>
      <c r="C9" s="14"/>
      <c r="D9" s="71">
        <v>4</v>
      </c>
      <c r="E9" s="101">
        <v>1331119</v>
      </c>
      <c r="F9" s="101">
        <v>285862</v>
      </c>
      <c r="G9" s="118">
        <f>F9/E9</f>
        <v>0.21475315129601485</v>
      </c>
      <c r="H9" s="15"/>
    </row>
    <row r="10" spans="1:8" ht="15.75" x14ac:dyDescent="0.25">
      <c r="A10" s="136" t="s">
        <v>11</v>
      </c>
      <c r="B10" s="137"/>
      <c r="C10" s="14"/>
      <c r="D10" s="71"/>
      <c r="E10" s="101"/>
      <c r="F10" s="101"/>
      <c r="G10" s="118"/>
      <c r="H10" s="15"/>
    </row>
    <row r="11" spans="1:8" ht="15.75" x14ac:dyDescent="0.25">
      <c r="A11" s="136" t="s">
        <v>96</v>
      </c>
      <c r="B11" s="137"/>
      <c r="C11" s="14"/>
      <c r="D11" s="71">
        <v>10</v>
      </c>
      <c r="E11" s="101">
        <v>1217133</v>
      </c>
      <c r="F11" s="101">
        <v>288131.5</v>
      </c>
      <c r="G11" s="118">
        <f>F11/E11</f>
        <v>0.23672967539291104</v>
      </c>
      <c r="H11" s="15"/>
    </row>
    <row r="12" spans="1:8" ht="15.75" x14ac:dyDescent="0.25">
      <c r="A12" s="136" t="s">
        <v>66</v>
      </c>
      <c r="B12" s="137"/>
      <c r="C12" s="14"/>
      <c r="D12" s="71"/>
      <c r="E12" s="101"/>
      <c r="F12" s="101"/>
      <c r="G12" s="118"/>
      <c r="H12" s="15"/>
    </row>
    <row r="13" spans="1:8" ht="15.75" x14ac:dyDescent="0.25">
      <c r="A13" s="136" t="s">
        <v>100</v>
      </c>
      <c r="B13" s="137"/>
      <c r="C13" s="14"/>
      <c r="D13" s="71">
        <v>3</v>
      </c>
      <c r="E13" s="101">
        <v>842640</v>
      </c>
      <c r="F13" s="101">
        <v>266322.78000000003</v>
      </c>
      <c r="G13" s="118">
        <f>F13/E13</f>
        <v>0.31605760467103394</v>
      </c>
      <c r="H13" s="15"/>
    </row>
    <row r="14" spans="1:8" ht="15.75" x14ac:dyDescent="0.25">
      <c r="A14" s="136" t="s">
        <v>25</v>
      </c>
      <c r="B14" s="137"/>
      <c r="C14" s="14"/>
      <c r="D14" s="71"/>
      <c r="E14" s="101"/>
      <c r="F14" s="101"/>
      <c r="G14" s="118"/>
      <c r="H14" s="15"/>
    </row>
    <row r="15" spans="1:8" ht="15.75" x14ac:dyDescent="0.25">
      <c r="A15" s="136" t="s">
        <v>102</v>
      </c>
      <c r="B15" s="137"/>
      <c r="C15" s="14"/>
      <c r="D15" s="71"/>
      <c r="E15" s="101"/>
      <c r="F15" s="101"/>
      <c r="G15" s="118"/>
      <c r="H15" s="15"/>
    </row>
    <row r="16" spans="1:8" ht="15.75" x14ac:dyDescent="0.25">
      <c r="A16" s="136" t="s">
        <v>10</v>
      </c>
      <c r="B16" s="137"/>
      <c r="C16" s="14"/>
      <c r="D16" s="71"/>
      <c r="E16" s="101"/>
      <c r="F16" s="101"/>
      <c r="G16" s="118"/>
      <c r="H16" s="15"/>
    </row>
    <row r="17" spans="1:8" ht="15.75" x14ac:dyDescent="0.25">
      <c r="A17" s="136" t="s">
        <v>14</v>
      </c>
      <c r="B17" s="137"/>
      <c r="C17" s="14"/>
      <c r="D17" s="71">
        <v>2</v>
      </c>
      <c r="E17" s="101">
        <v>274686</v>
      </c>
      <c r="F17" s="101">
        <v>107295</v>
      </c>
      <c r="G17" s="118">
        <f t="shared" ref="G17:G24" si="0">F17/E17</f>
        <v>0.39060964155435662</v>
      </c>
      <c r="H17" s="15"/>
    </row>
    <row r="18" spans="1:8" ht="15.75" x14ac:dyDescent="0.25">
      <c r="A18" s="136" t="s">
        <v>15</v>
      </c>
      <c r="B18" s="137"/>
      <c r="C18" s="14"/>
      <c r="D18" s="71">
        <v>2</v>
      </c>
      <c r="E18" s="101">
        <v>1038189</v>
      </c>
      <c r="F18" s="101">
        <v>-171161</v>
      </c>
      <c r="G18" s="118">
        <f t="shared" si="0"/>
        <v>-0.16486497159958349</v>
      </c>
      <c r="H18" s="15"/>
    </row>
    <row r="19" spans="1:8" ht="15.75" x14ac:dyDescent="0.25">
      <c r="A19" s="136" t="s">
        <v>54</v>
      </c>
      <c r="B19" s="137"/>
      <c r="C19" s="14"/>
      <c r="D19" s="71"/>
      <c r="E19" s="101"/>
      <c r="F19" s="101"/>
      <c r="G19" s="118"/>
      <c r="H19" s="15"/>
    </row>
    <row r="20" spans="1:8" ht="15.75" x14ac:dyDescent="0.25">
      <c r="A20" s="136" t="s">
        <v>150</v>
      </c>
      <c r="B20" s="137"/>
      <c r="C20" s="14"/>
      <c r="D20" s="71">
        <v>2</v>
      </c>
      <c r="E20" s="101">
        <v>1063997</v>
      </c>
      <c r="F20" s="101">
        <v>266469</v>
      </c>
      <c r="G20" s="118">
        <f t="shared" si="0"/>
        <v>0.25044149560572071</v>
      </c>
      <c r="H20" s="15"/>
    </row>
    <row r="21" spans="1:8" ht="15.75" x14ac:dyDescent="0.25">
      <c r="A21" s="136" t="s">
        <v>55</v>
      </c>
      <c r="B21" s="137"/>
      <c r="C21" s="14"/>
      <c r="D21" s="71">
        <v>6</v>
      </c>
      <c r="E21" s="101">
        <v>5528307</v>
      </c>
      <c r="F21" s="101">
        <v>446856</v>
      </c>
      <c r="G21" s="118">
        <f t="shared" si="0"/>
        <v>8.0830532747186434E-2</v>
      </c>
      <c r="H21" s="15"/>
    </row>
    <row r="22" spans="1:8" ht="15.75" x14ac:dyDescent="0.25">
      <c r="A22" s="136" t="s">
        <v>56</v>
      </c>
      <c r="B22" s="137"/>
      <c r="C22" s="14"/>
      <c r="D22" s="71">
        <v>1</v>
      </c>
      <c r="E22" s="101">
        <v>267885</v>
      </c>
      <c r="F22" s="101">
        <v>44989</v>
      </c>
      <c r="G22" s="118">
        <f t="shared" si="0"/>
        <v>0.16794146742072158</v>
      </c>
      <c r="H22" s="15"/>
    </row>
    <row r="23" spans="1:8" ht="15.75" x14ac:dyDescent="0.25">
      <c r="A23" s="138" t="s">
        <v>20</v>
      </c>
      <c r="B23" s="137"/>
      <c r="C23" s="14"/>
      <c r="D23" s="71">
        <v>4</v>
      </c>
      <c r="E23" s="101">
        <v>797483</v>
      </c>
      <c r="F23" s="101">
        <v>135262</v>
      </c>
      <c r="G23" s="118">
        <f t="shared" si="0"/>
        <v>0.16961113904622419</v>
      </c>
      <c r="H23" s="15"/>
    </row>
    <row r="24" spans="1:8" ht="15.75" x14ac:dyDescent="0.25">
      <c r="A24" s="138" t="s">
        <v>21</v>
      </c>
      <c r="B24" s="137"/>
      <c r="C24" s="14"/>
      <c r="D24" s="71">
        <v>14</v>
      </c>
      <c r="E24" s="101">
        <v>260674</v>
      </c>
      <c r="F24" s="101">
        <v>260674</v>
      </c>
      <c r="G24" s="118">
        <f t="shared" si="0"/>
        <v>1</v>
      </c>
      <c r="H24" s="15"/>
    </row>
    <row r="25" spans="1:8" ht="15.75" x14ac:dyDescent="0.25">
      <c r="A25" s="139" t="s">
        <v>22</v>
      </c>
      <c r="B25" s="137"/>
      <c r="C25" s="14"/>
      <c r="D25" s="71"/>
      <c r="E25" s="101"/>
      <c r="F25" s="101"/>
      <c r="G25" s="118"/>
      <c r="H25" s="15"/>
    </row>
    <row r="26" spans="1:8" ht="15.75" x14ac:dyDescent="0.25">
      <c r="A26" s="139" t="s">
        <v>23</v>
      </c>
      <c r="B26" s="137"/>
      <c r="C26" s="14"/>
      <c r="D26" s="71"/>
      <c r="E26" s="101">
        <v>60899</v>
      </c>
      <c r="F26" s="101">
        <v>5399</v>
      </c>
      <c r="G26" s="118">
        <f>F26/E26</f>
        <v>8.8654986124566904E-2</v>
      </c>
      <c r="H26" s="15"/>
    </row>
    <row r="27" spans="1:8" ht="15.75" x14ac:dyDescent="0.25">
      <c r="A27" s="136" t="s">
        <v>114</v>
      </c>
      <c r="B27" s="137"/>
      <c r="C27" s="14"/>
      <c r="D27" s="71"/>
      <c r="E27" s="101"/>
      <c r="F27" s="101"/>
      <c r="G27" s="118"/>
      <c r="H27" s="15"/>
    </row>
    <row r="28" spans="1:8" ht="15.75" x14ac:dyDescent="0.25">
      <c r="A28" s="139" t="s">
        <v>24</v>
      </c>
      <c r="B28" s="137"/>
      <c r="C28" s="14"/>
      <c r="D28" s="71">
        <v>1</v>
      </c>
      <c r="E28" s="101">
        <v>252022</v>
      </c>
      <c r="F28" s="101">
        <v>95617</v>
      </c>
      <c r="G28" s="118">
        <f>F28/E28</f>
        <v>0.37939941751116968</v>
      </c>
      <c r="H28" s="15"/>
    </row>
    <row r="29" spans="1:8" ht="15.75" x14ac:dyDescent="0.25">
      <c r="A29" s="139" t="s">
        <v>110</v>
      </c>
      <c r="B29" s="137"/>
      <c r="C29" s="14"/>
      <c r="D29" s="71">
        <v>1</v>
      </c>
      <c r="E29" s="101">
        <v>63201</v>
      </c>
      <c r="F29" s="101">
        <v>28660.5</v>
      </c>
      <c r="G29" s="118">
        <f>F29/E29</f>
        <v>0.45348174870650781</v>
      </c>
      <c r="H29" s="15"/>
    </row>
    <row r="30" spans="1:8" ht="15.75" x14ac:dyDescent="0.25">
      <c r="A30" s="139" t="s">
        <v>115</v>
      </c>
      <c r="B30" s="137"/>
      <c r="C30" s="14"/>
      <c r="D30" s="71"/>
      <c r="E30" s="121"/>
      <c r="F30" s="101"/>
      <c r="G30" s="118"/>
      <c r="H30" s="15"/>
    </row>
    <row r="31" spans="1:8" ht="15.75" x14ac:dyDescent="0.25">
      <c r="A31" s="139" t="s">
        <v>135</v>
      </c>
      <c r="B31" s="137"/>
      <c r="C31" s="14"/>
      <c r="D31" s="71"/>
      <c r="E31" s="121"/>
      <c r="F31" s="101"/>
      <c r="G31" s="118"/>
      <c r="H31" s="15"/>
    </row>
    <row r="32" spans="1:8" ht="15.75" x14ac:dyDescent="0.25">
      <c r="A32" s="139" t="s">
        <v>57</v>
      </c>
      <c r="B32" s="137"/>
      <c r="C32" s="14"/>
      <c r="D32" s="71">
        <v>8</v>
      </c>
      <c r="E32" s="121">
        <v>1688613</v>
      </c>
      <c r="F32" s="121">
        <v>540682</v>
      </c>
      <c r="G32" s="118">
        <f>F32/E32</f>
        <v>0.32019296310048545</v>
      </c>
      <c r="H32" s="15"/>
    </row>
    <row r="33" spans="1:8" ht="15.75" x14ac:dyDescent="0.25">
      <c r="A33" s="136" t="s">
        <v>132</v>
      </c>
      <c r="B33" s="137"/>
      <c r="C33" s="14"/>
      <c r="D33" s="71"/>
      <c r="E33" s="101"/>
      <c r="F33" s="101"/>
      <c r="G33" s="118"/>
      <c r="H33" s="15"/>
    </row>
    <row r="34" spans="1:8" ht="15.75" x14ac:dyDescent="0.25">
      <c r="A34" s="136" t="s">
        <v>91</v>
      </c>
      <c r="B34" s="137"/>
      <c r="C34" s="14"/>
      <c r="D34" s="71">
        <v>1</v>
      </c>
      <c r="E34" s="101">
        <v>343427</v>
      </c>
      <c r="F34" s="101">
        <v>54220</v>
      </c>
      <c r="G34" s="118">
        <f>F34/E34</f>
        <v>0.15787925818296172</v>
      </c>
      <c r="H34" s="15"/>
    </row>
    <row r="35" spans="1:8" x14ac:dyDescent="0.2">
      <c r="A35" s="16" t="s">
        <v>28</v>
      </c>
      <c r="B35" s="13"/>
      <c r="C35" s="14"/>
      <c r="D35" s="72"/>
      <c r="E35" s="120">
        <v>410165</v>
      </c>
      <c r="F35" s="101">
        <v>69171</v>
      </c>
      <c r="G35" s="119"/>
      <c r="H35" s="15"/>
    </row>
    <row r="36" spans="1:8" x14ac:dyDescent="0.2">
      <c r="A36" s="16" t="s">
        <v>29</v>
      </c>
      <c r="B36" s="13"/>
      <c r="C36" s="14"/>
      <c r="D36" s="72"/>
      <c r="E36" s="120"/>
      <c r="F36" s="101"/>
      <c r="G36" s="119"/>
      <c r="H36" s="15"/>
    </row>
    <row r="37" spans="1:8" x14ac:dyDescent="0.2">
      <c r="A37" s="16" t="s">
        <v>30</v>
      </c>
      <c r="B37" s="13"/>
      <c r="C37" s="14"/>
      <c r="D37" s="72"/>
      <c r="E37" s="120"/>
      <c r="F37" s="121"/>
      <c r="G37" s="119"/>
      <c r="H37" s="15"/>
    </row>
    <row r="38" spans="1:8" x14ac:dyDescent="0.2">
      <c r="A38" s="17"/>
      <c r="B38" s="18"/>
      <c r="C38" s="21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2"/>
      <c r="D39" s="73">
        <f>SUM(D9:D38)</f>
        <v>59</v>
      </c>
      <c r="E39" s="112">
        <f>SUM(E9:E38)</f>
        <v>15440440</v>
      </c>
      <c r="F39" s="112">
        <f>SUM(F9:F38)</f>
        <v>2724449.7800000003</v>
      </c>
      <c r="G39" s="122">
        <f>F39/E39</f>
        <v>0.17644897295672923</v>
      </c>
      <c r="H39" s="2"/>
    </row>
    <row r="40" spans="1:8" ht="15.75" x14ac:dyDescent="0.25">
      <c r="A40" s="22"/>
      <c r="B40" s="22"/>
      <c r="C40" s="24"/>
      <c r="D40" s="87"/>
      <c r="E40" s="124"/>
      <c r="F40" s="124"/>
      <c r="G40" s="125"/>
      <c r="H40" s="2"/>
    </row>
    <row r="41" spans="1:8" ht="18" x14ac:dyDescent="0.25">
      <c r="A41" s="23" t="s">
        <v>32</v>
      </c>
      <c r="B41" s="24"/>
      <c r="C41" s="26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14"/>
      <c r="D43" s="110" t="s">
        <v>6</v>
      </c>
      <c r="E43" s="76" t="s">
        <v>123</v>
      </c>
      <c r="F43" s="75" t="s">
        <v>8</v>
      </c>
      <c r="G43" s="75" t="s">
        <v>124</v>
      </c>
      <c r="H43" s="15"/>
    </row>
    <row r="44" spans="1:8" ht="15.75" x14ac:dyDescent="0.25">
      <c r="A44" s="27" t="s">
        <v>33</v>
      </c>
      <c r="B44" s="28"/>
      <c r="C44" s="14"/>
      <c r="D44" s="71">
        <v>193</v>
      </c>
      <c r="E44" s="101">
        <v>35609160.030000001</v>
      </c>
      <c r="F44" s="101">
        <v>2042570.88</v>
      </c>
      <c r="G44" s="118">
        <f t="shared" ref="G44:G50" si="1">1-(+F44/E44)</f>
        <v>0.94263917266570807</v>
      </c>
      <c r="H44" s="15"/>
    </row>
    <row r="45" spans="1:8" ht="15.75" x14ac:dyDescent="0.25">
      <c r="A45" s="27" t="s">
        <v>34</v>
      </c>
      <c r="B45" s="28"/>
      <c r="C45" s="14"/>
      <c r="D45" s="71">
        <v>18</v>
      </c>
      <c r="E45" s="101">
        <v>6338659.5800000001</v>
      </c>
      <c r="F45" s="101">
        <v>532687.28</v>
      </c>
      <c r="G45" s="118">
        <f t="shared" si="1"/>
        <v>0.91596215678141846</v>
      </c>
      <c r="H45" s="15"/>
    </row>
    <row r="46" spans="1:8" ht="15.75" x14ac:dyDescent="0.25">
      <c r="A46" s="27" t="s">
        <v>35</v>
      </c>
      <c r="B46" s="28"/>
      <c r="C46" s="14"/>
      <c r="D46" s="71">
        <v>186</v>
      </c>
      <c r="E46" s="101">
        <v>16607853.800000001</v>
      </c>
      <c r="F46" s="101">
        <v>956060.35</v>
      </c>
      <c r="G46" s="118">
        <f t="shared" si="1"/>
        <v>0.94243323902574339</v>
      </c>
      <c r="H46" s="15"/>
    </row>
    <row r="47" spans="1:8" ht="15.75" x14ac:dyDescent="0.25">
      <c r="A47" s="27" t="s">
        <v>36</v>
      </c>
      <c r="B47" s="28"/>
      <c r="C47" s="14"/>
      <c r="D47" s="71">
        <v>1</v>
      </c>
      <c r="E47" s="101">
        <v>125585</v>
      </c>
      <c r="F47" s="101">
        <v>7933.4</v>
      </c>
      <c r="G47" s="118">
        <f t="shared" si="1"/>
        <v>0.9368284428872875</v>
      </c>
      <c r="H47" s="15"/>
    </row>
    <row r="48" spans="1:8" ht="15.75" x14ac:dyDescent="0.25">
      <c r="A48" s="27" t="s">
        <v>37</v>
      </c>
      <c r="B48" s="28"/>
      <c r="C48" s="14"/>
      <c r="D48" s="71">
        <v>122</v>
      </c>
      <c r="E48" s="101">
        <v>15895941</v>
      </c>
      <c r="F48" s="101">
        <v>888555.1</v>
      </c>
      <c r="G48" s="118">
        <f t="shared" si="1"/>
        <v>0.94410176157548653</v>
      </c>
      <c r="H48" s="15"/>
    </row>
    <row r="49" spans="1:8" ht="15.75" x14ac:dyDescent="0.25">
      <c r="A49" s="27" t="s">
        <v>38</v>
      </c>
      <c r="B49" s="28"/>
      <c r="C49" s="14"/>
      <c r="D49" s="71">
        <v>2</v>
      </c>
      <c r="E49" s="101">
        <v>162213</v>
      </c>
      <c r="F49" s="101">
        <v>24155</v>
      </c>
      <c r="G49" s="118">
        <f t="shared" si="1"/>
        <v>0.85109084968529036</v>
      </c>
      <c r="H49" s="15"/>
    </row>
    <row r="50" spans="1:8" ht="15.75" x14ac:dyDescent="0.25">
      <c r="A50" s="27" t="s">
        <v>39</v>
      </c>
      <c r="B50" s="28"/>
      <c r="C50" s="14"/>
      <c r="D50" s="71">
        <v>17</v>
      </c>
      <c r="E50" s="101">
        <v>1621225</v>
      </c>
      <c r="F50" s="101">
        <v>111931</v>
      </c>
      <c r="G50" s="118">
        <f t="shared" si="1"/>
        <v>0.93095899705469631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>
        <v>4</v>
      </c>
      <c r="E52" s="101">
        <v>244950</v>
      </c>
      <c r="F52" s="101">
        <v>11050</v>
      </c>
      <c r="G52" s="118">
        <f>1-(+F52/E52)</f>
        <v>0.95488875280669527</v>
      </c>
      <c r="H52" s="15"/>
    </row>
    <row r="53" spans="1:8" ht="15.75" x14ac:dyDescent="0.25">
      <c r="A53" s="29" t="s">
        <v>59</v>
      </c>
      <c r="B53" s="30"/>
      <c r="C53" s="14"/>
      <c r="D53" s="71">
        <v>2</v>
      </c>
      <c r="E53" s="101">
        <v>159300</v>
      </c>
      <c r="F53" s="101">
        <v>24200</v>
      </c>
      <c r="G53" s="118">
        <f>1-(+F53/E53)</f>
        <v>0.84808537350910229</v>
      </c>
      <c r="H53" s="15"/>
    </row>
    <row r="54" spans="1:8" ht="15.75" x14ac:dyDescent="0.25">
      <c r="A54" s="27" t="s">
        <v>60</v>
      </c>
      <c r="B54" s="30"/>
      <c r="C54" s="14"/>
      <c r="D54" s="71">
        <v>1071</v>
      </c>
      <c r="E54" s="101">
        <v>121041403.75</v>
      </c>
      <c r="F54" s="101">
        <v>13689192.93</v>
      </c>
      <c r="G54" s="118">
        <f>1-(+F54/E54)</f>
        <v>0.88690487299474996</v>
      </c>
      <c r="H54" s="15"/>
    </row>
    <row r="55" spans="1:8" ht="15.75" x14ac:dyDescent="0.25">
      <c r="A55" s="27" t="s">
        <v>61</v>
      </c>
      <c r="B55" s="30"/>
      <c r="C55" s="14"/>
      <c r="D55" s="71">
        <v>2</v>
      </c>
      <c r="E55" s="101">
        <v>354518.73</v>
      </c>
      <c r="F55" s="101">
        <v>46474.54</v>
      </c>
      <c r="G55" s="118">
        <f>1-(+F55/E55)</f>
        <v>0.86890808279720511</v>
      </c>
      <c r="H55" s="15"/>
    </row>
    <row r="56" spans="1:8" ht="15.75" x14ac:dyDescent="0.25">
      <c r="A56" s="27" t="s">
        <v>154</v>
      </c>
      <c r="B56" s="30"/>
      <c r="C56" s="14"/>
      <c r="D56" s="71"/>
      <c r="E56" s="101"/>
      <c r="F56" s="101"/>
      <c r="G56" s="118"/>
      <c r="H56" s="15"/>
    </row>
    <row r="57" spans="1:8" x14ac:dyDescent="0.2">
      <c r="A57" s="31" t="s">
        <v>42</v>
      </c>
      <c r="B57" s="30"/>
      <c r="C57" s="14"/>
      <c r="D57" s="72"/>
      <c r="E57" s="104"/>
      <c r="F57" s="101"/>
      <c r="G57" s="119"/>
      <c r="H57" s="15"/>
    </row>
    <row r="58" spans="1:8" x14ac:dyDescent="0.2">
      <c r="A58" s="16" t="s">
        <v>43</v>
      </c>
      <c r="B58" s="28"/>
      <c r="C58" s="14"/>
      <c r="D58" s="72"/>
      <c r="E58" s="104"/>
      <c r="F58" s="101"/>
      <c r="G58" s="119"/>
      <c r="H58" s="15"/>
    </row>
    <row r="59" spans="1:8" x14ac:dyDescent="0.2">
      <c r="A59" s="16" t="s">
        <v>44</v>
      </c>
      <c r="B59" s="28"/>
      <c r="C59" s="14"/>
      <c r="D59" s="72"/>
      <c r="E59" s="120"/>
      <c r="F59" s="101"/>
      <c r="G59" s="119"/>
      <c r="H59" s="15"/>
    </row>
    <row r="60" spans="1:8" x14ac:dyDescent="0.2">
      <c r="A60" s="16" t="s">
        <v>30</v>
      </c>
      <c r="B60" s="28"/>
      <c r="C60" s="14"/>
      <c r="D60" s="72"/>
      <c r="E60" s="120"/>
      <c r="F60" s="121"/>
      <c r="G60" s="119"/>
      <c r="H60" s="15"/>
    </row>
    <row r="61" spans="1:8" ht="15.75" x14ac:dyDescent="0.25">
      <c r="A61" s="32"/>
      <c r="B61" s="18"/>
      <c r="C61" s="21"/>
      <c r="D61" s="72"/>
      <c r="E61" s="111"/>
      <c r="F61" s="111"/>
      <c r="G61" s="119"/>
      <c r="H61" s="15"/>
    </row>
    <row r="62" spans="1:8" ht="15.75" x14ac:dyDescent="0.25">
      <c r="A62" s="20" t="s">
        <v>45</v>
      </c>
      <c r="B62" s="20"/>
      <c r="C62" s="33"/>
      <c r="D62" s="73">
        <f>SUM(D44:D58)</f>
        <v>1618</v>
      </c>
      <c r="E62" s="112">
        <f>SUM(E44:E61)</f>
        <v>198160809.88999999</v>
      </c>
      <c r="F62" s="112">
        <f>SUM(F44:F61)</f>
        <v>18334810.479999997</v>
      </c>
      <c r="G62" s="122">
        <f>1-(+F62/E62)</f>
        <v>0.90747509313179664</v>
      </c>
      <c r="H62" s="2"/>
    </row>
    <row r="63" spans="1:8" ht="18" x14ac:dyDescent="0.25">
      <c r="A63" s="33"/>
      <c r="B63" s="33"/>
      <c r="C63" s="35"/>
      <c r="D63" s="113"/>
      <c r="E63" s="114"/>
      <c r="F63" s="115"/>
      <c r="G63" s="115"/>
      <c r="H63" s="2"/>
    </row>
    <row r="64" spans="1:8" ht="18" x14ac:dyDescent="0.25">
      <c r="A64" s="34" t="s">
        <v>46</v>
      </c>
      <c r="B64" s="35"/>
      <c r="C64" s="38"/>
      <c r="D64" s="116"/>
      <c r="E64" s="116"/>
      <c r="F64" s="36">
        <f>F62+F39</f>
        <v>21059260.259999998</v>
      </c>
      <c r="G64" s="116"/>
      <c r="H64" s="2"/>
    </row>
    <row r="65" spans="1:8" ht="20.25" customHeight="1" x14ac:dyDescent="0.25">
      <c r="A65" s="34"/>
      <c r="B65" s="35"/>
      <c r="C65" s="38"/>
      <c r="D65" s="35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1"/>
      <c r="B72" s="82"/>
      <c r="C72" s="82"/>
      <c r="D72" s="82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JUNE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126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94</v>
      </c>
      <c r="B9" s="137"/>
      <c r="C9" s="14"/>
      <c r="D9" s="71"/>
      <c r="E9" s="100"/>
      <c r="F9" s="101"/>
      <c r="G9" s="118"/>
      <c r="H9" s="15"/>
    </row>
    <row r="10" spans="1:8" ht="15.75" x14ac:dyDescent="0.25">
      <c r="A10" s="136" t="s">
        <v>11</v>
      </c>
      <c r="B10" s="137"/>
      <c r="C10" s="14"/>
      <c r="D10" s="71">
        <v>8</v>
      </c>
      <c r="E10" s="100">
        <v>2167142</v>
      </c>
      <c r="F10" s="101">
        <v>531746</v>
      </c>
      <c r="G10" s="126">
        <f t="shared" ref="G10:G15" si="0">F10/E10</f>
        <v>0.24536740093634843</v>
      </c>
      <c r="H10" s="15"/>
    </row>
    <row r="11" spans="1:8" ht="15.75" x14ac:dyDescent="0.25">
      <c r="A11" s="136" t="s">
        <v>96</v>
      </c>
      <c r="B11" s="137"/>
      <c r="C11" s="14"/>
      <c r="D11" s="71">
        <v>9</v>
      </c>
      <c r="E11" s="100">
        <v>1129284</v>
      </c>
      <c r="F11" s="101">
        <v>300078</v>
      </c>
      <c r="G11" s="126">
        <f t="shared" si="0"/>
        <v>0.26572412254136252</v>
      </c>
      <c r="H11" s="15"/>
    </row>
    <row r="12" spans="1:8" ht="15.75" x14ac:dyDescent="0.25">
      <c r="A12" s="136" t="s">
        <v>66</v>
      </c>
      <c r="B12" s="137"/>
      <c r="C12" s="14"/>
      <c r="D12" s="71"/>
      <c r="E12" s="100"/>
      <c r="F12" s="101"/>
      <c r="G12" s="126"/>
      <c r="H12" s="15"/>
    </row>
    <row r="13" spans="1:8" ht="15.75" x14ac:dyDescent="0.25">
      <c r="A13" s="136" t="s">
        <v>100</v>
      </c>
      <c r="B13" s="137"/>
      <c r="C13" s="14"/>
      <c r="D13" s="71"/>
      <c r="E13" s="100"/>
      <c r="F13" s="101"/>
      <c r="G13" s="126"/>
      <c r="H13" s="15"/>
    </row>
    <row r="14" spans="1:8" ht="15.75" x14ac:dyDescent="0.25">
      <c r="A14" s="136" t="s">
        <v>25</v>
      </c>
      <c r="B14" s="137"/>
      <c r="C14" s="14"/>
      <c r="D14" s="71">
        <v>1</v>
      </c>
      <c r="E14" s="100">
        <v>397284</v>
      </c>
      <c r="F14" s="101">
        <v>131065</v>
      </c>
      <c r="G14" s="126">
        <f t="shared" si="0"/>
        <v>0.32990253823461302</v>
      </c>
      <c r="H14" s="15"/>
    </row>
    <row r="15" spans="1:8" ht="15.75" x14ac:dyDescent="0.25">
      <c r="A15" s="136" t="s">
        <v>102</v>
      </c>
      <c r="B15" s="137"/>
      <c r="C15" s="14"/>
      <c r="D15" s="71">
        <v>1</v>
      </c>
      <c r="E15" s="100">
        <v>134306</v>
      </c>
      <c r="F15" s="101">
        <v>9406</v>
      </c>
      <c r="G15" s="126">
        <f t="shared" si="0"/>
        <v>7.0034101231516085E-2</v>
      </c>
      <c r="H15" s="15"/>
    </row>
    <row r="16" spans="1:8" ht="15.75" x14ac:dyDescent="0.25">
      <c r="A16" s="136" t="s">
        <v>10</v>
      </c>
      <c r="B16" s="137"/>
      <c r="C16" s="14"/>
      <c r="D16" s="71"/>
      <c r="E16" s="100"/>
      <c r="F16" s="101"/>
      <c r="G16" s="126"/>
      <c r="H16" s="15"/>
    </row>
    <row r="17" spans="1:8" ht="15.75" x14ac:dyDescent="0.25">
      <c r="A17" s="136" t="s">
        <v>14</v>
      </c>
      <c r="B17" s="137"/>
      <c r="C17" s="14"/>
      <c r="D17" s="71">
        <v>2</v>
      </c>
      <c r="E17" s="100">
        <v>515908</v>
      </c>
      <c r="F17" s="101">
        <v>144906</v>
      </c>
      <c r="G17" s="118">
        <f t="shared" ref="G17:G22" si="1">F17/E17</f>
        <v>0.28087566000139558</v>
      </c>
      <c r="H17" s="15"/>
    </row>
    <row r="18" spans="1:8" ht="15.75" x14ac:dyDescent="0.25">
      <c r="A18" s="136" t="s">
        <v>15</v>
      </c>
      <c r="B18" s="137"/>
      <c r="C18" s="14"/>
      <c r="D18" s="71">
        <v>2</v>
      </c>
      <c r="E18" s="100">
        <v>1088943</v>
      </c>
      <c r="F18" s="101">
        <v>440862.5</v>
      </c>
      <c r="G18" s="126">
        <f t="shared" si="1"/>
        <v>0.40485360574428597</v>
      </c>
      <c r="H18" s="15"/>
    </row>
    <row r="19" spans="1:8" ht="15.75" x14ac:dyDescent="0.25">
      <c r="A19" s="136" t="s">
        <v>54</v>
      </c>
      <c r="B19" s="137"/>
      <c r="C19" s="14"/>
      <c r="D19" s="71">
        <v>2</v>
      </c>
      <c r="E19" s="100">
        <v>495280</v>
      </c>
      <c r="F19" s="101">
        <v>57653</v>
      </c>
      <c r="G19" s="118">
        <f t="shared" si="1"/>
        <v>0.11640486189630109</v>
      </c>
      <c r="H19" s="15"/>
    </row>
    <row r="20" spans="1:8" ht="15.75" x14ac:dyDescent="0.25">
      <c r="A20" s="136" t="s">
        <v>150</v>
      </c>
      <c r="B20" s="137"/>
      <c r="C20" s="14"/>
      <c r="D20" s="71"/>
      <c r="E20" s="100"/>
      <c r="F20" s="101"/>
      <c r="G20" s="118"/>
      <c r="H20" s="15"/>
    </row>
    <row r="21" spans="1:8" ht="15.75" x14ac:dyDescent="0.25">
      <c r="A21" s="136" t="s">
        <v>55</v>
      </c>
      <c r="B21" s="137"/>
      <c r="C21" s="14"/>
      <c r="D21" s="71">
        <v>7</v>
      </c>
      <c r="E21" s="100">
        <v>6514006</v>
      </c>
      <c r="F21" s="101">
        <v>1244687</v>
      </c>
      <c r="G21" s="118">
        <f t="shared" si="1"/>
        <v>0.19107857745295292</v>
      </c>
      <c r="H21" s="15"/>
    </row>
    <row r="22" spans="1:8" ht="15.75" x14ac:dyDescent="0.25">
      <c r="A22" s="136" t="s">
        <v>56</v>
      </c>
      <c r="B22" s="137"/>
      <c r="C22" s="14"/>
      <c r="D22" s="71">
        <v>3</v>
      </c>
      <c r="E22" s="100">
        <v>1450800</v>
      </c>
      <c r="F22" s="101">
        <v>380492</v>
      </c>
      <c r="G22" s="118">
        <f t="shared" si="1"/>
        <v>0.26226357871519163</v>
      </c>
      <c r="H22" s="15"/>
    </row>
    <row r="23" spans="1:8" ht="15.75" x14ac:dyDescent="0.25">
      <c r="A23" s="138" t="s">
        <v>20</v>
      </c>
      <c r="B23" s="137"/>
      <c r="C23" s="14"/>
      <c r="D23" s="71">
        <v>3</v>
      </c>
      <c r="E23" s="100">
        <v>567894</v>
      </c>
      <c r="F23" s="101">
        <v>116410.5</v>
      </c>
      <c r="G23" s="118">
        <f>F23/E23</f>
        <v>0.20498631786917981</v>
      </c>
      <c r="H23" s="15"/>
    </row>
    <row r="24" spans="1:8" ht="15.75" x14ac:dyDescent="0.25">
      <c r="A24" s="138" t="s">
        <v>21</v>
      </c>
      <c r="B24" s="137"/>
      <c r="C24" s="14"/>
      <c r="D24" s="71">
        <v>13</v>
      </c>
      <c r="E24" s="100">
        <v>223528</v>
      </c>
      <c r="F24" s="101">
        <v>223528</v>
      </c>
      <c r="G24" s="118">
        <f>F24/E24</f>
        <v>1</v>
      </c>
      <c r="H24" s="15"/>
    </row>
    <row r="25" spans="1:8" ht="15.75" x14ac:dyDescent="0.25">
      <c r="A25" s="139" t="s">
        <v>22</v>
      </c>
      <c r="B25" s="137"/>
      <c r="C25" s="14"/>
      <c r="D25" s="71"/>
      <c r="E25" s="100"/>
      <c r="F25" s="101"/>
      <c r="G25" s="118"/>
      <c r="H25" s="15"/>
    </row>
    <row r="26" spans="1:8" ht="15.75" x14ac:dyDescent="0.25">
      <c r="A26" s="139" t="s">
        <v>23</v>
      </c>
      <c r="B26" s="137"/>
      <c r="C26" s="14"/>
      <c r="D26" s="71"/>
      <c r="E26" s="100">
        <v>46914</v>
      </c>
      <c r="F26" s="101">
        <v>46914</v>
      </c>
      <c r="G26" s="118">
        <f>F26/E26</f>
        <v>1</v>
      </c>
      <c r="H26" s="15"/>
    </row>
    <row r="27" spans="1:8" ht="15.75" x14ac:dyDescent="0.25">
      <c r="A27" s="136" t="s">
        <v>114</v>
      </c>
      <c r="B27" s="137"/>
      <c r="C27" s="14"/>
      <c r="D27" s="71"/>
      <c r="E27" s="100"/>
      <c r="F27" s="101"/>
      <c r="G27" s="126"/>
      <c r="H27" s="15"/>
    </row>
    <row r="28" spans="1:8" ht="15.75" x14ac:dyDescent="0.25">
      <c r="A28" s="139" t="s">
        <v>24</v>
      </c>
      <c r="B28" s="137"/>
      <c r="C28" s="14"/>
      <c r="D28" s="71">
        <v>1</v>
      </c>
      <c r="E28" s="100">
        <v>135193</v>
      </c>
      <c r="F28" s="101">
        <v>51852</v>
      </c>
      <c r="G28" s="118">
        <f>F28/E28</f>
        <v>0.38354056792881286</v>
      </c>
      <c r="H28" s="15"/>
    </row>
    <row r="29" spans="1:8" ht="15.75" x14ac:dyDescent="0.25">
      <c r="A29" s="139" t="s">
        <v>110</v>
      </c>
      <c r="B29" s="137"/>
      <c r="C29" s="14"/>
      <c r="D29" s="71"/>
      <c r="E29" s="100"/>
      <c r="F29" s="100"/>
      <c r="G29" s="127"/>
      <c r="H29" s="15"/>
    </row>
    <row r="30" spans="1:8" ht="15.75" x14ac:dyDescent="0.25">
      <c r="A30" s="139" t="s">
        <v>115</v>
      </c>
      <c r="B30" s="137"/>
      <c r="C30" s="14"/>
      <c r="D30" s="71"/>
      <c r="E30" s="128"/>
      <c r="F30" s="101"/>
      <c r="G30" s="126"/>
      <c r="H30" s="15"/>
    </row>
    <row r="31" spans="1:8" ht="15.75" x14ac:dyDescent="0.25">
      <c r="A31" s="139" t="s">
        <v>135</v>
      </c>
      <c r="B31" s="137"/>
      <c r="C31" s="14"/>
      <c r="D31" s="71">
        <v>1</v>
      </c>
      <c r="E31" s="128">
        <v>195156</v>
      </c>
      <c r="F31" s="101">
        <v>91298</v>
      </c>
      <c r="G31" s="126">
        <f>F31/E31</f>
        <v>0.46782061530262969</v>
      </c>
      <c r="H31" s="15"/>
    </row>
    <row r="32" spans="1:8" ht="15.75" x14ac:dyDescent="0.25">
      <c r="A32" s="139" t="s">
        <v>57</v>
      </c>
      <c r="B32" s="137"/>
      <c r="C32" s="14"/>
      <c r="D32" s="71"/>
      <c r="E32" s="128"/>
      <c r="F32" s="121"/>
      <c r="G32" s="126"/>
      <c r="H32" s="15"/>
    </row>
    <row r="33" spans="1:8" ht="15.75" x14ac:dyDescent="0.25">
      <c r="A33" s="136" t="s">
        <v>132</v>
      </c>
      <c r="B33" s="137"/>
      <c r="C33" s="14"/>
      <c r="D33" s="71">
        <v>2</v>
      </c>
      <c r="E33" s="100">
        <v>351101</v>
      </c>
      <c r="F33" s="101">
        <v>109558</v>
      </c>
      <c r="G33" s="126">
        <f>F33/E33</f>
        <v>0.3120412644794518</v>
      </c>
      <c r="H33" s="15"/>
    </row>
    <row r="34" spans="1:8" ht="15.75" x14ac:dyDescent="0.25">
      <c r="A34" s="136" t="s">
        <v>91</v>
      </c>
      <c r="B34" s="137"/>
      <c r="C34" s="14"/>
      <c r="D34" s="71"/>
      <c r="E34" s="100"/>
      <c r="F34" s="101"/>
      <c r="G34" s="126"/>
      <c r="H34" s="15"/>
    </row>
    <row r="35" spans="1:8" x14ac:dyDescent="0.2">
      <c r="A35" s="16" t="s">
        <v>28</v>
      </c>
      <c r="B35" s="13"/>
      <c r="C35" s="14"/>
      <c r="D35" s="72"/>
      <c r="E35" s="128"/>
      <c r="F35" s="121"/>
      <c r="G35" s="119"/>
      <c r="H35" s="15"/>
    </row>
    <row r="36" spans="1:8" x14ac:dyDescent="0.2">
      <c r="A36" s="16" t="s">
        <v>29</v>
      </c>
      <c r="B36" s="13"/>
      <c r="C36" s="14"/>
      <c r="D36" s="72"/>
      <c r="E36" s="128"/>
      <c r="F36" s="121"/>
      <c r="G36" s="119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19"/>
      <c r="H37" s="15"/>
    </row>
    <row r="38" spans="1:8" x14ac:dyDescent="0.2">
      <c r="A38" s="17"/>
      <c r="B38" s="18"/>
      <c r="C38" s="21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2"/>
      <c r="D39" s="73">
        <f>SUM(D9:D38)</f>
        <v>55</v>
      </c>
      <c r="E39" s="112">
        <f>SUM(E9:E38)</f>
        <v>15412739</v>
      </c>
      <c r="F39" s="112">
        <f>SUM(F9:F38)</f>
        <v>3880456</v>
      </c>
      <c r="G39" s="122">
        <f>F39/E39</f>
        <v>0.25176939673084714</v>
      </c>
      <c r="H39" s="2"/>
    </row>
    <row r="40" spans="1:8" ht="15.75" x14ac:dyDescent="0.25">
      <c r="A40" s="22"/>
      <c r="B40" s="22"/>
      <c r="C40" s="24"/>
      <c r="D40" s="87"/>
      <c r="E40" s="124"/>
      <c r="F40" s="124"/>
      <c r="G40" s="125"/>
      <c r="H40" s="2"/>
    </row>
    <row r="41" spans="1:8" ht="18" x14ac:dyDescent="0.25">
      <c r="A41" s="23" t="s">
        <v>32</v>
      </c>
      <c r="B41" s="24"/>
      <c r="C41" s="26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14"/>
      <c r="D43" s="110" t="s">
        <v>6</v>
      </c>
      <c r="E43" s="76" t="s">
        <v>123</v>
      </c>
      <c r="F43" s="75" t="s">
        <v>8</v>
      </c>
      <c r="G43" s="75" t="s">
        <v>124</v>
      </c>
      <c r="H43" s="15"/>
    </row>
    <row r="44" spans="1:8" ht="15.75" x14ac:dyDescent="0.25">
      <c r="A44" s="27" t="s">
        <v>33</v>
      </c>
      <c r="B44" s="28"/>
      <c r="C44" s="14"/>
      <c r="D44" s="71">
        <v>52</v>
      </c>
      <c r="E44" s="101">
        <v>6334522.8499999996</v>
      </c>
      <c r="F44" s="101">
        <v>357635.48</v>
      </c>
      <c r="G44" s="118">
        <f>1-(+F44/E44)</f>
        <v>0.94354184388173767</v>
      </c>
      <c r="H44" s="15"/>
    </row>
    <row r="45" spans="1:8" ht="15.75" x14ac:dyDescent="0.25">
      <c r="A45" s="27" t="s">
        <v>34</v>
      </c>
      <c r="B45" s="28"/>
      <c r="C45" s="14"/>
      <c r="D45" s="71">
        <v>24</v>
      </c>
      <c r="E45" s="101">
        <v>7114033.0199999996</v>
      </c>
      <c r="F45" s="101">
        <v>876170.07</v>
      </c>
      <c r="G45" s="118">
        <f t="shared" ref="G45:G56" si="2">1-(+F45/E45)</f>
        <v>0.87683918987488763</v>
      </c>
      <c r="H45" s="15"/>
    </row>
    <row r="46" spans="1:8" ht="15.75" x14ac:dyDescent="0.25">
      <c r="A46" s="27" t="s">
        <v>35</v>
      </c>
      <c r="B46" s="28"/>
      <c r="C46" s="14"/>
      <c r="D46" s="71">
        <v>103</v>
      </c>
      <c r="E46" s="101">
        <v>7943564.5</v>
      </c>
      <c r="F46" s="101">
        <v>412364.93</v>
      </c>
      <c r="G46" s="118">
        <f t="shared" si="2"/>
        <v>0.94808817502520437</v>
      </c>
      <c r="H46" s="15"/>
    </row>
    <row r="47" spans="1:8" ht="15.75" x14ac:dyDescent="0.25">
      <c r="A47" s="27" t="s">
        <v>36</v>
      </c>
      <c r="B47" s="28"/>
      <c r="C47" s="14"/>
      <c r="D47" s="71"/>
      <c r="E47" s="101"/>
      <c r="F47" s="101"/>
      <c r="G47" s="118"/>
      <c r="H47" s="15"/>
    </row>
    <row r="48" spans="1:8" ht="15.75" x14ac:dyDescent="0.25">
      <c r="A48" s="27" t="s">
        <v>37</v>
      </c>
      <c r="B48" s="28"/>
      <c r="C48" s="14"/>
      <c r="D48" s="71">
        <v>99</v>
      </c>
      <c r="E48" s="101">
        <v>10968104.75</v>
      </c>
      <c r="F48" s="101">
        <v>974849.21</v>
      </c>
      <c r="G48" s="118">
        <f t="shared" si="2"/>
        <v>0.91111962985218575</v>
      </c>
      <c r="H48" s="15"/>
    </row>
    <row r="49" spans="1:8" ht="15.75" x14ac:dyDescent="0.25">
      <c r="A49" s="27" t="s">
        <v>38</v>
      </c>
      <c r="B49" s="28"/>
      <c r="C49" s="14"/>
      <c r="D49" s="71">
        <v>2</v>
      </c>
      <c r="E49" s="101">
        <v>1122942</v>
      </c>
      <c r="F49" s="101">
        <v>106919</v>
      </c>
      <c r="G49" s="118">
        <f t="shared" si="2"/>
        <v>0.90478671204746108</v>
      </c>
      <c r="H49" s="15"/>
    </row>
    <row r="50" spans="1:8" ht="15.75" x14ac:dyDescent="0.25">
      <c r="A50" s="27" t="s">
        <v>39</v>
      </c>
      <c r="B50" s="28"/>
      <c r="C50" s="14"/>
      <c r="D50" s="71">
        <v>7</v>
      </c>
      <c r="E50" s="101">
        <v>1050575</v>
      </c>
      <c r="F50" s="101">
        <v>97691</v>
      </c>
      <c r="G50" s="118">
        <f t="shared" si="2"/>
        <v>0.9070118744497061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>
        <v>1</v>
      </c>
      <c r="E52" s="101">
        <v>116025</v>
      </c>
      <c r="F52" s="101">
        <v>17300</v>
      </c>
      <c r="G52" s="118">
        <f t="shared" si="2"/>
        <v>0.85089420383538028</v>
      </c>
      <c r="H52" s="15"/>
    </row>
    <row r="53" spans="1:8" ht="15.75" x14ac:dyDescent="0.25">
      <c r="A53" s="29" t="s">
        <v>59</v>
      </c>
      <c r="B53" s="30"/>
      <c r="C53" s="14"/>
      <c r="D53" s="71">
        <v>1</v>
      </c>
      <c r="E53" s="101">
        <v>60200</v>
      </c>
      <c r="F53" s="101">
        <v>14500</v>
      </c>
      <c r="G53" s="118">
        <f t="shared" si="2"/>
        <v>0.75913621262458475</v>
      </c>
      <c r="H53" s="15"/>
    </row>
    <row r="54" spans="1:8" ht="15.75" x14ac:dyDescent="0.25">
      <c r="A54" s="27" t="s">
        <v>60</v>
      </c>
      <c r="B54" s="30"/>
      <c r="C54" s="14"/>
      <c r="D54" s="71">
        <v>523</v>
      </c>
      <c r="E54" s="101">
        <v>42041190.909999996</v>
      </c>
      <c r="F54" s="101">
        <v>4651063.32</v>
      </c>
      <c r="G54" s="118">
        <f t="shared" si="2"/>
        <v>0.88936889704297861</v>
      </c>
      <c r="H54" s="15"/>
    </row>
    <row r="55" spans="1:8" ht="15.75" x14ac:dyDescent="0.25">
      <c r="A55" s="27" t="s">
        <v>61</v>
      </c>
      <c r="B55" s="30"/>
      <c r="C55" s="14"/>
      <c r="D55" s="71"/>
      <c r="E55" s="101"/>
      <c r="F55" s="101"/>
      <c r="G55" s="118"/>
      <c r="H55" s="15"/>
    </row>
    <row r="56" spans="1:8" ht="15.75" x14ac:dyDescent="0.25">
      <c r="A56" s="27" t="s">
        <v>154</v>
      </c>
      <c r="B56" s="30"/>
      <c r="C56" s="14"/>
      <c r="D56" s="71">
        <v>251</v>
      </c>
      <c r="E56" s="101">
        <v>37373882.18</v>
      </c>
      <c r="F56" s="101">
        <v>3907264.63</v>
      </c>
      <c r="G56" s="118">
        <f t="shared" si="2"/>
        <v>0.89545467577647297</v>
      </c>
      <c r="H56" s="15"/>
    </row>
    <row r="57" spans="1:8" x14ac:dyDescent="0.2">
      <c r="A57" s="31" t="s">
        <v>42</v>
      </c>
      <c r="B57" s="30"/>
      <c r="C57" s="14"/>
      <c r="D57" s="72"/>
      <c r="E57" s="104"/>
      <c r="F57" s="101"/>
      <c r="G57" s="119"/>
      <c r="H57" s="15"/>
    </row>
    <row r="58" spans="1:8" x14ac:dyDescent="0.2">
      <c r="A58" s="16" t="s">
        <v>43</v>
      </c>
      <c r="B58" s="28"/>
      <c r="C58" s="14"/>
      <c r="D58" s="72"/>
      <c r="E58" s="104"/>
      <c r="F58" s="101"/>
      <c r="G58" s="119"/>
      <c r="H58" s="15"/>
    </row>
    <row r="59" spans="1:8" x14ac:dyDescent="0.2">
      <c r="A59" s="16" t="s">
        <v>44</v>
      </c>
      <c r="B59" s="28"/>
      <c r="C59" s="14"/>
      <c r="D59" s="72"/>
      <c r="E59" s="120"/>
      <c r="F59" s="101"/>
      <c r="G59" s="119"/>
      <c r="H59" s="15"/>
    </row>
    <row r="60" spans="1:8" x14ac:dyDescent="0.2">
      <c r="A60" s="16" t="s">
        <v>30</v>
      </c>
      <c r="B60" s="28"/>
      <c r="C60" s="14"/>
      <c r="D60" s="72"/>
      <c r="E60" s="100"/>
      <c r="F60" s="101"/>
      <c r="G60" s="119"/>
      <c r="H60" s="15"/>
    </row>
    <row r="61" spans="1:8" ht="15.75" x14ac:dyDescent="0.25">
      <c r="A61" s="32"/>
      <c r="B61" s="18"/>
      <c r="C61" s="21"/>
      <c r="D61" s="72"/>
      <c r="E61" s="77"/>
      <c r="F61" s="111"/>
      <c r="G61" s="119"/>
      <c r="H61" s="2"/>
    </row>
    <row r="62" spans="1:8" ht="18" x14ac:dyDescent="0.25">
      <c r="A62" s="20" t="s">
        <v>45</v>
      </c>
      <c r="B62" s="20"/>
      <c r="C62" s="38"/>
      <c r="D62" s="73">
        <f>SUM(D44:D58)</f>
        <v>1063</v>
      </c>
      <c r="E62" s="112">
        <f>SUM(E44:E61)</f>
        <v>114125040.21000001</v>
      </c>
      <c r="F62" s="112">
        <f>SUM(F44:F61)</f>
        <v>11415757.640000001</v>
      </c>
      <c r="G62" s="122">
        <f>1-(F62/E62)</f>
        <v>0.89997149075265148</v>
      </c>
      <c r="H62" s="2"/>
    </row>
    <row r="63" spans="1:8" ht="18" x14ac:dyDescent="0.25">
      <c r="A63" s="33"/>
      <c r="B63" s="33"/>
      <c r="C63" s="38"/>
      <c r="D63" s="123"/>
      <c r="E63" s="114"/>
      <c r="F63" s="115"/>
      <c r="G63" s="115"/>
      <c r="H63" s="2"/>
    </row>
    <row r="64" spans="1:8" ht="18" x14ac:dyDescent="0.25">
      <c r="A64" s="34" t="s">
        <v>46</v>
      </c>
      <c r="B64" s="35"/>
      <c r="C64" s="38"/>
      <c r="D64" s="51"/>
      <c r="E64" s="116"/>
      <c r="F64" s="36">
        <f>F62+F39</f>
        <v>15296213.640000001</v>
      </c>
      <c r="G64" s="116"/>
      <c r="H64" s="2"/>
    </row>
    <row r="65" spans="1:8" ht="18" x14ac:dyDescent="0.25">
      <c r="A65" s="34"/>
      <c r="B65" s="35"/>
      <c r="C65" s="38"/>
      <c r="D65" s="50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1"/>
      <c r="B72" s="82"/>
      <c r="C72" s="82"/>
      <c r="D72" s="82"/>
      <c r="E72" s="36"/>
      <c r="F72" s="2"/>
      <c r="G72" s="2"/>
      <c r="H72" s="2"/>
    </row>
    <row r="73" spans="1:8" ht="18" x14ac:dyDescent="0.25">
      <c r="A73" s="42"/>
      <c r="B73" s="38"/>
      <c r="C73" s="38"/>
      <c r="D73" s="38"/>
      <c r="E73" s="43"/>
      <c r="F73" s="2"/>
      <c r="G73" s="2"/>
      <c r="H73" s="2"/>
    </row>
    <row r="74" spans="1:8" ht="18" x14ac:dyDescent="0.25">
      <c r="A74" s="42"/>
      <c r="B74" s="38"/>
      <c r="C74" s="38"/>
      <c r="D74" s="38"/>
      <c r="E74" s="44"/>
      <c r="F74" s="2"/>
      <c r="G74" s="2"/>
      <c r="H74" s="2"/>
    </row>
    <row r="75" spans="1:8" ht="18" x14ac:dyDescent="0.25">
      <c r="A75" s="42"/>
      <c r="B75" s="38"/>
      <c r="C75" s="38"/>
      <c r="D75" s="38"/>
      <c r="E75" s="45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36"/>
      <c r="F77" s="2"/>
      <c r="G77" s="2"/>
      <c r="H77" s="2"/>
    </row>
    <row r="78" spans="1:8" ht="18" x14ac:dyDescent="0.25">
      <c r="A78" s="42"/>
      <c r="B78" s="38"/>
      <c r="C78" s="38"/>
      <c r="D78" s="38"/>
      <c r="E78" s="43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4"/>
      <c r="F81" s="2"/>
      <c r="G81" s="2"/>
      <c r="H81" s="2"/>
    </row>
    <row r="82" spans="1:8" ht="18" x14ac:dyDescent="0.25">
      <c r="A82" s="42"/>
      <c r="B82" s="38"/>
      <c r="C82" s="38"/>
      <c r="D82" s="38"/>
      <c r="E82" s="46"/>
      <c r="F82" s="2"/>
      <c r="G82" s="2"/>
      <c r="H82" s="2"/>
    </row>
    <row r="83" spans="1:8" ht="18" x14ac:dyDescent="0.25">
      <c r="A83" s="42"/>
      <c r="B83" s="38"/>
      <c r="C83" s="38"/>
      <c r="D83" s="38"/>
      <c r="E83" s="38"/>
      <c r="F83" s="2"/>
      <c r="G83" s="2"/>
      <c r="H83" s="2"/>
    </row>
    <row r="84" spans="1:8" ht="15.75" x14ac:dyDescent="0.25">
      <c r="A84" s="47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5546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JUNE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115</v>
      </c>
      <c r="B9" s="137"/>
      <c r="C9" s="14"/>
      <c r="D9" s="71"/>
      <c r="E9" s="101"/>
      <c r="F9" s="101"/>
      <c r="G9" s="118"/>
      <c r="H9" s="15"/>
    </row>
    <row r="10" spans="1:8" ht="15.75" x14ac:dyDescent="0.25">
      <c r="A10" s="136" t="s">
        <v>11</v>
      </c>
      <c r="B10" s="137"/>
      <c r="C10" s="14"/>
      <c r="D10" s="71">
        <v>6</v>
      </c>
      <c r="E10" s="101">
        <v>544874</v>
      </c>
      <c r="F10" s="101">
        <v>110438.5</v>
      </c>
      <c r="G10" s="118">
        <f>F10/E10</f>
        <v>0.20268630912834895</v>
      </c>
      <c r="H10" s="15"/>
    </row>
    <row r="11" spans="1:8" ht="15.75" x14ac:dyDescent="0.25">
      <c r="A11" s="136" t="s">
        <v>94</v>
      </c>
      <c r="B11" s="137"/>
      <c r="C11" s="14"/>
      <c r="D11" s="71"/>
      <c r="E11" s="101"/>
      <c r="F11" s="101"/>
      <c r="G11" s="118"/>
      <c r="H11" s="15"/>
    </row>
    <row r="12" spans="1:8" ht="15.75" x14ac:dyDescent="0.25">
      <c r="A12" s="136" t="s">
        <v>62</v>
      </c>
      <c r="B12" s="137"/>
      <c r="C12" s="14"/>
      <c r="D12" s="71">
        <v>1</v>
      </c>
      <c r="E12" s="101">
        <v>144303</v>
      </c>
      <c r="F12" s="101">
        <v>14035.5</v>
      </c>
      <c r="G12" s="118">
        <f>F12/E12</f>
        <v>9.7264090143656057E-2</v>
      </c>
      <c r="H12" s="15"/>
    </row>
    <row r="13" spans="1:8" ht="15.75" x14ac:dyDescent="0.25">
      <c r="A13" s="136" t="s">
        <v>63</v>
      </c>
      <c r="B13" s="137"/>
      <c r="C13" s="14"/>
      <c r="D13" s="71"/>
      <c r="E13" s="101"/>
      <c r="F13" s="101"/>
      <c r="G13" s="118"/>
      <c r="H13" s="15"/>
    </row>
    <row r="14" spans="1:8" ht="15.75" x14ac:dyDescent="0.25">
      <c r="A14" s="136" t="s">
        <v>119</v>
      </c>
      <c r="B14" s="137"/>
      <c r="C14" s="14"/>
      <c r="D14" s="71">
        <v>3</v>
      </c>
      <c r="E14" s="101">
        <v>1345630</v>
      </c>
      <c r="F14" s="101">
        <v>140144</v>
      </c>
      <c r="G14" s="118">
        <f>F14/E14</f>
        <v>0.10414749968416281</v>
      </c>
      <c r="H14" s="15"/>
    </row>
    <row r="15" spans="1:8" ht="15.75" x14ac:dyDescent="0.25">
      <c r="A15" s="136" t="s">
        <v>25</v>
      </c>
      <c r="B15" s="137"/>
      <c r="C15" s="14"/>
      <c r="D15" s="71"/>
      <c r="E15" s="101"/>
      <c r="F15" s="101"/>
      <c r="G15" s="118"/>
      <c r="H15" s="15"/>
    </row>
    <row r="16" spans="1:8" ht="15.75" x14ac:dyDescent="0.25">
      <c r="A16" s="136" t="s">
        <v>103</v>
      </c>
      <c r="B16" s="137"/>
      <c r="C16" s="14"/>
      <c r="D16" s="71"/>
      <c r="E16" s="101"/>
      <c r="F16" s="101"/>
      <c r="G16" s="118"/>
      <c r="H16" s="15"/>
    </row>
    <row r="17" spans="1:8" ht="15.75" x14ac:dyDescent="0.25">
      <c r="A17" s="136" t="s">
        <v>120</v>
      </c>
      <c r="B17" s="137"/>
      <c r="C17" s="14"/>
      <c r="D17" s="71">
        <v>1</v>
      </c>
      <c r="E17" s="101">
        <v>188611</v>
      </c>
      <c r="F17" s="101">
        <v>41163</v>
      </c>
      <c r="G17" s="118">
        <f>F17/E17</f>
        <v>0.21824283843466183</v>
      </c>
      <c r="H17" s="15"/>
    </row>
    <row r="18" spans="1:8" ht="15.75" x14ac:dyDescent="0.25">
      <c r="A18" s="136" t="s">
        <v>14</v>
      </c>
      <c r="B18" s="137"/>
      <c r="C18" s="14"/>
      <c r="D18" s="71">
        <v>1</v>
      </c>
      <c r="E18" s="101">
        <v>445124</v>
      </c>
      <c r="F18" s="101">
        <v>98500</v>
      </c>
      <c r="G18" s="118">
        <f>F18/E18</f>
        <v>0.22128665270800946</v>
      </c>
      <c r="H18" s="15"/>
    </row>
    <row r="19" spans="1:8" ht="15.75" x14ac:dyDescent="0.25">
      <c r="A19" s="136" t="s">
        <v>15</v>
      </c>
      <c r="B19" s="137"/>
      <c r="C19" s="14"/>
      <c r="D19" s="71"/>
      <c r="E19" s="101"/>
      <c r="F19" s="101"/>
      <c r="G19" s="118"/>
      <c r="H19" s="15"/>
    </row>
    <row r="20" spans="1:8" ht="15.75" x14ac:dyDescent="0.25">
      <c r="A20" s="136" t="s">
        <v>102</v>
      </c>
      <c r="B20" s="137"/>
      <c r="C20" s="14"/>
      <c r="D20" s="71"/>
      <c r="E20" s="101"/>
      <c r="F20" s="101"/>
      <c r="G20" s="118"/>
      <c r="H20" s="15"/>
    </row>
    <row r="21" spans="1:8" ht="15.75" x14ac:dyDescent="0.25">
      <c r="A21" s="136" t="s">
        <v>156</v>
      </c>
      <c r="B21" s="137"/>
      <c r="C21" s="14"/>
      <c r="D21" s="71">
        <v>2</v>
      </c>
      <c r="E21" s="101">
        <v>13505</v>
      </c>
      <c r="F21" s="101">
        <v>5799</v>
      </c>
      <c r="G21" s="118">
        <f>F21/E21</f>
        <v>0.42939651980747873</v>
      </c>
      <c r="H21" s="15"/>
    </row>
    <row r="22" spans="1:8" ht="15.75" x14ac:dyDescent="0.25">
      <c r="A22" s="136" t="s">
        <v>143</v>
      </c>
      <c r="B22" s="137"/>
      <c r="C22" s="14"/>
      <c r="D22" s="71"/>
      <c r="E22" s="101"/>
      <c r="F22" s="101"/>
      <c r="G22" s="118"/>
      <c r="H22" s="15"/>
    </row>
    <row r="23" spans="1:8" ht="15.75" x14ac:dyDescent="0.25">
      <c r="A23" s="136" t="s">
        <v>108</v>
      </c>
      <c r="B23" s="137"/>
      <c r="C23" s="14"/>
      <c r="D23" s="71">
        <v>10</v>
      </c>
      <c r="E23" s="101">
        <v>983825</v>
      </c>
      <c r="F23" s="101">
        <v>209374.5</v>
      </c>
      <c r="G23" s="118">
        <f>F23/E23</f>
        <v>0.21281681193301655</v>
      </c>
      <c r="H23" s="15"/>
    </row>
    <row r="24" spans="1:8" ht="15.75" x14ac:dyDescent="0.25">
      <c r="A24" s="136" t="s">
        <v>138</v>
      </c>
      <c r="B24" s="137"/>
      <c r="C24" s="14"/>
      <c r="D24" s="71">
        <v>1</v>
      </c>
      <c r="E24" s="101">
        <v>26070</v>
      </c>
      <c r="F24" s="101">
        <v>-7536</v>
      </c>
      <c r="G24" s="118">
        <f>F24/E24</f>
        <v>-0.28906789413118528</v>
      </c>
      <c r="H24" s="15"/>
    </row>
    <row r="25" spans="1:8" ht="15.75" x14ac:dyDescent="0.25">
      <c r="A25" s="138" t="s">
        <v>20</v>
      </c>
      <c r="B25" s="137"/>
      <c r="C25" s="14"/>
      <c r="D25" s="71">
        <v>2</v>
      </c>
      <c r="E25" s="101">
        <v>216842</v>
      </c>
      <c r="F25" s="101">
        <v>46117</v>
      </c>
      <c r="G25" s="118">
        <f>F25/E25</f>
        <v>0.21267558867747025</v>
      </c>
      <c r="H25" s="15"/>
    </row>
    <row r="26" spans="1:8" ht="15.75" x14ac:dyDescent="0.25">
      <c r="A26" s="138" t="s">
        <v>21</v>
      </c>
      <c r="B26" s="137"/>
      <c r="C26" s="14"/>
      <c r="D26" s="71"/>
      <c r="E26" s="101"/>
      <c r="F26" s="101"/>
      <c r="G26" s="118"/>
      <c r="H26" s="15"/>
    </row>
    <row r="27" spans="1:8" ht="15.75" x14ac:dyDescent="0.25">
      <c r="A27" s="139" t="s">
        <v>23</v>
      </c>
      <c r="B27" s="137"/>
      <c r="C27" s="14"/>
      <c r="D27" s="71"/>
      <c r="E27" s="101"/>
      <c r="F27" s="101"/>
      <c r="G27" s="118"/>
      <c r="H27" s="15"/>
    </row>
    <row r="28" spans="1:8" ht="15.75" x14ac:dyDescent="0.25">
      <c r="A28" s="139" t="s">
        <v>145</v>
      </c>
      <c r="B28" s="137"/>
      <c r="C28" s="14"/>
      <c r="D28" s="71"/>
      <c r="E28" s="101"/>
      <c r="F28" s="101"/>
      <c r="G28" s="118"/>
      <c r="H28" s="15"/>
    </row>
    <row r="29" spans="1:8" ht="15.75" x14ac:dyDescent="0.25">
      <c r="A29" s="139" t="s">
        <v>133</v>
      </c>
      <c r="B29" s="137"/>
      <c r="C29" s="14"/>
      <c r="D29" s="71"/>
      <c r="E29" s="101"/>
      <c r="F29" s="101"/>
      <c r="G29" s="118"/>
      <c r="H29" s="15"/>
    </row>
    <row r="30" spans="1:8" ht="15.75" x14ac:dyDescent="0.25">
      <c r="A30" s="139" t="s">
        <v>66</v>
      </c>
      <c r="B30" s="137"/>
      <c r="C30" s="14"/>
      <c r="D30" s="71"/>
      <c r="E30" s="101"/>
      <c r="F30" s="101"/>
      <c r="G30" s="118"/>
      <c r="H30" s="15"/>
    </row>
    <row r="31" spans="1:8" ht="15.75" x14ac:dyDescent="0.25">
      <c r="A31" s="139" t="s">
        <v>144</v>
      </c>
      <c r="B31" s="137"/>
      <c r="C31" s="14"/>
      <c r="D31" s="71"/>
      <c r="E31" s="101"/>
      <c r="F31" s="101"/>
      <c r="G31" s="118"/>
      <c r="H31" s="15"/>
    </row>
    <row r="32" spans="1:8" ht="15.75" x14ac:dyDescent="0.25">
      <c r="A32" s="139" t="s">
        <v>53</v>
      </c>
      <c r="B32" s="137"/>
      <c r="C32" s="14"/>
      <c r="D32" s="71"/>
      <c r="E32" s="101"/>
      <c r="F32" s="101"/>
      <c r="G32" s="118"/>
      <c r="H32" s="15"/>
    </row>
    <row r="33" spans="1:8" ht="15.75" x14ac:dyDescent="0.25">
      <c r="A33" s="139" t="s">
        <v>151</v>
      </c>
      <c r="B33" s="137"/>
      <c r="C33" s="14"/>
      <c r="D33" s="71"/>
      <c r="E33" s="101"/>
      <c r="F33" s="101"/>
      <c r="G33" s="118"/>
      <c r="H33" s="15"/>
    </row>
    <row r="34" spans="1:8" ht="15.75" x14ac:dyDescent="0.25">
      <c r="A34" s="139" t="s">
        <v>95</v>
      </c>
      <c r="B34" s="137"/>
      <c r="C34" s="14"/>
      <c r="D34" s="71"/>
      <c r="E34" s="101"/>
      <c r="F34" s="101"/>
      <c r="G34" s="118"/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19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19"/>
      <c r="H36" s="15"/>
    </row>
    <row r="37" spans="1:8" x14ac:dyDescent="0.2">
      <c r="A37" s="16" t="s">
        <v>30</v>
      </c>
      <c r="B37" s="13"/>
      <c r="C37" s="14"/>
      <c r="D37" s="72"/>
      <c r="E37" s="120"/>
      <c r="F37" s="121"/>
      <c r="G37" s="119"/>
      <c r="H37" s="15"/>
    </row>
    <row r="38" spans="1:8" x14ac:dyDescent="0.2">
      <c r="A38" s="17"/>
      <c r="B38" s="18"/>
      <c r="C38" s="14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1"/>
      <c r="D39" s="73">
        <f>SUM(D9:D38)</f>
        <v>27</v>
      </c>
      <c r="E39" s="112">
        <f>SUM(E9:E38)</f>
        <v>3908784</v>
      </c>
      <c r="F39" s="112">
        <f>SUM(F9:F38)</f>
        <v>658035.5</v>
      </c>
      <c r="G39" s="122">
        <f>F39/E39</f>
        <v>0.16834788005681561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9</v>
      </c>
      <c r="E44" s="101">
        <v>1021219.58</v>
      </c>
      <c r="F44" s="101">
        <v>65388.4</v>
      </c>
      <c r="G44" s="118">
        <f>1-(+F44/E44)</f>
        <v>0.93597028368766688</v>
      </c>
      <c r="H44" s="15"/>
    </row>
    <row r="45" spans="1:8" ht="15.75" x14ac:dyDescent="0.25">
      <c r="A45" s="27" t="s">
        <v>34</v>
      </c>
      <c r="B45" s="28"/>
      <c r="C45" s="14"/>
      <c r="D45" s="71"/>
      <c r="E45" s="101"/>
      <c r="F45" s="101"/>
      <c r="G45" s="118"/>
      <c r="H45" s="15"/>
    </row>
    <row r="46" spans="1:8" ht="15.75" x14ac:dyDescent="0.25">
      <c r="A46" s="27" t="s">
        <v>35</v>
      </c>
      <c r="B46" s="28"/>
      <c r="C46" s="14"/>
      <c r="D46" s="71">
        <v>31</v>
      </c>
      <c r="E46" s="101">
        <v>1009580.8</v>
      </c>
      <c r="F46" s="101">
        <v>92891.07</v>
      </c>
      <c r="G46" s="118">
        <f>1-(+F46/E46)</f>
        <v>0.90799045504827347</v>
      </c>
      <c r="H46" s="15"/>
    </row>
    <row r="47" spans="1:8" ht="15.75" x14ac:dyDescent="0.25">
      <c r="A47" s="27" t="s">
        <v>36</v>
      </c>
      <c r="B47" s="28"/>
      <c r="C47" s="14"/>
      <c r="D47" s="71">
        <v>7</v>
      </c>
      <c r="E47" s="101">
        <v>1771307</v>
      </c>
      <c r="F47" s="101">
        <v>91035.520000000004</v>
      </c>
      <c r="G47" s="118"/>
      <c r="H47" s="15"/>
    </row>
    <row r="48" spans="1:8" ht="15.75" x14ac:dyDescent="0.25">
      <c r="A48" s="27" t="s">
        <v>37</v>
      </c>
      <c r="B48" s="28"/>
      <c r="C48" s="14"/>
      <c r="D48" s="71">
        <v>26</v>
      </c>
      <c r="E48" s="101">
        <v>3523037</v>
      </c>
      <c r="F48" s="101">
        <v>244663.21</v>
      </c>
      <c r="G48" s="118">
        <f>1-(+F48/E48)</f>
        <v>0.93055332373744581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18"/>
      <c r="H49" s="15"/>
    </row>
    <row r="50" spans="1:8" ht="15.75" x14ac:dyDescent="0.25">
      <c r="A50" s="27" t="s">
        <v>39</v>
      </c>
      <c r="B50" s="28"/>
      <c r="C50" s="14"/>
      <c r="D50" s="71">
        <v>7</v>
      </c>
      <c r="E50" s="101">
        <v>858895</v>
      </c>
      <c r="F50" s="101">
        <v>40135</v>
      </c>
      <c r="G50" s="118">
        <f>1-(+F50/E50)</f>
        <v>0.95327135447289835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/>
      <c r="E52" s="101"/>
      <c r="F52" s="101"/>
      <c r="G52" s="118"/>
      <c r="H52" s="15"/>
    </row>
    <row r="53" spans="1:8" ht="15.75" x14ac:dyDescent="0.25">
      <c r="A53" s="29" t="s">
        <v>59</v>
      </c>
      <c r="B53" s="30"/>
      <c r="C53" s="14"/>
      <c r="D53" s="71"/>
      <c r="E53" s="101"/>
      <c r="F53" s="101"/>
      <c r="G53" s="118"/>
      <c r="H53" s="15"/>
    </row>
    <row r="54" spans="1:8" ht="15.75" x14ac:dyDescent="0.25">
      <c r="A54" s="27" t="s">
        <v>60</v>
      </c>
      <c r="B54" s="30"/>
      <c r="C54" s="14"/>
      <c r="D54" s="71">
        <v>414</v>
      </c>
      <c r="E54" s="101">
        <v>26846326.789999999</v>
      </c>
      <c r="F54" s="101">
        <v>3168569.02</v>
      </c>
      <c r="G54" s="118">
        <f>1-(+F54/E54)</f>
        <v>0.88197383408220076</v>
      </c>
      <c r="H54" s="15"/>
    </row>
    <row r="55" spans="1:8" ht="15.75" x14ac:dyDescent="0.25">
      <c r="A55" s="27" t="s">
        <v>61</v>
      </c>
      <c r="B55" s="30"/>
      <c r="C55" s="14"/>
      <c r="D55" s="71"/>
      <c r="E55" s="101"/>
      <c r="F55" s="101"/>
      <c r="G55" s="118"/>
      <c r="H55" s="15"/>
    </row>
    <row r="56" spans="1:8" ht="15.75" x14ac:dyDescent="0.25">
      <c r="A56" s="70" t="s">
        <v>117</v>
      </c>
      <c r="B56" s="30"/>
      <c r="C56" s="14"/>
      <c r="D56" s="71">
        <v>350</v>
      </c>
      <c r="E56" s="101">
        <v>53779732.93</v>
      </c>
      <c r="F56" s="101">
        <v>6211595.7800000003</v>
      </c>
      <c r="G56" s="118">
        <f>1-(+F56/E56)</f>
        <v>0.88449931895189871</v>
      </c>
      <c r="H56" s="15"/>
    </row>
    <row r="57" spans="1:8" x14ac:dyDescent="0.2">
      <c r="A57" s="16" t="s">
        <v>42</v>
      </c>
      <c r="B57" s="30"/>
      <c r="C57" s="14"/>
      <c r="D57" s="72"/>
      <c r="E57" s="104"/>
      <c r="F57" s="101"/>
      <c r="G57" s="119"/>
      <c r="H57" s="15"/>
    </row>
    <row r="58" spans="1:8" x14ac:dyDescent="0.2">
      <c r="A58" s="16" t="s">
        <v>43</v>
      </c>
      <c r="B58" s="28"/>
      <c r="C58" s="14"/>
      <c r="D58" s="72"/>
      <c r="E58" s="104"/>
      <c r="F58" s="101"/>
      <c r="G58" s="119"/>
      <c r="H58" s="15"/>
    </row>
    <row r="59" spans="1:8" x14ac:dyDescent="0.2">
      <c r="A59" s="16" t="s">
        <v>44</v>
      </c>
      <c r="B59" s="28"/>
      <c r="C59" s="14"/>
      <c r="D59" s="72"/>
      <c r="E59" s="100"/>
      <c r="F59" s="101"/>
      <c r="G59" s="119"/>
      <c r="H59" s="15"/>
    </row>
    <row r="60" spans="1:8" x14ac:dyDescent="0.2">
      <c r="A60" s="16" t="s">
        <v>30</v>
      </c>
      <c r="B60" s="28"/>
      <c r="C60" s="14"/>
      <c r="D60" s="72"/>
      <c r="E60" s="100"/>
      <c r="F60" s="101"/>
      <c r="G60" s="119"/>
      <c r="H60" s="15"/>
    </row>
    <row r="61" spans="1:8" ht="15.75" x14ac:dyDescent="0.25">
      <c r="A61" s="32"/>
      <c r="B61" s="18"/>
      <c r="C61" s="14"/>
      <c r="D61" s="72"/>
      <c r="E61" s="111"/>
      <c r="F61" s="111"/>
      <c r="G61" s="119"/>
      <c r="H61" s="15"/>
    </row>
    <row r="62" spans="1:8" ht="15.75" x14ac:dyDescent="0.25">
      <c r="A62" s="20" t="s">
        <v>45</v>
      </c>
      <c r="B62" s="20"/>
      <c r="C62" s="21"/>
      <c r="D62" s="73">
        <f>SUM(D44:D58)</f>
        <v>844</v>
      </c>
      <c r="E62" s="112">
        <f>SUM(E44:E61)</f>
        <v>88810099.099999994</v>
      </c>
      <c r="F62" s="112">
        <f>SUM(F44:F61)</f>
        <v>9914278</v>
      </c>
      <c r="G62" s="122">
        <f>1-(+F62/E62)</f>
        <v>0.88836542126997808</v>
      </c>
      <c r="H62" s="2"/>
    </row>
    <row r="63" spans="1:8" x14ac:dyDescent="0.2">
      <c r="A63" s="33"/>
      <c r="B63" s="33"/>
      <c r="C63" s="33"/>
      <c r="D63" s="113"/>
      <c r="E63" s="114"/>
      <c r="F63" s="115"/>
      <c r="G63" s="115"/>
      <c r="H63" s="2"/>
    </row>
    <row r="64" spans="1:8" ht="18" x14ac:dyDescent="0.25">
      <c r="A64" s="34" t="s">
        <v>46</v>
      </c>
      <c r="B64" s="35"/>
      <c r="C64" s="35"/>
      <c r="D64" s="116"/>
      <c r="E64" s="116"/>
      <c r="F64" s="36">
        <f>F62+F39</f>
        <v>10572313.5</v>
      </c>
      <c r="G64" s="116"/>
      <c r="H64" s="2"/>
    </row>
    <row r="65" spans="1:8" ht="18" x14ac:dyDescent="0.25">
      <c r="A65" s="37"/>
      <c r="B65" s="38"/>
      <c r="C65" s="38"/>
      <c r="D65" s="35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1"/>
      <c r="B72" s="82"/>
      <c r="C72" s="82"/>
      <c r="D72" s="82"/>
      <c r="E72" s="36"/>
      <c r="F72" s="2"/>
      <c r="G72" s="2"/>
      <c r="H72" s="2"/>
    </row>
    <row r="73" spans="1:8" ht="18" x14ac:dyDescent="0.25">
      <c r="A73" s="42"/>
      <c r="B73" s="38"/>
      <c r="C73" s="38"/>
      <c r="D73" s="38"/>
      <c r="E73" s="43"/>
      <c r="F73" s="2"/>
      <c r="G73" s="2"/>
      <c r="H73" s="2"/>
    </row>
    <row r="74" spans="1:8" ht="18" x14ac:dyDescent="0.25">
      <c r="A74" s="42"/>
      <c r="B74" s="38"/>
      <c r="C74" s="38"/>
      <c r="D74" s="38"/>
      <c r="E74" s="44"/>
      <c r="F74" s="2"/>
      <c r="G74" s="2"/>
      <c r="H74" s="2"/>
    </row>
    <row r="75" spans="1:8" ht="18" x14ac:dyDescent="0.25">
      <c r="A75" s="42"/>
      <c r="B75" s="38"/>
      <c r="C75" s="38"/>
      <c r="D75" s="38"/>
      <c r="E75" s="45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36"/>
      <c r="F77" s="2"/>
      <c r="G77" s="2"/>
      <c r="H77" s="2"/>
    </row>
    <row r="78" spans="1:8" ht="18" x14ac:dyDescent="0.25">
      <c r="A78" s="42"/>
      <c r="B78" s="38"/>
      <c r="C78" s="38"/>
      <c r="D78" s="38"/>
      <c r="E78" s="43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4"/>
      <c r="F81" s="2"/>
      <c r="G81" s="2"/>
      <c r="H81" s="2"/>
    </row>
    <row r="82" spans="1:8" ht="18" x14ac:dyDescent="0.25">
      <c r="A82" s="42"/>
      <c r="B82" s="38"/>
      <c r="C82" s="38"/>
      <c r="D82" s="38"/>
      <c r="E82" s="46"/>
      <c r="F82" s="2"/>
      <c r="G82" s="2"/>
      <c r="H82" s="2"/>
    </row>
    <row r="83" spans="1:8" ht="18" x14ac:dyDescent="0.25">
      <c r="A83" s="42"/>
      <c r="B83" s="38"/>
      <c r="C83" s="38"/>
      <c r="D83" s="38"/>
      <c r="E83" s="38"/>
      <c r="F83" s="2"/>
      <c r="G83" s="2"/>
      <c r="H83" s="2"/>
    </row>
    <row r="84" spans="1:8" ht="15.75" x14ac:dyDescent="0.25">
      <c r="A84" s="47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88671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JUNE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121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115</v>
      </c>
      <c r="B9" s="137"/>
      <c r="C9" s="14"/>
      <c r="D9" s="71"/>
      <c r="E9" s="100"/>
      <c r="F9" s="101"/>
      <c r="G9" s="118"/>
      <c r="H9" s="15"/>
    </row>
    <row r="10" spans="1:8" ht="15.75" x14ac:dyDescent="0.25">
      <c r="A10" s="136" t="s">
        <v>11</v>
      </c>
      <c r="B10" s="137"/>
      <c r="C10" s="14"/>
      <c r="D10" s="71"/>
      <c r="E10" s="100"/>
      <c r="F10" s="101"/>
      <c r="G10" s="118"/>
      <c r="H10" s="15"/>
    </row>
    <row r="11" spans="1:8" ht="15.75" x14ac:dyDescent="0.25">
      <c r="A11" s="136" t="s">
        <v>94</v>
      </c>
      <c r="B11" s="137"/>
      <c r="C11" s="14"/>
      <c r="D11" s="71">
        <v>4</v>
      </c>
      <c r="E11" s="100">
        <v>682886</v>
      </c>
      <c r="F11" s="101">
        <v>187508</v>
      </c>
      <c r="G11" s="118">
        <f>F11/E11</f>
        <v>0.27458170177745628</v>
      </c>
      <c r="H11" s="15"/>
    </row>
    <row r="12" spans="1:8" ht="15.75" x14ac:dyDescent="0.25">
      <c r="A12" s="136" t="s">
        <v>62</v>
      </c>
      <c r="B12" s="137"/>
      <c r="C12" s="14"/>
      <c r="D12" s="71"/>
      <c r="E12" s="100"/>
      <c r="F12" s="101"/>
      <c r="G12" s="118"/>
      <c r="H12" s="15"/>
    </row>
    <row r="13" spans="1:8" ht="15.75" x14ac:dyDescent="0.25">
      <c r="A13" s="136" t="s">
        <v>63</v>
      </c>
      <c r="B13" s="137"/>
      <c r="C13" s="14"/>
      <c r="D13" s="71">
        <v>1</v>
      </c>
      <c r="E13" s="100">
        <v>30730</v>
      </c>
      <c r="F13" s="101">
        <v>17004</v>
      </c>
      <c r="G13" s="118">
        <f>F13/E13</f>
        <v>0.55333550276602672</v>
      </c>
      <c r="H13" s="15"/>
    </row>
    <row r="14" spans="1:8" ht="15.75" x14ac:dyDescent="0.25">
      <c r="A14" s="136" t="s">
        <v>119</v>
      </c>
      <c r="B14" s="137"/>
      <c r="C14" s="14"/>
      <c r="D14" s="71"/>
      <c r="E14" s="100"/>
      <c r="F14" s="101"/>
      <c r="G14" s="118"/>
      <c r="H14" s="15"/>
    </row>
    <row r="15" spans="1:8" ht="15.75" x14ac:dyDescent="0.25">
      <c r="A15" s="136" t="s">
        <v>25</v>
      </c>
      <c r="B15" s="137"/>
      <c r="C15" s="14"/>
      <c r="D15" s="71">
        <v>1</v>
      </c>
      <c r="E15" s="100">
        <v>35590</v>
      </c>
      <c r="F15" s="101">
        <v>14666</v>
      </c>
      <c r="G15" s="118">
        <f t="shared" ref="G15:G22" si="0">F15/E15</f>
        <v>0.41208204551840405</v>
      </c>
      <c r="H15" s="15"/>
    </row>
    <row r="16" spans="1:8" ht="15.75" x14ac:dyDescent="0.25">
      <c r="A16" s="136" t="s">
        <v>103</v>
      </c>
      <c r="B16" s="137"/>
      <c r="C16" s="14"/>
      <c r="D16" s="71">
        <v>1</v>
      </c>
      <c r="E16" s="100">
        <v>264536</v>
      </c>
      <c r="F16" s="101">
        <v>92994.5</v>
      </c>
      <c r="G16" s="118">
        <f t="shared" si="0"/>
        <v>0.35153816493785345</v>
      </c>
      <c r="H16" s="15"/>
    </row>
    <row r="17" spans="1:8" ht="15.75" x14ac:dyDescent="0.25">
      <c r="A17" s="136" t="s">
        <v>120</v>
      </c>
      <c r="B17" s="137"/>
      <c r="C17" s="14"/>
      <c r="D17" s="71"/>
      <c r="E17" s="100"/>
      <c r="F17" s="101"/>
      <c r="G17" s="118"/>
      <c r="H17" s="15"/>
    </row>
    <row r="18" spans="1:8" ht="15.75" x14ac:dyDescent="0.25">
      <c r="A18" s="136" t="s">
        <v>14</v>
      </c>
      <c r="B18" s="137"/>
      <c r="C18" s="14"/>
      <c r="D18" s="71">
        <v>2</v>
      </c>
      <c r="E18" s="100">
        <v>163628</v>
      </c>
      <c r="F18" s="101">
        <v>15570</v>
      </c>
      <c r="G18" s="118">
        <f t="shared" si="0"/>
        <v>9.5154863470799614E-2</v>
      </c>
      <c r="H18" s="15"/>
    </row>
    <row r="19" spans="1:8" ht="15.75" x14ac:dyDescent="0.25">
      <c r="A19" s="136" t="s">
        <v>15</v>
      </c>
      <c r="B19" s="137"/>
      <c r="C19" s="14"/>
      <c r="D19" s="71">
        <v>2</v>
      </c>
      <c r="E19" s="100">
        <v>1083412</v>
      </c>
      <c r="F19" s="101">
        <v>388548</v>
      </c>
      <c r="G19" s="118">
        <f t="shared" si="0"/>
        <v>0.35863364998726244</v>
      </c>
      <c r="H19" s="15"/>
    </row>
    <row r="20" spans="1:8" ht="15.75" x14ac:dyDescent="0.25">
      <c r="A20" s="136" t="s">
        <v>102</v>
      </c>
      <c r="B20" s="137"/>
      <c r="C20" s="14"/>
      <c r="D20" s="71">
        <v>1</v>
      </c>
      <c r="E20" s="100">
        <v>134131</v>
      </c>
      <c r="F20" s="101">
        <v>29626</v>
      </c>
      <c r="G20" s="118">
        <f t="shared" si="0"/>
        <v>0.22087362354712931</v>
      </c>
      <c r="H20" s="15"/>
    </row>
    <row r="21" spans="1:8" ht="15.75" x14ac:dyDescent="0.25">
      <c r="A21" s="136" t="s">
        <v>156</v>
      </c>
      <c r="B21" s="137"/>
      <c r="C21" s="14"/>
      <c r="D21" s="71"/>
      <c r="E21" s="100"/>
      <c r="F21" s="101"/>
      <c r="G21" s="118"/>
      <c r="H21" s="15"/>
    </row>
    <row r="22" spans="1:8" ht="15.75" x14ac:dyDescent="0.25">
      <c r="A22" s="136" t="s">
        <v>143</v>
      </c>
      <c r="B22" s="137"/>
      <c r="C22" s="14"/>
      <c r="D22" s="71">
        <v>13</v>
      </c>
      <c r="E22" s="100">
        <v>2005409</v>
      </c>
      <c r="F22" s="101">
        <v>451214.5</v>
      </c>
      <c r="G22" s="118">
        <f t="shared" si="0"/>
        <v>0.22499874090522182</v>
      </c>
      <c r="H22" s="15"/>
    </row>
    <row r="23" spans="1:8" ht="15.75" x14ac:dyDescent="0.25">
      <c r="A23" s="136" t="s">
        <v>108</v>
      </c>
      <c r="B23" s="137"/>
      <c r="C23" s="14"/>
      <c r="D23" s="71"/>
      <c r="E23" s="100"/>
      <c r="F23" s="101"/>
      <c r="G23" s="118"/>
      <c r="H23" s="15"/>
    </row>
    <row r="24" spans="1:8" ht="15.75" x14ac:dyDescent="0.25">
      <c r="A24" s="136" t="s">
        <v>138</v>
      </c>
      <c r="B24" s="137"/>
      <c r="C24" s="14"/>
      <c r="D24" s="71"/>
      <c r="E24" s="100"/>
      <c r="F24" s="101"/>
      <c r="G24" s="118"/>
      <c r="H24" s="15"/>
    </row>
    <row r="25" spans="1:8" ht="15.75" x14ac:dyDescent="0.25">
      <c r="A25" s="138" t="s">
        <v>20</v>
      </c>
      <c r="B25" s="137"/>
      <c r="C25" s="14"/>
      <c r="D25" s="71">
        <v>4</v>
      </c>
      <c r="E25" s="100">
        <v>805516</v>
      </c>
      <c r="F25" s="101">
        <v>191822</v>
      </c>
      <c r="G25" s="118">
        <f>F25/E25</f>
        <v>0.23813555534589009</v>
      </c>
      <c r="H25" s="15"/>
    </row>
    <row r="26" spans="1:8" ht="15.75" x14ac:dyDescent="0.25">
      <c r="A26" s="138" t="s">
        <v>21</v>
      </c>
      <c r="B26" s="137"/>
      <c r="C26" s="14"/>
      <c r="D26" s="71"/>
      <c r="E26" s="100"/>
      <c r="F26" s="101"/>
      <c r="G26" s="118"/>
      <c r="H26" s="15"/>
    </row>
    <row r="27" spans="1:8" ht="15.75" x14ac:dyDescent="0.25">
      <c r="A27" s="139" t="s">
        <v>23</v>
      </c>
      <c r="B27" s="137"/>
      <c r="C27" s="14"/>
      <c r="D27" s="71"/>
      <c r="E27" s="100"/>
      <c r="F27" s="101"/>
      <c r="G27" s="118"/>
      <c r="H27" s="15"/>
    </row>
    <row r="28" spans="1:8" ht="15.75" x14ac:dyDescent="0.25">
      <c r="A28" s="139" t="s">
        <v>145</v>
      </c>
      <c r="B28" s="137"/>
      <c r="C28" s="14"/>
      <c r="D28" s="71">
        <v>2</v>
      </c>
      <c r="E28" s="100">
        <v>2352192</v>
      </c>
      <c r="F28" s="101">
        <v>293681</v>
      </c>
      <c r="G28" s="118">
        <f t="shared" ref="G28:G34" si="1">F28/E28</f>
        <v>0.12485417857045683</v>
      </c>
      <c r="H28" s="15"/>
    </row>
    <row r="29" spans="1:8" ht="15.75" x14ac:dyDescent="0.25">
      <c r="A29" s="139" t="s">
        <v>133</v>
      </c>
      <c r="B29" s="137"/>
      <c r="C29" s="14"/>
      <c r="D29" s="71">
        <v>1</v>
      </c>
      <c r="E29" s="100">
        <v>36696</v>
      </c>
      <c r="F29" s="101">
        <v>7867.5</v>
      </c>
      <c r="G29" s="118">
        <f t="shared" si="1"/>
        <v>0.21439666448659253</v>
      </c>
      <c r="H29" s="15"/>
    </row>
    <row r="30" spans="1:8" ht="15.75" x14ac:dyDescent="0.25">
      <c r="A30" s="139" t="s">
        <v>66</v>
      </c>
      <c r="B30" s="137"/>
      <c r="C30" s="14"/>
      <c r="D30" s="71">
        <v>1</v>
      </c>
      <c r="E30" s="100">
        <v>40608</v>
      </c>
      <c r="F30" s="101">
        <v>11986</v>
      </c>
      <c r="G30" s="118">
        <f t="shared" si="1"/>
        <v>0.29516351457840817</v>
      </c>
      <c r="H30" s="15"/>
    </row>
    <row r="31" spans="1:8" ht="15.75" x14ac:dyDescent="0.25">
      <c r="A31" s="139" t="s">
        <v>144</v>
      </c>
      <c r="B31" s="137"/>
      <c r="C31" s="14"/>
      <c r="D31" s="71">
        <v>2</v>
      </c>
      <c r="E31" s="100">
        <v>218060</v>
      </c>
      <c r="F31" s="101">
        <v>54275</v>
      </c>
      <c r="G31" s="118">
        <f t="shared" si="1"/>
        <v>0.24889938549023205</v>
      </c>
      <c r="H31" s="15"/>
    </row>
    <row r="32" spans="1:8" ht="15.75" x14ac:dyDescent="0.25">
      <c r="A32" s="139" t="s">
        <v>53</v>
      </c>
      <c r="B32" s="137"/>
      <c r="C32" s="14"/>
      <c r="D32" s="71">
        <v>1</v>
      </c>
      <c r="E32" s="100">
        <v>119670</v>
      </c>
      <c r="F32" s="101">
        <v>51798</v>
      </c>
      <c r="G32" s="118">
        <f t="shared" si="1"/>
        <v>0.43284031085485086</v>
      </c>
      <c r="H32" s="15"/>
    </row>
    <row r="33" spans="1:8" ht="15.75" x14ac:dyDescent="0.25">
      <c r="A33" s="139" t="s">
        <v>151</v>
      </c>
      <c r="B33" s="137"/>
      <c r="C33" s="14"/>
      <c r="D33" s="71">
        <v>3</v>
      </c>
      <c r="E33" s="100">
        <v>246296</v>
      </c>
      <c r="F33" s="101">
        <v>11245</v>
      </c>
      <c r="G33" s="118">
        <f t="shared" si="1"/>
        <v>4.5656445902491315E-2</v>
      </c>
      <c r="H33" s="15"/>
    </row>
    <row r="34" spans="1:8" ht="15.75" x14ac:dyDescent="0.25">
      <c r="A34" s="139" t="s">
        <v>95</v>
      </c>
      <c r="B34" s="137"/>
      <c r="C34" s="14"/>
      <c r="D34" s="71">
        <v>3</v>
      </c>
      <c r="E34" s="100">
        <v>823585</v>
      </c>
      <c r="F34" s="101">
        <v>9890</v>
      </c>
      <c r="G34" s="118">
        <f t="shared" si="1"/>
        <v>1.2008475142213615E-2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19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>
        <v>1000</v>
      </c>
      <c r="G36" s="119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19"/>
      <c r="H37" s="15"/>
    </row>
    <row r="38" spans="1:8" x14ac:dyDescent="0.2">
      <c r="A38" s="17"/>
      <c r="B38" s="18"/>
      <c r="C38" s="14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1"/>
      <c r="D39" s="73">
        <f>SUM(D9:D38)</f>
        <v>42</v>
      </c>
      <c r="E39" s="112">
        <f>SUM(E9:E38)</f>
        <v>9042945</v>
      </c>
      <c r="F39" s="112">
        <f>SUM(F9:F38)</f>
        <v>1830695.5</v>
      </c>
      <c r="G39" s="122">
        <f>F39/E39</f>
        <v>0.20244461289989046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109</v>
      </c>
      <c r="E44" s="101">
        <v>14262656.279999999</v>
      </c>
      <c r="F44" s="101">
        <v>1000443.11</v>
      </c>
      <c r="G44" s="118">
        <f>1-(+F44/E44)</f>
        <v>0.9298557652684315</v>
      </c>
      <c r="H44" s="15"/>
    </row>
    <row r="45" spans="1:8" ht="15.75" x14ac:dyDescent="0.25">
      <c r="A45" s="27" t="s">
        <v>34</v>
      </c>
      <c r="B45" s="28"/>
      <c r="C45" s="14"/>
      <c r="D45" s="71">
        <v>20</v>
      </c>
      <c r="E45" s="101">
        <v>9336263.0299999993</v>
      </c>
      <c r="F45" s="101">
        <v>673142.33</v>
      </c>
      <c r="G45" s="118">
        <f t="shared" ref="G45:G53" si="2">1-(+F45/E45)</f>
        <v>0.92790023933162469</v>
      </c>
      <c r="H45" s="15"/>
    </row>
    <row r="46" spans="1:8" ht="15.75" x14ac:dyDescent="0.25">
      <c r="A46" s="27" t="s">
        <v>35</v>
      </c>
      <c r="B46" s="28"/>
      <c r="C46" s="14"/>
      <c r="D46" s="71">
        <v>91</v>
      </c>
      <c r="E46" s="101">
        <v>4558530.25</v>
      </c>
      <c r="F46" s="101">
        <v>291759.71000000002</v>
      </c>
      <c r="G46" s="118">
        <f t="shared" si="2"/>
        <v>0.93599697841206608</v>
      </c>
      <c r="H46" s="15"/>
    </row>
    <row r="47" spans="1:8" ht="15.75" x14ac:dyDescent="0.25">
      <c r="A47" s="27" t="s">
        <v>36</v>
      </c>
      <c r="B47" s="28"/>
      <c r="C47" s="14"/>
      <c r="D47" s="71">
        <v>3</v>
      </c>
      <c r="E47" s="101">
        <v>531315</v>
      </c>
      <c r="F47" s="101">
        <v>29010.75</v>
      </c>
      <c r="G47" s="118"/>
      <c r="H47" s="15"/>
    </row>
    <row r="48" spans="1:8" ht="15.75" x14ac:dyDescent="0.25">
      <c r="A48" s="27" t="s">
        <v>37</v>
      </c>
      <c r="B48" s="28"/>
      <c r="C48" s="14"/>
      <c r="D48" s="71">
        <v>106</v>
      </c>
      <c r="E48" s="101">
        <v>17751647.100000001</v>
      </c>
      <c r="F48" s="101">
        <v>1000887.78</v>
      </c>
      <c r="G48" s="118">
        <f t="shared" si="2"/>
        <v>0.94361718806363604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18"/>
      <c r="H49" s="15"/>
    </row>
    <row r="50" spans="1:8" ht="15.75" x14ac:dyDescent="0.25">
      <c r="A50" s="27" t="s">
        <v>39</v>
      </c>
      <c r="B50" s="28"/>
      <c r="C50" s="14"/>
      <c r="D50" s="71">
        <v>13</v>
      </c>
      <c r="E50" s="101">
        <v>1214025</v>
      </c>
      <c r="F50" s="101">
        <v>62690</v>
      </c>
      <c r="G50" s="118">
        <f t="shared" si="2"/>
        <v>0.9483618541628055</v>
      </c>
      <c r="H50" s="15"/>
    </row>
    <row r="51" spans="1:8" ht="15.75" x14ac:dyDescent="0.25">
      <c r="A51" s="27" t="s">
        <v>40</v>
      </c>
      <c r="B51" s="28"/>
      <c r="C51" s="14"/>
      <c r="D51" s="71">
        <v>3</v>
      </c>
      <c r="E51" s="101">
        <v>133590</v>
      </c>
      <c r="F51" s="101">
        <v>25020</v>
      </c>
      <c r="G51" s="118">
        <f t="shared" si="2"/>
        <v>0.81271053222546596</v>
      </c>
      <c r="H51" s="15"/>
    </row>
    <row r="52" spans="1:8" ht="15.75" x14ac:dyDescent="0.25">
      <c r="A52" s="27" t="s">
        <v>41</v>
      </c>
      <c r="B52" s="28"/>
      <c r="C52" s="14"/>
      <c r="D52" s="71">
        <v>5</v>
      </c>
      <c r="E52" s="101">
        <v>160000</v>
      </c>
      <c r="F52" s="101">
        <v>12400</v>
      </c>
      <c r="G52" s="118">
        <f t="shared" si="2"/>
        <v>0.92249999999999999</v>
      </c>
      <c r="H52" s="15"/>
    </row>
    <row r="53" spans="1:8" ht="15.75" x14ac:dyDescent="0.25">
      <c r="A53" s="29" t="s">
        <v>59</v>
      </c>
      <c r="B53" s="30"/>
      <c r="C53" s="14"/>
      <c r="D53" s="71">
        <v>2</v>
      </c>
      <c r="E53" s="101">
        <v>105800</v>
      </c>
      <c r="F53" s="101">
        <v>11600</v>
      </c>
      <c r="G53" s="118">
        <f t="shared" si="2"/>
        <v>0.89035916824196593</v>
      </c>
      <c r="H53" s="15"/>
    </row>
    <row r="54" spans="1:8" ht="15.75" x14ac:dyDescent="0.25">
      <c r="A54" s="27" t="s">
        <v>60</v>
      </c>
      <c r="B54" s="30"/>
      <c r="C54" s="14"/>
      <c r="D54" s="71">
        <v>1267</v>
      </c>
      <c r="E54" s="101">
        <v>106743668.56999999</v>
      </c>
      <c r="F54" s="101">
        <v>11566088.66</v>
      </c>
      <c r="G54" s="118">
        <f>1-(+F54/E54)</f>
        <v>0.89164613868957265</v>
      </c>
      <c r="H54" s="15"/>
    </row>
    <row r="55" spans="1:8" ht="15.75" x14ac:dyDescent="0.25">
      <c r="A55" s="27" t="s">
        <v>61</v>
      </c>
      <c r="B55" s="30"/>
      <c r="C55" s="14"/>
      <c r="D55" s="71">
        <v>21</v>
      </c>
      <c r="E55" s="101">
        <v>348989.85</v>
      </c>
      <c r="F55" s="101">
        <v>31087.56</v>
      </c>
      <c r="G55" s="118">
        <f>1-(+F55/E55)</f>
        <v>0.91092130616406175</v>
      </c>
      <c r="H55" s="15"/>
    </row>
    <row r="56" spans="1:8" ht="15.75" x14ac:dyDescent="0.25">
      <c r="A56" s="70" t="s">
        <v>117</v>
      </c>
      <c r="B56" s="30"/>
      <c r="C56" s="14"/>
      <c r="D56" s="71"/>
      <c r="E56" s="101"/>
      <c r="F56" s="101"/>
      <c r="G56" s="118"/>
      <c r="H56" s="15"/>
    </row>
    <row r="57" spans="1:8" x14ac:dyDescent="0.2">
      <c r="A57" s="16" t="s">
        <v>42</v>
      </c>
      <c r="B57" s="30"/>
      <c r="C57" s="14"/>
      <c r="D57" s="72"/>
      <c r="E57" s="104"/>
      <c r="F57" s="101"/>
      <c r="G57" s="119"/>
      <c r="H57" s="15"/>
    </row>
    <row r="58" spans="1:8" x14ac:dyDescent="0.2">
      <c r="A58" s="16" t="s">
        <v>43</v>
      </c>
      <c r="B58" s="28"/>
      <c r="C58" s="14"/>
      <c r="D58" s="72"/>
      <c r="E58" s="104"/>
      <c r="F58" s="101"/>
      <c r="G58" s="119"/>
      <c r="H58" s="15"/>
    </row>
    <row r="59" spans="1:8" x14ac:dyDescent="0.2">
      <c r="A59" s="16" t="s">
        <v>44</v>
      </c>
      <c r="B59" s="28"/>
      <c r="C59" s="14"/>
      <c r="D59" s="72"/>
      <c r="E59" s="100"/>
      <c r="F59" s="101">
        <v>1764.22</v>
      </c>
      <c r="G59" s="119"/>
      <c r="H59" s="15"/>
    </row>
    <row r="60" spans="1:8" x14ac:dyDescent="0.2">
      <c r="A60" s="16" t="s">
        <v>30</v>
      </c>
      <c r="B60" s="28"/>
      <c r="C60" s="14"/>
      <c r="D60" s="72"/>
      <c r="E60" s="100"/>
      <c r="F60" s="101"/>
      <c r="G60" s="119"/>
      <c r="H60" s="15"/>
    </row>
    <row r="61" spans="1:8" ht="15.75" x14ac:dyDescent="0.25">
      <c r="A61" s="32"/>
      <c r="B61" s="18"/>
      <c r="C61" s="14"/>
      <c r="D61" s="72"/>
      <c r="E61" s="77"/>
      <c r="F61" s="111"/>
      <c r="G61" s="119"/>
      <c r="H61" s="15"/>
    </row>
    <row r="62" spans="1:8" ht="15.75" x14ac:dyDescent="0.25">
      <c r="A62" s="20" t="s">
        <v>45</v>
      </c>
      <c r="B62" s="20"/>
      <c r="C62" s="21"/>
      <c r="D62" s="73">
        <f>SUM(D44:D58)</f>
        <v>1640</v>
      </c>
      <c r="E62" s="112">
        <f>SUM(E44:E61)</f>
        <v>155146485.07999998</v>
      </c>
      <c r="F62" s="112">
        <f>SUM(F44:F61)</f>
        <v>14705894.120000001</v>
      </c>
      <c r="G62" s="122">
        <f>1-(F62/E62)</f>
        <v>0.90521284376879674</v>
      </c>
      <c r="H62" s="15"/>
    </row>
    <row r="63" spans="1:8" x14ac:dyDescent="0.2">
      <c r="A63" s="33"/>
      <c r="B63" s="33"/>
      <c r="C63" s="49"/>
      <c r="D63" s="123"/>
      <c r="E63" s="114"/>
      <c r="F63" s="115"/>
      <c r="G63" s="115"/>
      <c r="H63" s="2"/>
    </row>
    <row r="64" spans="1:8" ht="18" x14ac:dyDescent="0.25">
      <c r="A64" s="34" t="s">
        <v>46</v>
      </c>
      <c r="B64" s="35"/>
      <c r="C64" s="38"/>
      <c r="D64" s="51"/>
      <c r="E64" s="116"/>
      <c r="F64" s="36">
        <f>F62+F39</f>
        <v>16536589.620000001</v>
      </c>
      <c r="G64" s="116"/>
      <c r="H64" s="2"/>
    </row>
    <row r="65" spans="1:8" ht="18" x14ac:dyDescent="0.25">
      <c r="A65" s="37"/>
      <c r="B65" s="38"/>
      <c r="C65" s="38"/>
      <c r="D65" s="79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1"/>
      <c r="B72" s="82"/>
      <c r="C72" s="82"/>
      <c r="D72" s="82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87" workbookViewId="0">
      <selection activeCell="D9" sqref="D9"/>
    </sheetView>
  </sheetViews>
  <sheetFormatPr defaultRowHeight="23.25" x14ac:dyDescent="0.35"/>
  <cols>
    <col min="1" max="1" width="9.6640625" style="52" customWidth="1"/>
    <col min="2" max="2" width="15.6640625" style="52" customWidth="1"/>
    <col min="3" max="3" width="3.6640625" style="52" customWidth="1"/>
    <col min="4" max="4" width="7.6640625" style="52" customWidth="1"/>
    <col min="5" max="6" width="14.6640625" style="52" customWidth="1"/>
    <col min="7" max="7" width="11.6640625" style="52" customWidth="1"/>
    <col min="8" max="16384" width="8.88671875" style="52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JUNE 2025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67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136" t="s">
        <v>10</v>
      </c>
      <c r="B9" s="137"/>
      <c r="C9" s="14"/>
      <c r="D9" s="71"/>
      <c r="E9" s="101"/>
      <c r="F9" s="101"/>
      <c r="G9" s="118"/>
      <c r="H9" s="15"/>
    </row>
    <row r="10" spans="1:8" ht="15.75" customHeight="1" x14ac:dyDescent="0.35">
      <c r="A10" s="136" t="s">
        <v>11</v>
      </c>
      <c r="B10" s="137"/>
      <c r="C10" s="14"/>
      <c r="D10" s="71"/>
      <c r="E10" s="101"/>
      <c r="F10" s="101"/>
      <c r="G10" s="118"/>
      <c r="H10" s="15"/>
    </row>
    <row r="11" spans="1:8" ht="15.75" customHeight="1" x14ac:dyDescent="0.35">
      <c r="A11" s="136" t="s">
        <v>111</v>
      </c>
      <c r="B11" s="137"/>
      <c r="C11" s="14"/>
      <c r="D11" s="71"/>
      <c r="E11" s="101"/>
      <c r="F11" s="101"/>
      <c r="G11" s="118"/>
      <c r="H11" s="15"/>
    </row>
    <row r="12" spans="1:8" ht="15.75" customHeight="1" x14ac:dyDescent="0.35">
      <c r="A12" s="136" t="s">
        <v>25</v>
      </c>
      <c r="B12" s="137"/>
      <c r="C12" s="14"/>
      <c r="D12" s="71"/>
      <c r="E12" s="101"/>
      <c r="F12" s="101"/>
      <c r="G12" s="118"/>
      <c r="H12" s="15"/>
    </row>
    <row r="13" spans="1:8" ht="15.75" customHeight="1" x14ac:dyDescent="0.35">
      <c r="A13" s="136" t="s">
        <v>70</v>
      </c>
      <c r="B13" s="137"/>
      <c r="C13" s="14"/>
      <c r="D13" s="71"/>
      <c r="E13" s="101"/>
      <c r="F13" s="101"/>
      <c r="G13" s="118"/>
      <c r="H13" s="15"/>
    </row>
    <row r="14" spans="1:8" ht="15.75" customHeight="1" x14ac:dyDescent="0.35">
      <c r="A14" s="136" t="s">
        <v>99</v>
      </c>
      <c r="B14" s="137"/>
      <c r="C14" s="14"/>
      <c r="D14" s="71"/>
      <c r="E14" s="101"/>
      <c r="F14" s="101"/>
      <c r="G14" s="118"/>
      <c r="H14" s="15"/>
    </row>
    <row r="15" spans="1:8" ht="15.75" customHeight="1" x14ac:dyDescent="0.35">
      <c r="A15" s="136" t="s">
        <v>101</v>
      </c>
      <c r="B15" s="137"/>
      <c r="C15" s="14"/>
      <c r="D15" s="71"/>
      <c r="E15" s="101"/>
      <c r="F15" s="101"/>
      <c r="G15" s="118"/>
      <c r="H15" s="15"/>
    </row>
    <row r="16" spans="1:8" ht="15.75" customHeight="1" x14ac:dyDescent="0.35">
      <c r="A16" s="136" t="s">
        <v>96</v>
      </c>
      <c r="B16" s="137"/>
      <c r="C16" s="14"/>
      <c r="D16" s="71"/>
      <c r="E16" s="101"/>
      <c r="F16" s="101"/>
      <c r="G16" s="118"/>
      <c r="H16" s="15"/>
    </row>
    <row r="17" spans="1:8" ht="15.75" customHeight="1" x14ac:dyDescent="0.35">
      <c r="A17" s="136" t="s">
        <v>74</v>
      </c>
      <c r="B17" s="137"/>
      <c r="C17" s="14"/>
      <c r="D17" s="71"/>
      <c r="E17" s="101"/>
      <c r="F17" s="101"/>
      <c r="G17" s="118"/>
      <c r="H17" s="15"/>
    </row>
    <row r="18" spans="1:8" ht="15.75" customHeight="1" x14ac:dyDescent="0.35">
      <c r="A18" s="139" t="s">
        <v>105</v>
      </c>
      <c r="B18" s="137"/>
      <c r="C18" s="14"/>
      <c r="D18" s="71"/>
      <c r="E18" s="101"/>
      <c r="F18" s="101"/>
      <c r="G18" s="118"/>
      <c r="H18" s="15"/>
    </row>
    <row r="19" spans="1:8" ht="15.75" customHeight="1" x14ac:dyDescent="0.35">
      <c r="A19" s="139" t="s">
        <v>14</v>
      </c>
      <c r="B19" s="137"/>
      <c r="C19" s="14"/>
      <c r="D19" s="71"/>
      <c r="E19" s="101"/>
      <c r="F19" s="101"/>
      <c r="G19" s="118"/>
      <c r="H19" s="15"/>
    </row>
    <row r="20" spans="1:8" ht="15.75" customHeight="1" x14ac:dyDescent="0.35">
      <c r="A20" s="136" t="s">
        <v>15</v>
      </c>
      <c r="B20" s="137"/>
      <c r="C20" s="14"/>
      <c r="D20" s="71"/>
      <c r="E20" s="101"/>
      <c r="F20" s="101"/>
      <c r="G20" s="118"/>
      <c r="H20" s="15"/>
    </row>
    <row r="21" spans="1:8" ht="15.75" customHeight="1" x14ac:dyDescent="0.35">
      <c r="A21" s="136" t="s">
        <v>58</v>
      </c>
      <c r="B21" s="137"/>
      <c r="C21" s="14"/>
      <c r="D21" s="71"/>
      <c r="E21" s="101"/>
      <c r="F21" s="101"/>
      <c r="G21" s="118"/>
      <c r="H21" s="15"/>
    </row>
    <row r="22" spans="1:8" ht="15.75" customHeight="1" x14ac:dyDescent="0.35">
      <c r="A22" s="136" t="s">
        <v>91</v>
      </c>
      <c r="B22" s="137"/>
      <c r="C22" s="14"/>
      <c r="D22" s="71"/>
      <c r="E22" s="101"/>
      <c r="F22" s="101"/>
      <c r="G22" s="118"/>
      <c r="H22" s="15"/>
    </row>
    <row r="23" spans="1:8" ht="15.75" customHeight="1" x14ac:dyDescent="0.35">
      <c r="A23" s="136" t="s">
        <v>106</v>
      </c>
      <c r="B23" s="137"/>
      <c r="C23" s="14"/>
      <c r="D23" s="71"/>
      <c r="E23" s="101"/>
      <c r="F23" s="101"/>
      <c r="G23" s="118"/>
      <c r="H23" s="15"/>
    </row>
    <row r="24" spans="1:8" ht="15.75" customHeight="1" x14ac:dyDescent="0.35">
      <c r="A24" s="136" t="s">
        <v>18</v>
      </c>
      <c r="B24" s="137"/>
      <c r="C24" s="14"/>
      <c r="D24" s="71"/>
      <c r="E24" s="101"/>
      <c r="F24" s="101"/>
      <c r="G24" s="118"/>
      <c r="H24" s="15"/>
    </row>
    <row r="25" spans="1:8" ht="15.75" customHeight="1" x14ac:dyDescent="0.35">
      <c r="A25" s="138" t="s">
        <v>20</v>
      </c>
      <c r="B25" s="137"/>
      <c r="C25" s="14"/>
      <c r="D25" s="71"/>
      <c r="E25" s="101"/>
      <c r="F25" s="101"/>
      <c r="G25" s="118"/>
      <c r="H25" s="15"/>
    </row>
    <row r="26" spans="1:8" ht="15.75" customHeight="1" x14ac:dyDescent="0.35">
      <c r="A26" s="138" t="s">
        <v>21</v>
      </c>
      <c r="B26" s="137"/>
      <c r="C26" s="14"/>
      <c r="D26" s="71"/>
      <c r="E26" s="101"/>
      <c r="F26" s="101"/>
      <c r="G26" s="118"/>
      <c r="H26" s="15"/>
    </row>
    <row r="27" spans="1:8" ht="15.75" customHeight="1" x14ac:dyDescent="0.35">
      <c r="A27" s="139" t="s">
        <v>22</v>
      </c>
      <c r="B27" s="137"/>
      <c r="C27" s="14"/>
      <c r="D27" s="71"/>
      <c r="E27" s="101"/>
      <c r="F27" s="101"/>
      <c r="G27" s="118"/>
      <c r="H27" s="15"/>
    </row>
    <row r="28" spans="1:8" ht="15.75" customHeight="1" x14ac:dyDescent="0.35">
      <c r="A28" s="139" t="s">
        <v>23</v>
      </c>
      <c r="B28" s="137"/>
      <c r="C28" s="14"/>
      <c r="D28" s="71"/>
      <c r="E28" s="101"/>
      <c r="F28" s="101"/>
      <c r="G28" s="118"/>
      <c r="H28" s="15"/>
    </row>
    <row r="29" spans="1:8" ht="15.75" customHeight="1" x14ac:dyDescent="0.35">
      <c r="A29" s="139" t="s">
        <v>24</v>
      </c>
      <c r="B29" s="137"/>
      <c r="C29" s="14"/>
      <c r="D29" s="71"/>
      <c r="E29" s="101"/>
      <c r="F29" s="101"/>
      <c r="G29" s="118"/>
      <c r="H29" s="15"/>
    </row>
    <row r="30" spans="1:8" ht="15.75" customHeight="1" x14ac:dyDescent="0.35">
      <c r="A30" s="139" t="s">
        <v>66</v>
      </c>
      <c r="B30" s="137"/>
      <c r="C30" s="14"/>
      <c r="D30" s="71"/>
      <c r="E30" s="101"/>
      <c r="F30" s="101"/>
      <c r="G30" s="118"/>
      <c r="H30" s="15"/>
    </row>
    <row r="31" spans="1:8" ht="15.75" customHeight="1" x14ac:dyDescent="0.35">
      <c r="A31" s="139" t="s">
        <v>145</v>
      </c>
      <c r="B31" s="137"/>
      <c r="C31" s="14"/>
      <c r="D31" s="71"/>
      <c r="E31" s="101"/>
      <c r="F31" s="101"/>
      <c r="G31" s="118"/>
      <c r="H31" s="15"/>
    </row>
    <row r="32" spans="1:8" ht="15.75" customHeight="1" x14ac:dyDescent="0.35">
      <c r="A32" s="139" t="s">
        <v>102</v>
      </c>
      <c r="B32" s="137"/>
      <c r="C32" s="14"/>
      <c r="D32" s="71"/>
      <c r="E32" s="101"/>
      <c r="F32" s="101"/>
      <c r="G32" s="118"/>
      <c r="H32" s="15"/>
    </row>
    <row r="33" spans="1:8" ht="15.75" customHeight="1" x14ac:dyDescent="0.35">
      <c r="A33" s="139" t="s">
        <v>27</v>
      </c>
      <c r="B33" s="137"/>
      <c r="C33" s="14"/>
      <c r="D33" s="71"/>
      <c r="E33" s="101"/>
      <c r="F33" s="101"/>
      <c r="G33" s="118"/>
      <c r="H33" s="15"/>
    </row>
    <row r="34" spans="1:8" ht="15.75" customHeight="1" x14ac:dyDescent="0.35">
      <c r="A34" s="139" t="s">
        <v>72</v>
      </c>
      <c r="B34" s="137"/>
      <c r="C34" s="14"/>
      <c r="D34" s="71"/>
      <c r="E34" s="101"/>
      <c r="F34" s="101"/>
      <c r="G34" s="118"/>
      <c r="H34" s="15"/>
    </row>
    <row r="35" spans="1:8" ht="15.75" customHeight="1" x14ac:dyDescent="0.35">
      <c r="A35" s="16" t="s">
        <v>28</v>
      </c>
      <c r="B35" s="13"/>
      <c r="C35" s="14"/>
      <c r="D35" s="72"/>
      <c r="E35" s="100"/>
      <c r="F35" s="101"/>
      <c r="G35" s="119"/>
      <c r="H35" s="15"/>
    </row>
    <row r="36" spans="1:8" ht="15.75" customHeight="1" x14ac:dyDescent="0.35">
      <c r="A36" s="16" t="s">
        <v>44</v>
      </c>
      <c r="B36" s="13"/>
      <c r="C36" s="14"/>
      <c r="D36" s="72"/>
      <c r="E36" s="100"/>
      <c r="F36" s="101"/>
      <c r="G36" s="119"/>
      <c r="H36" s="15"/>
    </row>
    <row r="37" spans="1:8" ht="15.75" customHeight="1" x14ac:dyDescent="0.35">
      <c r="A37" s="16" t="s">
        <v>30</v>
      </c>
      <c r="B37" s="13"/>
      <c r="C37" s="14"/>
      <c r="D37" s="72"/>
      <c r="E37" s="120"/>
      <c r="F37" s="121"/>
      <c r="G37" s="119"/>
      <c r="H37" s="15"/>
    </row>
    <row r="38" spans="1:8" ht="15.75" customHeight="1" x14ac:dyDescent="0.35">
      <c r="A38" s="17"/>
      <c r="B38" s="18"/>
      <c r="C38" s="14"/>
      <c r="D38" s="72"/>
      <c r="E38" s="111"/>
      <c r="F38" s="111"/>
      <c r="G38" s="119"/>
      <c r="H38" s="15"/>
    </row>
    <row r="39" spans="1:8" ht="15.75" customHeight="1" x14ac:dyDescent="0.35">
      <c r="A39" s="19" t="s">
        <v>31</v>
      </c>
      <c r="B39" s="20"/>
      <c r="C39" s="21"/>
      <c r="D39" s="73">
        <f>SUM(D9:D38)</f>
        <v>0</v>
      </c>
      <c r="E39" s="112">
        <f>SUM(E9:E38)</f>
        <v>0</v>
      </c>
      <c r="F39" s="112">
        <f>SUM(F9:F38)</f>
        <v>0</v>
      </c>
      <c r="G39" s="122">
        <v>0</v>
      </c>
      <c r="H39" s="15"/>
    </row>
    <row r="40" spans="1:8" ht="15.75" customHeight="1" x14ac:dyDescent="0.35">
      <c r="A40" s="22"/>
      <c r="B40" s="22"/>
      <c r="C40" s="22"/>
      <c r="D40" s="107"/>
      <c r="E40" s="108"/>
      <c r="F40" s="74"/>
      <c r="G40" s="74"/>
      <c r="H40" s="2"/>
    </row>
    <row r="41" spans="1:8" ht="15.75" customHeight="1" x14ac:dyDescent="0.3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customHeight="1" x14ac:dyDescent="0.3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customHeight="1" x14ac:dyDescent="0.3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customHeight="1" x14ac:dyDescent="0.35">
      <c r="A44" s="27" t="s">
        <v>33</v>
      </c>
      <c r="B44" s="28"/>
      <c r="C44" s="14"/>
      <c r="D44" s="71">
        <v>5</v>
      </c>
      <c r="E44" s="101">
        <v>302163.75</v>
      </c>
      <c r="F44" s="101">
        <v>18562.7</v>
      </c>
      <c r="G44" s="118">
        <f>1-(+F44/E44)</f>
        <v>0.93856741584654013</v>
      </c>
      <c r="H44" s="15"/>
    </row>
    <row r="45" spans="1:8" ht="15.75" customHeight="1" x14ac:dyDescent="0.35">
      <c r="A45" s="27" t="s">
        <v>34</v>
      </c>
      <c r="B45" s="28"/>
      <c r="C45" s="14"/>
      <c r="D45" s="71"/>
      <c r="E45" s="101"/>
      <c r="F45" s="101"/>
      <c r="G45" s="118"/>
      <c r="H45" s="15"/>
    </row>
    <row r="46" spans="1:8" ht="15.75" customHeight="1" x14ac:dyDescent="0.35">
      <c r="A46" s="27" t="s">
        <v>35</v>
      </c>
      <c r="B46" s="28"/>
      <c r="C46" s="14"/>
      <c r="D46" s="71">
        <v>4</v>
      </c>
      <c r="E46" s="101">
        <v>71261</v>
      </c>
      <c r="F46" s="101">
        <v>2203.5</v>
      </c>
      <c r="G46" s="118">
        <f>1-(+F46/E46)</f>
        <v>0.96907845806261494</v>
      </c>
      <c r="H46" s="15"/>
    </row>
    <row r="47" spans="1:8" ht="15.75" customHeight="1" x14ac:dyDescent="0.35">
      <c r="A47" s="27" t="s">
        <v>36</v>
      </c>
      <c r="B47" s="28"/>
      <c r="C47" s="14"/>
      <c r="D47" s="71">
        <v>12</v>
      </c>
      <c r="E47" s="101">
        <v>631174.5</v>
      </c>
      <c r="F47" s="101">
        <v>77021.5</v>
      </c>
      <c r="G47" s="118">
        <f>1-(+F47/E47)</f>
        <v>0.87797114744020865</v>
      </c>
      <c r="H47" s="15"/>
    </row>
    <row r="48" spans="1:8" ht="15.75" customHeight="1" x14ac:dyDescent="0.35">
      <c r="A48" s="27" t="s">
        <v>37</v>
      </c>
      <c r="B48" s="28"/>
      <c r="C48" s="14"/>
      <c r="D48" s="71">
        <v>8</v>
      </c>
      <c r="E48" s="101">
        <v>861644.24</v>
      </c>
      <c r="F48" s="101">
        <v>63872.959999999999</v>
      </c>
      <c r="G48" s="118">
        <f>1-(+F48/E48)</f>
        <v>0.92587084432897737</v>
      </c>
      <c r="H48" s="15"/>
    </row>
    <row r="49" spans="1:8" ht="15.75" customHeight="1" x14ac:dyDescent="0.35">
      <c r="A49" s="27" t="s">
        <v>38</v>
      </c>
      <c r="B49" s="28"/>
      <c r="C49" s="14"/>
      <c r="D49" s="71"/>
      <c r="E49" s="101"/>
      <c r="F49" s="101"/>
      <c r="G49" s="118"/>
      <c r="H49" s="15"/>
    </row>
    <row r="50" spans="1:8" ht="15.75" customHeight="1" x14ac:dyDescent="0.35">
      <c r="A50" s="27" t="s">
        <v>39</v>
      </c>
      <c r="B50" s="28"/>
      <c r="C50" s="14"/>
      <c r="D50" s="71">
        <v>5</v>
      </c>
      <c r="E50" s="101">
        <v>132030</v>
      </c>
      <c r="F50" s="101">
        <v>17995</v>
      </c>
      <c r="G50" s="118">
        <f>1-(+F50/E50)</f>
        <v>0.86370521851094451</v>
      </c>
      <c r="H50" s="15"/>
    </row>
    <row r="51" spans="1:8" ht="15.75" customHeight="1" x14ac:dyDescent="0.3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customHeight="1" x14ac:dyDescent="0.35">
      <c r="A52" s="27" t="s">
        <v>41</v>
      </c>
      <c r="B52" s="28"/>
      <c r="C52" s="14"/>
      <c r="D52" s="71"/>
      <c r="E52" s="101"/>
      <c r="F52" s="101"/>
      <c r="G52" s="118"/>
      <c r="H52" s="15"/>
    </row>
    <row r="53" spans="1:8" ht="15.75" customHeight="1" x14ac:dyDescent="0.35">
      <c r="A53" s="27" t="s">
        <v>60</v>
      </c>
      <c r="B53" s="30"/>
      <c r="C53" s="14"/>
      <c r="D53" s="71"/>
      <c r="E53" s="101"/>
      <c r="F53" s="101"/>
      <c r="G53" s="118"/>
      <c r="H53" s="15"/>
    </row>
    <row r="54" spans="1:8" ht="15.75" customHeight="1" x14ac:dyDescent="0.35">
      <c r="A54" s="27" t="s">
        <v>61</v>
      </c>
      <c r="B54" s="30"/>
      <c r="C54" s="14"/>
      <c r="D54" s="71">
        <v>356</v>
      </c>
      <c r="E54" s="101">
        <v>24706463.870000001</v>
      </c>
      <c r="F54" s="101">
        <v>2663805.9300000002</v>
      </c>
      <c r="G54" s="118">
        <f>1-(+F54/E54)</f>
        <v>0.8921818215663575</v>
      </c>
      <c r="H54" s="15"/>
    </row>
    <row r="55" spans="1:8" ht="15.75" customHeight="1" x14ac:dyDescent="0.35">
      <c r="A55" s="31" t="s">
        <v>42</v>
      </c>
      <c r="B55" s="30"/>
      <c r="C55" s="14"/>
      <c r="D55" s="72"/>
      <c r="E55" s="104"/>
      <c r="F55" s="101"/>
      <c r="G55" s="119"/>
      <c r="H55" s="15"/>
    </row>
    <row r="56" spans="1:8" ht="15.75" customHeight="1" x14ac:dyDescent="0.35">
      <c r="A56" s="16" t="s">
        <v>43</v>
      </c>
      <c r="B56" s="28"/>
      <c r="C56" s="14"/>
      <c r="D56" s="72"/>
      <c r="E56" s="104"/>
      <c r="F56" s="101"/>
      <c r="G56" s="119"/>
      <c r="H56" s="15"/>
    </row>
    <row r="57" spans="1:8" ht="15.75" customHeight="1" x14ac:dyDescent="0.35">
      <c r="A57" s="16" t="s">
        <v>29</v>
      </c>
      <c r="B57" s="28"/>
      <c r="C57" s="14"/>
      <c r="D57" s="72"/>
      <c r="E57" s="100"/>
      <c r="F57" s="101"/>
      <c r="G57" s="119"/>
      <c r="H57" s="15"/>
    </row>
    <row r="58" spans="1:8" ht="15.75" customHeight="1" x14ac:dyDescent="0.35">
      <c r="A58" s="16" t="s">
        <v>30</v>
      </c>
      <c r="B58" s="28"/>
      <c r="C58" s="14"/>
      <c r="D58" s="72"/>
      <c r="E58" s="100"/>
      <c r="F58" s="101"/>
      <c r="G58" s="119"/>
      <c r="H58" s="15"/>
    </row>
    <row r="59" spans="1:8" ht="15.75" customHeight="1" x14ac:dyDescent="0.35">
      <c r="A59" s="32"/>
      <c r="B59" s="18"/>
      <c r="C59" s="14"/>
      <c r="D59" s="72"/>
      <c r="E59" s="111"/>
      <c r="F59" s="111"/>
      <c r="G59" s="119"/>
      <c r="H59" s="15"/>
    </row>
    <row r="60" spans="1:8" ht="15.75" customHeight="1" x14ac:dyDescent="0.35">
      <c r="A60" s="20" t="s">
        <v>45</v>
      </c>
      <c r="B60" s="20"/>
      <c r="C60" s="21"/>
      <c r="D60" s="73">
        <f>SUM(D44:D56)</f>
        <v>390</v>
      </c>
      <c r="E60" s="112">
        <f>SUM(E44:E59)</f>
        <v>26704737.359999999</v>
      </c>
      <c r="F60" s="112">
        <f>SUM(F44:F59)</f>
        <v>2843461.5900000003</v>
      </c>
      <c r="G60" s="122">
        <f>1-(F60/E60)</f>
        <v>0.89352220350764011</v>
      </c>
      <c r="H60" s="15"/>
    </row>
    <row r="61" spans="1:8" ht="15.75" customHeight="1" x14ac:dyDescent="0.35">
      <c r="A61" s="33"/>
      <c r="B61" s="33"/>
      <c r="C61" s="33"/>
      <c r="D61" s="123"/>
      <c r="E61" s="114"/>
      <c r="F61" s="115"/>
      <c r="G61" s="115"/>
      <c r="H61" s="2"/>
    </row>
    <row r="62" spans="1:8" ht="15.75" customHeight="1" x14ac:dyDescent="0.35">
      <c r="A62" s="34" t="s">
        <v>46</v>
      </c>
      <c r="B62" s="35"/>
      <c r="C62" s="35"/>
      <c r="D62" s="51"/>
      <c r="E62" s="116"/>
      <c r="F62" s="36">
        <f>F60+F39</f>
        <v>2843461.5900000003</v>
      </c>
      <c r="G62" s="116"/>
      <c r="H62" s="2"/>
    </row>
    <row r="63" spans="1:8" ht="15.75" customHeight="1" x14ac:dyDescent="0.35">
      <c r="A63" s="37"/>
      <c r="B63" s="38"/>
      <c r="C63" s="38"/>
      <c r="D63" s="51"/>
      <c r="E63" s="38"/>
      <c r="F63" s="36"/>
      <c r="G63" s="38"/>
      <c r="H63" s="2"/>
    </row>
    <row r="64" spans="1:8" ht="15.75" customHeight="1" x14ac:dyDescent="0.3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customHeight="1" x14ac:dyDescent="0.3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customHeight="1" x14ac:dyDescent="0.3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customHeight="1" x14ac:dyDescent="0.35">
      <c r="A67" s="4"/>
      <c r="B67" s="39"/>
      <c r="C67" s="39"/>
      <c r="D67" s="39"/>
      <c r="E67" s="39"/>
      <c r="F67" s="40"/>
      <c r="G67" s="39"/>
      <c r="H67" s="2"/>
    </row>
    <row r="68" spans="1:8" ht="15.75" customHeight="1" x14ac:dyDescent="0.35">
      <c r="A68" s="41" t="s">
        <v>50</v>
      </c>
      <c r="B68" s="38"/>
      <c r="C68" s="38"/>
      <c r="D68" s="38"/>
      <c r="E68" s="38"/>
      <c r="F68" s="36"/>
      <c r="G68" s="38"/>
      <c r="H68" s="2"/>
    </row>
  </sheetData>
  <phoneticPr fontId="17" type="noConversion"/>
  <printOptions horizontalCentered="1"/>
  <pageMargins left="0.25" right="0.25" top="0.25" bottom="0.25" header="0.5" footer="0.5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JUNE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68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136</v>
      </c>
      <c r="B9" s="137"/>
      <c r="C9" s="14"/>
      <c r="D9" s="71"/>
      <c r="E9" s="101"/>
      <c r="F9" s="101"/>
      <c r="G9" s="102"/>
      <c r="H9" s="15"/>
    </row>
    <row r="10" spans="1:8" ht="15.75" x14ac:dyDescent="0.25">
      <c r="A10" s="136" t="s">
        <v>11</v>
      </c>
      <c r="B10" s="137"/>
      <c r="C10" s="14"/>
      <c r="D10" s="71">
        <v>3</v>
      </c>
      <c r="E10" s="101">
        <v>906516</v>
      </c>
      <c r="F10" s="101">
        <v>107935.5</v>
      </c>
      <c r="G10" s="102">
        <f>F10/E10</f>
        <v>0.11906629336933931</v>
      </c>
      <c r="H10" s="15"/>
    </row>
    <row r="11" spans="1:8" ht="15.75" x14ac:dyDescent="0.25">
      <c r="A11" s="136" t="s">
        <v>69</v>
      </c>
      <c r="B11" s="137"/>
      <c r="C11" s="14"/>
      <c r="D11" s="71">
        <v>1</v>
      </c>
      <c r="E11" s="101">
        <v>184322</v>
      </c>
      <c r="F11" s="101">
        <v>-271153.65000000002</v>
      </c>
      <c r="G11" s="102">
        <f>F11/E11</f>
        <v>-1.4710867395102052</v>
      </c>
      <c r="H11" s="15"/>
    </row>
    <row r="12" spans="1:8" ht="15.75" x14ac:dyDescent="0.25">
      <c r="A12" s="136" t="s">
        <v>25</v>
      </c>
      <c r="B12" s="137"/>
      <c r="C12" s="14"/>
      <c r="D12" s="71">
        <v>1</v>
      </c>
      <c r="E12" s="101">
        <v>69313</v>
      </c>
      <c r="F12" s="101">
        <v>-859</v>
      </c>
      <c r="G12" s="102">
        <f>F12/E12</f>
        <v>-1.2393057579386262E-2</v>
      </c>
      <c r="H12" s="15"/>
    </row>
    <row r="13" spans="1:8" ht="15.75" x14ac:dyDescent="0.25">
      <c r="A13" s="136" t="s">
        <v>70</v>
      </c>
      <c r="B13" s="137"/>
      <c r="C13" s="14"/>
      <c r="D13" s="71">
        <v>18</v>
      </c>
      <c r="E13" s="101">
        <v>4216415</v>
      </c>
      <c r="F13" s="101">
        <v>782026</v>
      </c>
      <c r="G13" s="102">
        <f>F13/E13</f>
        <v>0.1854717811221144</v>
      </c>
      <c r="H13" s="15"/>
    </row>
    <row r="14" spans="1:8" ht="15.75" x14ac:dyDescent="0.25">
      <c r="A14" s="136" t="s">
        <v>112</v>
      </c>
      <c r="B14" s="137"/>
      <c r="C14" s="14"/>
      <c r="D14" s="71"/>
      <c r="E14" s="101"/>
      <c r="F14" s="101"/>
      <c r="G14" s="102"/>
      <c r="H14" s="15"/>
    </row>
    <row r="15" spans="1:8" ht="15.75" x14ac:dyDescent="0.25">
      <c r="A15" s="136" t="s">
        <v>104</v>
      </c>
      <c r="B15" s="137"/>
      <c r="C15" s="14"/>
      <c r="D15" s="71"/>
      <c r="E15" s="101"/>
      <c r="F15" s="101"/>
      <c r="G15" s="102"/>
      <c r="H15" s="15"/>
    </row>
    <row r="16" spans="1:8" ht="15.75" x14ac:dyDescent="0.25">
      <c r="A16" s="136" t="s">
        <v>113</v>
      </c>
      <c r="B16" s="137"/>
      <c r="C16" s="14"/>
      <c r="D16" s="71"/>
      <c r="E16" s="101"/>
      <c r="F16" s="101"/>
      <c r="G16" s="102"/>
      <c r="H16" s="15"/>
    </row>
    <row r="17" spans="1:8" ht="15.75" x14ac:dyDescent="0.25">
      <c r="A17" s="136" t="s">
        <v>137</v>
      </c>
      <c r="B17" s="137"/>
      <c r="C17" s="14"/>
      <c r="D17" s="71"/>
      <c r="E17" s="101"/>
      <c r="F17" s="101"/>
      <c r="G17" s="102"/>
      <c r="H17" s="15"/>
    </row>
    <row r="18" spans="1:8" ht="15.75" x14ac:dyDescent="0.25">
      <c r="A18" s="136" t="s">
        <v>14</v>
      </c>
      <c r="B18" s="137"/>
      <c r="C18" s="14"/>
      <c r="D18" s="71">
        <v>1</v>
      </c>
      <c r="E18" s="101">
        <v>1163631</v>
      </c>
      <c r="F18" s="101">
        <v>503029</v>
      </c>
      <c r="G18" s="102">
        <f>F18/E18</f>
        <v>0.43229253947342411</v>
      </c>
      <c r="H18" s="15"/>
    </row>
    <row r="19" spans="1:8" ht="15.75" x14ac:dyDescent="0.25">
      <c r="A19" s="136" t="s">
        <v>15</v>
      </c>
      <c r="B19" s="137"/>
      <c r="C19" s="14"/>
      <c r="D19" s="71">
        <v>3</v>
      </c>
      <c r="E19" s="101">
        <v>3039505</v>
      </c>
      <c r="F19" s="101">
        <v>928675</v>
      </c>
      <c r="G19" s="102">
        <f>F19/E19</f>
        <v>0.30553494730227454</v>
      </c>
      <c r="H19" s="15"/>
    </row>
    <row r="20" spans="1:8" ht="15.75" x14ac:dyDescent="0.25">
      <c r="A20" s="139" t="s">
        <v>16</v>
      </c>
      <c r="B20" s="137"/>
      <c r="C20" s="14"/>
      <c r="D20" s="71"/>
      <c r="E20" s="101"/>
      <c r="F20" s="101"/>
      <c r="G20" s="102"/>
      <c r="H20" s="15"/>
    </row>
    <row r="21" spans="1:8" ht="15.75" x14ac:dyDescent="0.25">
      <c r="A21" s="136" t="s">
        <v>71</v>
      </c>
      <c r="B21" s="137"/>
      <c r="C21" s="14"/>
      <c r="D21" s="71">
        <v>3</v>
      </c>
      <c r="E21" s="101">
        <v>4619883</v>
      </c>
      <c r="F21" s="101">
        <v>1003673.5</v>
      </c>
      <c r="G21" s="102">
        <f>F21/E21</f>
        <v>0.21725084812753917</v>
      </c>
      <c r="H21" s="15"/>
    </row>
    <row r="22" spans="1:8" ht="15.75" x14ac:dyDescent="0.25">
      <c r="A22" s="136" t="s">
        <v>91</v>
      </c>
      <c r="B22" s="137"/>
      <c r="C22" s="14"/>
      <c r="D22" s="71"/>
      <c r="E22" s="101"/>
      <c r="F22" s="101"/>
      <c r="G22" s="102"/>
      <c r="H22" s="15"/>
    </row>
    <row r="23" spans="1:8" ht="15.75" x14ac:dyDescent="0.25">
      <c r="A23" s="136" t="s">
        <v>139</v>
      </c>
      <c r="B23" s="137"/>
      <c r="C23" s="14"/>
      <c r="D23" s="71">
        <v>1</v>
      </c>
      <c r="E23" s="101">
        <v>106669</v>
      </c>
      <c r="F23" s="101">
        <v>23868</v>
      </c>
      <c r="G23" s="102">
        <f>F23/E23</f>
        <v>0.22375760530238401</v>
      </c>
      <c r="H23" s="15"/>
    </row>
    <row r="24" spans="1:8" ht="15.75" x14ac:dyDescent="0.25">
      <c r="A24" s="136" t="s">
        <v>133</v>
      </c>
      <c r="B24" s="137"/>
      <c r="C24" s="14"/>
      <c r="D24" s="71">
        <v>1</v>
      </c>
      <c r="E24" s="101">
        <v>392490</v>
      </c>
      <c r="F24" s="101">
        <v>-12821</v>
      </c>
      <c r="G24" s="102">
        <f>F24/E24</f>
        <v>-3.266580040255803E-2</v>
      </c>
      <c r="H24" s="15"/>
    </row>
    <row r="25" spans="1:8" ht="15.75" x14ac:dyDescent="0.25">
      <c r="A25" s="138" t="s">
        <v>20</v>
      </c>
      <c r="B25" s="137"/>
      <c r="C25" s="14"/>
      <c r="D25" s="71">
        <v>4</v>
      </c>
      <c r="E25" s="101">
        <v>2030783</v>
      </c>
      <c r="F25" s="101">
        <v>335046</v>
      </c>
      <c r="G25" s="102">
        <f>F25/E25</f>
        <v>0.16498365408810298</v>
      </c>
      <c r="H25" s="15"/>
    </row>
    <row r="26" spans="1:8" ht="15.75" x14ac:dyDescent="0.25">
      <c r="A26" s="138" t="s">
        <v>21</v>
      </c>
      <c r="B26" s="137"/>
      <c r="C26" s="14"/>
      <c r="D26" s="71">
        <v>17</v>
      </c>
      <c r="E26" s="101">
        <v>127044</v>
      </c>
      <c r="F26" s="101">
        <v>127044</v>
      </c>
      <c r="G26" s="102">
        <f>F26/E26</f>
        <v>1</v>
      </c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02"/>
      <c r="H27" s="15"/>
    </row>
    <row r="28" spans="1:8" ht="15.75" x14ac:dyDescent="0.25">
      <c r="A28" s="139" t="s">
        <v>23</v>
      </c>
      <c r="B28" s="137"/>
      <c r="C28" s="14"/>
      <c r="D28" s="71"/>
      <c r="E28" s="101">
        <v>65694</v>
      </c>
      <c r="F28" s="101">
        <v>3644</v>
      </c>
      <c r="G28" s="102">
        <f>F28/E28</f>
        <v>5.5469297043870061E-2</v>
      </c>
      <c r="H28" s="15"/>
    </row>
    <row r="29" spans="1:8" ht="15.75" x14ac:dyDescent="0.25">
      <c r="A29" s="139" t="s">
        <v>141</v>
      </c>
      <c r="B29" s="137"/>
      <c r="C29" s="14"/>
      <c r="D29" s="71">
        <v>1</v>
      </c>
      <c r="E29" s="101">
        <v>1230186</v>
      </c>
      <c r="F29" s="101">
        <v>183092.5</v>
      </c>
      <c r="G29" s="102">
        <f>F29/E29</f>
        <v>0.14883318457534064</v>
      </c>
      <c r="H29" s="15"/>
    </row>
    <row r="30" spans="1:8" ht="15.75" x14ac:dyDescent="0.25">
      <c r="A30" s="139" t="s">
        <v>107</v>
      </c>
      <c r="B30" s="137"/>
      <c r="C30" s="14"/>
      <c r="D30" s="71"/>
      <c r="E30" s="101"/>
      <c r="F30" s="101"/>
      <c r="G30" s="102"/>
      <c r="H30" s="15"/>
    </row>
    <row r="31" spans="1:8" ht="15.75" x14ac:dyDescent="0.25">
      <c r="A31" s="139" t="s">
        <v>19</v>
      </c>
      <c r="B31" s="137"/>
      <c r="C31" s="14"/>
      <c r="D31" s="71"/>
      <c r="E31" s="101"/>
      <c r="F31" s="101"/>
      <c r="G31" s="102"/>
      <c r="H31" s="15"/>
    </row>
    <row r="32" spans="1:8" ht="15.75" x14ac:dyDescent="0.25">
      <c r="A32" s="139" t="s">
        <v>132</v>
      </c>
      <c r="B32" s="137"/>
      <c r="C32" s="14"/>
      <c r="D32" s="71">
        <v>2</v>
      </c>
      <c r="E32" s="101">
        <v>480490</v>
      </c>
      <c r="F32" s="101">
        <v>91097.52</v>
      </c>
      <c r="G32" s="102">
        <f>F32/E32</f>
        <v>0.1895929571895357</v>
      </c>
      <c r="H32" s="15"/>
    </row>
    <row r="33" spans="1:8" ht="15.75" x14ac:dyDescent="0.25">
      <c r="A33" s="139" t="s">
        <v>142</v>
      </c>
      <c r="B33" s="137"/>
      <c r="C33" s="14"/>
      <c r="D33" s="71">
        <v>2</v>
      </c>
      <c r="E33" s="101">
        <v>865366</v>
      </c>
      <c r="F33" s="101">
        <v>376536</v>
      </c>
      <c r="G33" s="102">
        <f>F33/E33</f>
        <v>0.43511762653027736</v>
      </c>
      <c r="H33" s="15"/>
    </row>
    <row r="34" spans="1:8" ht="15.75" x14ac:dyDescent="0.25">
      <c r="A34" s="139" t="s">
        <v>72</v>
      </c>
      <c r="B34" s="137"/>
      <c r="C34" s="14"/>
      <c r="D34" s="71">
        <v>3</v>
      </c>
      <c r="E34" s="101">
        <v>2351245</v>
      </c>
      <c r="F34" s="101">
        <v>232419</v>
      </c>
      <c r="G34" s="102">
        <f>F34/E34</f>
        <v>9.8849333012935706E-2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99">
        <f>SUM(D9:D38)</f>
        <v>61</v>
      </c>
      <c r="E39" s="105">
        <f>SUM(E9:E38)</f>
        <v>21849552</v>
      </c>
      <c r="F39" s="105">
        <f>SUM(F9:F38)</f>
        <v>4413252.37</v>
      </c>
      <c r="G39" s="106">
        <f>F39/E39</f>
        <v>0.20198365485937653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8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108</v>
      </c>
      <c r="E44" s="101">
        <v>23342509.559999999</v>
      </c>
      <c r="F44" s="101">
        <v>1346832.65</v>
      </c>
      <c r="G44" s="102">
        <f>1-(+F44/E44)</f>
        <v>0.94230129170395849</v>
      </c>
      <c r="H44" s="15"/>
    </row>
    <row r="45" spans="1:8" ht="15.75" x14ac:dyDescent="0.25">
      <c r="A45" s="27" t="s">
        <v>34</v>
      </c>
      <c r="B45" s="28"/>
      <c r="C45" s="14"/>
      <c r="D45" s="71">
        <v>16</v>
      </c>
      <c r="E45" s="101">
        <v>7266193.8399999999</v>
      </c>
      <c r="F45" s="101">
        <v>912931.25</v>
      </c>
      <c r="G45" s="102">
        <f>1-(+F45/E45)</f>
        <v>0.87435908398502071</v>
      </c>
      <c r="H45" s="15"/>
    </row>
    <row r="46" spans="1:8" ht="15.75" x14ac:dyDescent="0.25">
      <c r="A46" s="27" t="s">
        <v>35</v>
      </c>
      <c r="B46" s="28"/>
      <c r="C46" s="14"/>
      <c r="D46" s="71">
        <v>253</v>
      </c>
      <c r="E46" s="101">
        <v>18100212</v>
      </c>
      <c r="F46" s="101">
        <v>793785.43</v>
      </c>
      <c r="G46" s="102">
        <f>1-(+F46/E46)</f>
        <v>0.95614496504239843</v>
      </c>
      <c r="H46" s="15"/>
    </row>
    <row r="47" spans="1:8" ht="15.75" x14ac:dyDescent="0.25">
      <c r="A47" s="27" t="s">
        <v>36</v>
      </c>
      <c r="B47" s="28"/>
      <c r="C47" s="14"/>
      <c r="D47" s="71">
        <v>17</v>
      </c>
      <c r="E47" s="101">
        <v>1485684</v>
      </c>
      <c r="F47" s="101">
        <v>137549.99</v>
      </c>
      <c r="G47" s="102">
        <f>1-(+F47/E47)</f>
        <v>0.90741638868023078</v>
      </c>
      <c r="H47" s="15"/>
    </row>
    <row r="48" spans="1:8" ht="15.75" x14ac:dyDescent="0.25">
      <c r="A48" s="27" t="s">
        <v>37</v>
      </c>
      <c r="B48" s="28"/>
      <c r="C48" s="14"/>
      <c r="D48" s="71">
        <v>99</v>
      </c>
      <c r="E48" s="101">
        <v>16894561</v>
      </c>
      <c r="F48" s="101">
        <v>1408256.86</v>
      </c>
      <c r="G48" s="102">
        <f>1-(+F48/E48)</f>
        <v>0.91664436501191127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02"/>
      <c r="H49" s="15"/>
    </row>
    <row r="50" spans="1:8" ht="15.75" x14ac:dyDescent="0.25">
      <c r="A50" s="27" t="s">
        <v>39</v>
      </c>
      <c r="B50" s="28"/>
      <c r="C50" s="14"/>
      <c r="D50" s="71">
        <v>43</v>
      </c>
      <c r="E50" s="101">
        <v>16124063</v>
      </c>
      <c r="F50" s="101">
        <v>743088.16</v>
      </c>
      <c r="G50" s="102">
        <f t="shared" ref="G50:G55" si="0">1-(+F50/E50)</f>
        <v>0.95391433536323944</v>
      </c>
      <c r="H50" s="15"/>
    </row>
    <row r="51" spans="1:8" ht="15.75" x14ac:dyDescent="0.25">
      <c r="A51" s="27" t="s">
        <v>40</v>
      </c>
      <c r="B51" s="28"/>
      <c r="C51" s="14"/>
      <c r="D51" s="71">
        <v>3</v>
      </c>
      <c r="E51" s="101">
        <v>445670</v>
      </c>
      <c r="F51" s="101">
        <v>9430</v>
      </c>
      <c r="G51" s="102">
        <f t="shared" si="0"/>
        <v>0.97884084636614532</v>
      </c>
      <c r="H51" s="15"/>
    </row>
    <row r="52" spans="1:8" ht="15.75" x14ac:dyDescent="0.25">
      <c r="A52" s="53" t="s">
        <v>41</v>
      </c>
      <c r="B52" s="28"/>
      <c r="C52" s="14"/>
      <c r="D52" s="71">
        <v>1</v>
      </c>
      <c r="E52" s="101">
        <v>229750</v>
      </c>
      <c r="F52" s="101">
        <v>29375</v>
      </c>
      <c r="G52" s="102">
        <f t="shared" si="0"/>
        <v>0.87214363438520137</v>
      </c>
      <c r="H52" s="15"/>
    </row>
    <row r="53" spans="1:8" ht="15.75" x14ac:dyDescent="0.25">
      <c r="A53" s="54" t="s">
        <v>59</v>
      </c>
      <c r="B53" s="28"/>
      <c r="C53" s="14"/>
      <c r="D53" s="71">
        <v>1</v>
      </c>
      <c r="E53" s="101">
        <v>259000</v>
      </c>
      <c r="F53" s="101">
        <v>3100</v>
      </c>
      <c r="G53" s="102">
        <f t="shared" si="0"/>
        <v>0.98803088803088801</v>
      </c>
      <c r="H53" s="15"/>
    </row>
    <row r="54" spans="1:8" ht="15.75" x14ac:dyDescent="0.25">
      <c r="A54" s="27" t="s">
        <v>92</v>
      </c>
      <c r="B54" s="28"/>
      <c r="C54" s="14"/>
      <c r="D54" s="71">
        <v>1244</v>
      </c>
      <c r="E54" s="101">
        <v>141248119.59</v>
      </c>
      <c r="F54" s="101">
        <v>15279528.42</v>
      </c>
      <c r="G54" s="102">
        <f t="shared" si="0"/>
        <v>0.89182490737326781</v>
      </c>
      <c r="H54" s="15"/>
    </row>
    <row r="55" spans="1:8" ht="15.75" x14ac:dyDescent="0.25">
      <c r="A55" s="69" t="s">
        <v>93</v>
      </c>
      <c r="B55" s="30"/>
      <c r="C55" s="14"/>
      <c r="D55" s="71">
        <v>3</v>
      </c>
      <c r="E55" s="101">
        <v>441825</v>
      </c>
      <c r="F55" s="101">
        <v>40385.96</v>
      </c>
      <c r="G55" s="102">
        <f t="shared" si="0"/>
        <v>0.90859285916369603</v>
      </c>
      <c r="H55" s="15"/>
    </row>
    <row r="56" spans="1:8" x14ac:dyDescent="0.2">
      <c r="A56" s="31" t="s">
        <v>42</v>
      </c>
      <c r="B56" s="30"/>
      <c r="C56" s="14"/>
      <c r="D56" s="72"/>
      <c r="E56" s="104"/>
      <c r="F56" s="101"/>
      <c r="G56" s="103"/>
      <c r="H56" s="15"/>
    </row>
    <row r="57" spans="1:8" x14ac:dyDescent="0.2">
      <c r="A57" s="16" t="s">
        <v>43</v>
      </c>
      <c r="B57" s="28"/>
      <c r="C57" s="14"/>
      <c r="D57" s="72"/>
      <c r="E57" s="104"/>
      <c r="F57" s="101"/>
      <c r="G57" s="103"/>
      <c r="H57" s="15"/>
    </row>
    <row r="58" spans="1:8" x14ac:dyDescent="0.2">
      <c r="A58" s="16" t="s">
        <v>29</v>
      </c>
      <c r="B58" s="28"/>
      <c r="C58" s="14"/>
      <c r="D58" s="72"/>
      <c r="E58" s="100"/>
      <c r="F58" s="101"/>
      <c r="G58" s="103"/>
      <c r="H58" s="15"/>
    </row>
    <row r="59" spans="1:8" x14ac:dyDescent="0.2">
      <c r="A59" s="16" t="s">
        <v>30</v>
      </c>
      <c r="B59" s="28"/>
      <c r="C59" s="14"/>
      <c r="D59" s="72"/>
      <c r="E59" s="100"/>
      <c r="F59" s="101"/>
      <c r="G59" s="103"/>
      <c r="H59" s="15"/>
    </row>
    <row r="60" spans="1:8" ht="15.75" x14ac:dyDescent="0.25">
      <c r="A60" s="32"/>
      <c r="B60" s="18"/>
      <c r="C60" s="14"/>
      <c r="D60" s="72"/>
      <c r="E60" s="111"/>
      <c r="F60" s="111"/>
      <c r="G60" s="103"/>
      <c r="H60" s="2"/>
    </row>
    <row r="61" spans="1:8" ht="15.75" x14ac:dyDescent="0.25">
      <c r="A61" s="20" t="s">
        <v>45</v>
      </c>
      <c r="B61" s="20"/>
      <c r="C61" s="21"/>
      <c r="D61" s="73">
        <f>SUM(D44:D57)</f>
        <v>1788</v>
      </c>
      <c r="E61" s="112">
        <f>SUM(E44:E60)</f>
        <v>225837587.99000001</v>
      </c>
      <c r="F61" s="112">
        <f>SUM(F44:F60)</f>
        <v>20704263.720000003</v>
      </c>
      <c r="G61" s="106">
        <f>1-(+F61/E61)</f>
        <v>0.90832233064357393</v>
      </c>
      <c r="H61" s="2"/>
    </row>
    <row r="62" spans="1:8" x14ac:dyDescent="0.2">
      <c r="A62" s="33"/>
      <c r="B62" s="33"/>
      <c r="C62" s="33"/>
      <c r="D62" s="113"/>
      <c r="E62" s="114"/>
      <c r="F62" s="115"/>
      <c r="G62" s="115"/>
      <c r="H62" s="2"/>
    </row>
    <row r="63" spans="1:8" ht="18" x14ac:dyDescent="0.25">
      <c r="A63" s="34" t="s">
        <v>46</v>
      </c>
      <c r="B63" s="35"/>
      <c r="C63" s="35"/>
      <c r="D63" s="116"/>
      <c r="E63" s="116"/>
      <c r="F63" s="36">
        <f>F61+F39</f>
        <v>25117516.090000004</v>
      </c>
      <c r="G63" s="116"/>
      <c r="H63" s="2"/>
    </row>
    <row r="64" spans="1:8" ht="18" x14ac:dyDescent="0.25">
      <c r="A64" s="34"/>
      <c r="B64" s="35"/>
      <c r="C64" s="35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1"/>
      <c r="B71" s="82"/>
      <c r="C71" s="82"/>
      <c r="D71" s="82"/>
      <c r="E71" s="43"/>
      <c r="F71" s="2"/>
      <c r="G71" s="2"/>
      <c r="H71" s="2"/>
    </row>
    <row r="72" spans="1:8" ht="18" x14ac:dyDescent="0.25">
      <c r="A72" s="42"/>
      <c r="B72" s="38"/>
      <c r="C72" s="38"/>
      <c r="D72" s="38"/>
      <c r="E72" s="44"/>
      <c r="F72" s="2"/>
      <c r="G72" s="2"/>
      <c r="H72" s="2"/>
    </row>
    <row r="73" spans="1:8" ht="18" x14ac:dyDescent="0.25">
      <c r="A73" s="42"/>
      <c r="B73" s="38"/>
      <c r="C73" s="38"/>
      <c r="D73" s="38"/>
      <c r="E73" s="45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43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6"/>
      <c r="F80" s="2"/>
      <c r="G80" s="2"/>
      <c r="H80" s="2"/>
    </row>
    <row r="81" spans="1:8" ht="18" x14ac:dyDescent="0.25">
      <c r="A81" s="42"/>
      <c r="B81" s="38"/>
      <c r="C81" s="38"/>
      <c r="D81" s="38"/>
      <c r="E81" s="38"/>
      <c r="F81" s="2"/>
      <c r="G81" s="2"/>
      <c r="H81" s="2"/>
    </row>
    <row r="82" spans="1:8" ht="15.75" x14ac:dyDescent="0.25">
      <c r="A82" s="47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JUNE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3"/>
      <c r="C5" s="83"/>
      <c r="D5" s="60" t="s">
        <v>73</v>
      </c>
      <c r="E5" s="61"/>
      <c r="F5" s="8"/>
      <c r="G5" s="84"/>
      <c r="H5" s="2"/>
    </row>
    <row r="6" spans="1:8" ht="18" x14ac:dyDescent="0.25">
      <c r="A6" s="23" t="s">
        <v>3</v>
      </c>
      <c r="B6" s="83"/>
      <c r="C6" s="83"/>
      <c r="D6" s="83"/>
      <c r="E6" s="83"/>
      <c r="F6" s="84"/>
      <c r="G6" s="84"/>
      <c r="H6" s="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10</v>
      </c>
      <c r="B9" s="137"/>
      <c r="C9" s="14"/>
      <c r="D9" s="71"/>
      <c r="E9" s="100"/>
      <c r="F9" s="101"/>
      <c r="G9" s="102"/>
      <c r="H9" s="15"/>
    </row>
    <row r="10" spans="1:8" ht="15.75" x14ac:dyDescent="0.25">
      <c r="A10" s="136" t="s">
        <v>11</v>
      </c>
      <c r="B10" s="137"/>
      <c r="C10" s="14"/>
      <c r="D10" s="71"/>
      <c r="E10" s="100"/>
      <c r="F10" s="101"/>
      <c r="G10" s="102"/>
      <c r="H10" s="15"/>
    </row>
    <row r="11" spans="1:8" ht="15.75" x14ac:dyDescent="0.25">
      <c r="A11" s="136" t="s">
        <v>111</v>
      </c>
      <c r="B11" s="137"/>
      <c r="C11" s="14"/>
      <c r="D11" s="71"/>
      <c r="E11" s="100"/>
      <c r="F11" s="101"/>
      <c r="G11" s="102"/>
      <c r="H11" s="15"/>
    </row>
    <row r="12" spans="1:8" ht="15.75" x14ac:dyDescent="0.25">
      <c r="A12" s="136" t="s">
        <v>25</v>
      </c>
      <c r="B12" s="137"/>
      <c r="C12" s="14"/>
      <c r="D12" s="71"/>
      <c r="E12" s="100"/>
      <c r="F12" s="101"/>
      <c r="G12" s="102"/>
      <c r="H12" s="15"/>
    </row>
    <row r="13" spans="1:8" ht="15.75" x14ac:dyDescent="0.25">
      <c r="A13" s="136" t="s">
        <v>70</v>
      </c>
      <c r="B13" s="137"/>
      <c r="C13" s="14"/>
      <c r="D13" s="71">
        <v>15</v>
      </c>
      <c r="E13" s="100">
        <v>1096416</v>
      </c>
      <c r="F13" s="101">
        <v>485067</v>
      </c>
      <c r="G13" s="102">
        <f>F13/E13</f>
        <v>0.44241145696523948</v>
      </c>
      <c r="H13" s="15"/>
    </row>
    <row r="14" spans="1:8" ht="15.75" x14ac:dyDescent="0.25">
      <c r="A14" s="136" t="s">
        <v>99</v>
      </c>
      <c r="B14" s="137"/>
      <c r="C14" s="14"/>
      <c r="D14" s="71">
        <v>3</v>
      </c>
      <c r="E14" s="100">
        <v>612317.5</v>
      </c>
      <c r="F14" s="101">
        <v>175033</v>
      </c>
      <c r="G14" s="102">
        <f>F14/E14</f>
        <v>0.2858533358919188</v>
      </c>
      <c r="H14" s="15"/>
    </row>
    <row r="15" spans="1:8" ht="15.75" x14ac:dyDescent="0.25">
      <c r="A15" s="136" t="s">
        <v>101</v>
      </c>
      <c r="B15" s="137"/>
      <c r="C15" s="14"/>
      <c r="D15" s="71"/>
      <c r="E15" s="100"/>
      <c r="F15" s="101"/>
      <c r="G15" s="102"/>
      <c r="H15" s="15"/>
    </row>
    <row r="16" spans="1:8" ht="15.75" x14ac:dyDescent="0.25">
      <c r="A16" s="136" t="s">
        <v>96</v>
      </c>
      <c r="B16" s="137"/>
      <c r="C16" s="14"/>
      <c r="D16" s="71">
        <v>1</v>
      </c>
      <c r="E16" s="100">
        <v>891324</v>
      </c>
      <c r="F16" s="101">
        <v>231304</v>
      </c>
      <c r="G16" s="102">
        <f>F16/E16</f>
        <v>0.25950608308538758</v>
      </c>
      <c r="H16" s="15"/>
    </row>
    <row r="17" spans="1:8" ht="15.75" x14ac:dyDescent="0.25">
      <c r="A17" s="136" t="s">
        <v>74</v>
      </c>
      <c r="B17" s="137"/>
      <c r="C17" s="14"/>
      <c r="D17" s="71">
        <v>2</v>
      </c>
      <c r="E17" s="100">
        <v>211503</v>
      </c>
      <c r="F17" s="101">
        <v>77161</v>
      </c>
      <c r="G17" s="102">
        <f>F17/E17</f>
        <v>0.3648222483841837</v>
      </c>
      <c r="H17" s="15"/>
    </row>
    <row r="18" spans="1:8" ht="15.75" x14ac:dyDescent="0.25">
      <c r="A18" s="139" t="s">
        <v>105</v>
      </c>
      <c r="B18" s="137"/>
      <c r="C18" s="14"/>
      <c r="D18" s="71">
        <v>2</v>
      </c>
      <c r="E18" s="100">
        <v>401643</v>
      </c>
      <c r="F18" s="101">
        <v>180747</v>
      </c>
      <c r="G18" s="102">
        <f>F18/E18</f>
        <v>0.4500190467654111</v>
      </c>
      <c r="H18" s="15"/>
    </row>
    <row r="19" spans="1:8" ht="15.75" x14ac:dyDescent="0.25">
      <c r="A19" s="139" t="s">
        <v>14</v>
      </c>
      <c r="B19" s="137"/>
      <c r="C19" s="14"/>
      <c r="D19" s="71"/>
      <c r="E19" s="100"/>
      <c r="F19" s="101"/>
      <c r="G19" s="102"/>
      <c r="H19" s="15"/>
    </row>
    <row r="20" spans="1:8" ht="15.75" x14ac:dyDescent="0.25">
      <c r="A20" s="136" t="s">
        <v>15</v>
      </c>
      <c r="B20" s="137"/>
      <c r="C20" s="14"/>
      <c r="D20" s="71">
        <v>2</v>
      </c>
      <c r="E20" s="100">
        <v>1033308</v>
      </c>
      <c r="F20" s="101">
        <v>429367</v>
      </c>
      <c r="G20" s="102">
        <f>F20/E20</f>
        <v>0.41552663871759438</v>
      </c>
      <c r="H20" s="15"/>
    </row>
    <row r="21" spans="1:8" ht="15.75" x14ac:dyDescent="0.25">
      <c r="A21" s="136" t="s">
        <v>135</v>
      </c>
      <c r="B21" s="137"/>
      <c r="C21" s="14"/>
      <c r="D21" s="71"/>
      <c r="E21" s="100"/>
      <c r="F21" s="101"/>
      <c r="G21" s="102"/>
      <c r="H21" s="15"/>
    </row>
    <row r="22" spans="1:8" ht="15.75" x14ac:dyDescent="0.25">
      <c r="A22" s="136" t="s">
        <v>91</v>
      </c>
      <c r="B22" s="137"/>
      <c r="C22" s="14"/>
      <c r="D22" s="71"/>
      <c r="E22" s="100"/>
      <c r="F22" s="101"/>
      <c r="G22" s="102"/>
      <c r="H22" s="15"/>
    </row>
    <row r="23" spans="1:8" ht="15.75" x14ac:dyDescent="0.25">
      <c r="A23" s="136" t="s">
        <v>106</v>
      </c>
      <c r="B23" s="137"/>
      <c r="C23" s="14"/>
      <c r="D23" s="71">
        <v>3</v>
      </c>
      <c r="E23" s="100">
        <v>1324372</v>
      </c>
      <c r="F23" s="101">
        <v>227430.22</v>
      </c>
      <c r="G23" s="102">
        <f t="shared" ref="G23:G29" si="0">F23/E23</f>
        <v>0.17172684109902656</v>
      </c>
      <c r="H23" s="15"/>
    </row>
    <row r="24" spans="1:8" ht="15.75" x14ac:dyDescent="0.25">
      <c r="A24" s="136" t="s">
        <v>18</v>
      </c>
      <c r="B24" s="137"/>
      <c r="C24" s="14"/>
      <c r="D24" s="71">
        <v>2</v>
      </c>
      <c r="E24" s="100">
        <v>1758289</v>
      </c>
      <c r="F24" s="101">
        <v>114603.5</v>
      </c>
      <c r="G24" s="102">
        <f t="shared" si="0"/>
        <v>6.5178989347029981E-2</v>
      </c>
      <c r="H24" s="15"/>
    </row>
    <row r="25" spans="1:8" ht="15.75" x14ac:dyDescent="0.25">
      <c r="A25" s="138" t="s">
        <v>20</v>
      </c>
      <c r="B25" s="137"/>
      <c r="C25" s="14"/>
      <c r="D25" s="71">
        <v>4</v>
      </c>
      <c r="E25" s="100">
        <v>728945</v>
      </c>
      <c r="F25" s="101">
        <v>146754</v>
      </c>
      <c r="G25" s="102">
        <f t="shared" si="0"/>
        <v>0.20132383101605744</v>
      </c>
      <c r="H25" s="15"/>
    </row>
    <row r="26" spans="1:8" ht="15.75" x14ac:dyDescent="0.25">
      <c r="A26" s="138" t="s">
        <v>21</v>
      </c>
      <c r="B26" s="137"/>
      <c r="C26" s="14"/>
      <c r="D26" s="71"/>
      <c r="E26" s="100"/>
      <c r="F26" s="101"/>
      <c r="G26" s="102"/>
      <c r="H26" s="15"/>
    </row>
    <row r="27" spans="1:8" ht="15.75" x14ac:dyDescent="0.25">
      <c r="A27" s="139" t="s">
        <v>22</v>
      </c>
      <c r="B27" s="137"/>
      <c r="C27" s="14"/>
      <c r="D27" s="71"/>
      <c r="E27" s="100"/>
      <c r="F27" s="101"/>
      <c r="G27" s="102"/>
      <c r="H27" s="15"/>
    </row>
    <row r="28" spans="1:8" ht="15.75" x14ac:dyDescent="0.25">
      <c r="A28" s="139" t="s">
        <v>23</v>
      </c>
      <c r="B28" s="137"/>
      <c r="C28" s="14"/>
      <c r="D28" s="71"/>
      <c r="E28" s="100"/>
      <c r="F28" s="101"/>
      <c r="G28" s="102"/>
      <c r="H28" s="15"/>
    </row>
    <row r="29" spans="1:8" ht="15.75" x14ac:dyDescent="0.25">
      <c r="A29" s="139" t="s">
        <v>24</v>
      </c>
      <c r="B29" s="137"/>
      <c r="C29" s="14"/>
      <c r="D29" s="71">
        <v>1</v>
      </c>
      <c r="E29" s="100">
        <v>45851</v>
      </c>
      <c r="F29" s="101">
        <v>13836</v>
      </c>
      <c r="G29" s="102">
        <f t="shared" si="0"/>
        <v>0.30176004885389629</v>
      </c>
      <c r="H29" s="15"/>
    </row>
    <row r="30" spans="1:8" ht="15.75" x14ac:dyDescent="0.25">
      <c r="A30" s="139" t="s">
        <v>152</v>
      </c>
      <c r="B30" s="137"/>
      <c r="C30" s="14"/>
      <c r="D30" s="71"/>
      <c r="E30" s="100"/>
      <c r="F30" s="101"/>
      <c r="G30" s="102"/>
      <c r="H30" s="15"/>
    </row>
    <row r="31" spans="1:8" ht="15.75" x14ac:dyDescent="0.25">
      <c r="A31" s="139" t="s">
        <v>145</v>
      </c>
      <c r="B31" s="137"/>
      <c r="C31" s="14"/>
      <c r="D31" s="71">
        <v>2</v>
      </c>
      <c r="E31" s="100">
        <v>1768849</v>
      </c>
      <c r="F31" s="101">
        <v>313408</v>
      </c>
      <c r="G31" s="102">
        <f>F31/E31</f>
        <v>0.1771818849432597</v>
      </c>
      <c r="H31" s="15"/>
    </row>
    <row r="32" spans="1:8" ht="15.75" x14ac:dyDescent="0.25">
      <c r="A32" s="139" t="s">
        <v>102</v>
      </c>
      <c r="B32" s="137"/>
      <c r="C32" s="14"/>
      <c r="D32" s="71">
        <v>1</v>
      </c>
      <c r="E32" s="100">
        <v>122373</v>
      </c>
      <c r="F32" s="101">
        <v>54308</v>
      </c>
      <c r="G32" s="102">
        <f>F32/E32</f>
        <v>0.44379070546607502</v>
      </c>
      <c r="H32" s="15"/>
    </row>
    <row r="33" spans="1:8" ht="15.75" x14ac:dyDescent="0.25">
      <c r="A33" s="139" t="s">
        <v>27</v>
      </c>
      <c r="B33" s="137"/>
      <c r="C33" s="14"/>
      <c r="D33" s="71"/>
      <c r="E33" s="100"/>
      <c r="F33" s="101"/>
      <c r="G33" s="102"/>
      <c r="H33" s="15"/>
    </row>
    <row r="34" spans="1:8" ht="15.75" x14ac:dyDescent="0.25">
      <c r="A34" s="139" t="s">
        <v>72</v>
      </c>
      <c r="B34" s="137"/>
      <c r="C34" s="14"/>
      <c r="D34" s="71">
        <v>4</v>
      </c>
      <c r="E34" s="100">
        <v>3534981</v>
      </c>
      <c r="F34" s="101">
        <v>499680</v>
      </c>
      <c r="G34" s="102">
        <f>F34/E34</f>
        <v>0.14135295210921925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73">
        <f>SUM(D9:D38)</f>
        <v>42</v>
      </c>
      <c r="E39" s="112">
        <f>SUM(E9:E38)</f>
        <v>13530171.5</v>
      </c>
      <c r="F39" s="112">
        <f>SUM(F9:F38)</f>
        <v>2948698.7199999997</v>
      </c>
      <c r="G39" s="117">
        <f>F39/E39</f>
        <v>0.21793505869456273</v>
      </c>
      <c r="H39" s="15"/>
    </row>
    <row r="40" spans="1:8" ht="15.75" x14ac:dyDescent="0.25">
      <c r="A40" s="85"/>
      <c r="B40" s="86"/>
      <c r="C40" s="21"/>
      <c r="D40" s="87"/>
      <c r="E40" s="124"/>
      <c r="F40" s="124"/>
      <c r="G40" s="125"/>
      <c r="H40" s="15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15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15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8" t="s">
        <v>124</v>
      </c>
      <c r="H43" s="15"/>
    </row>
    <row r="44" spans="1:8" ht="15.75" x14ac:dyDescent="0.25">
      <c r="A44" s="27" t="s">
        <v>33</v>
      </c>
      <c r="B44" s="28"/>
      <c r="C44" s="14"/>
      <c r="D44" s="71">
        <v>154</v>
      </c>
      <c r="E44" s="101">
        <v>23932598.690000001</v>
      </c>
      <c r="F44" s="101">
        <v>1510255.38</v>
      </c>
      <c r="G44" s="102">
        <f>1-(+F44/E44)</f>
        <v>0.9368954705018705</v>
      </c>
      <c r="H44" s="15"/>
    </row>
    <row r="45" spans="1:8" ht="15.75" x14ac:dyDescent="0.25">
      <c r="A45" s="27" t="s">
        <v>34</v>
      </c>
      <c r="B45" s="28"/>
      <c r="C45" s="14"/>
      <c r="D45" s="71">
        <v>16</v>
      </c>
      <c r="E45" s="101">
        <v>9897014.9900000002</v>
      </c>
      <c r="F45" s="101">
        <v>849975.06</v>
      </c>
      <c r="G45" s="102">
        <f t="shared" ref="G45:G55" si="1">1-(+F45/E45)</f>
        <v>0.91411803853396001</v>
      </c>
      <c r="H45" s="15"/>
    </row>
    <row r="46" spans="1:8" ht="15.75" x14ac:dyDescent="0.25">
      <c r="A46" s="27" t="s">
        <v>35</v>
      </c>
      <c r="B46" s="28"/>
      <c r="C46" s="14"/>
      <c r="D46" s="71">
        <v>136</v>
      </c>
      <c r="E46" s="101">
        <v>13758824.199999999</v>
      </c>
      <c r="F46" s="101">
        <v>666721.5</v>
      </c>
      <c r="G46" s="102">
        <f t="shared" si="1"/>
        <v>0.95154226187438318</v>
      </c>
      <c r="H46" s="15"/>
    </row>
    <row r="47" spans="1:8" ht="15.75" x14ac:dyDescent="0.25">
      <c r="A47" s="27" t="s">
        <v>36</v>
      </c>
      <c r="B47" s="28"/>
      <c r="C47" s="14"/>
      <c r="D47" s="71">
        <v>3</v>
      </c>
      <c r="E47" s="101">
        <v>1288458.1499999999</v>
      </c>
      <c r="F47" s="101">
        <v>88061.37</v>
      </c>
      <c r="G47" s="102">
        <f t="shared" si="1"/>
        <v>0.93165368234893775</v>
      </c>
      <c r="H47" s="15"/>
    </row>
    <row r="48" spans="1:8" ht="15.75" x14ac:dyDescent="0.25">
      <c r="A48" s="27" t="s">
        <v>37</v>
      </c>
      <c r="B48" s="28"/>
      <c r="C48" s="14"/>
      <c r="D48" s="71">
        <v>57</v>
      </c>
      <c r="E48" s="101">
        <v>8621981.5199999996</v>
      </c>
      <c r="F48" s="101">
        <v>581328.23</v>
      </c>
      <c r="G48" s="102">
        <f t="shared" si="1"/>
        <v>0.93257602922813965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02"/>
      <c r="H49" s="2"/>
    </row>
    <row r="50" spans="1:8" ht="15.75" x14ac:dyDescent="0.25">
      <c r="A50" s="27" t="s">
        <v>39</v>
      </c>
      <c r="B50" s="28"/>
      <c r="C50" s="14"/>
      <c r="D50" s="71">
        <v>8</v>
      </c>
      <c r="E50" s="101">
        <v>1343635</v>
      </c>
      <c r="F50" s="101">
        <v>106435</v>
      </c>
      <c r="G50" s="102">
        <f t="shared" si="1"/>
        <v>0.92078577887595958</v>
      </c>
      <c r="H50" s="2"/>
    </row>
    <row r="51" spans="1:8" ht="15.75" x14ac:dyDescent="0.25">
      <c r="A51" s="27" t="s">
        <v>40</v>
      </c>
      <c r="B51" s="28"/>
      <c r="C51" s="14"/>
      <c r="D51" s="71">
        <v>3</v>
      </c>
      <c r="E51" s="101">
        <v>476885</v>
      </c>
      <c r="F51" s="101">
        <v>32530</v>
      </c>
      <c r="G51" s="102">
        <f t="shared" si="1"/>
        <v>0.93178648940520248</v>
      </c>
      <c r="H51" s="2"/>
    </row>
    <row r="52" spans="1:8" ht="15.75" x14ac:dyDescent="0.25">
      <c r="A52" s="53" t="s">
        <v>41</v>
      </c>
      <c r="B52" s="28"/>
      <c r="C52" s="14"/>
      <c r="D52" s="71">
        <v>2</v>
      </c>
      <c r="E52" s="101">
        <v>331625</v>
      </c>
      <c r="F52" s="101">
        <v>44025</v>
      </c>
      <c r="G52" s="102">
        <f t="shared" si="1"/>
        <v>0.86724462872220132</v>
      </c>
      <c r="H52" s="2"/>
    </row>
    <row r="53" spans="1:8" ht="15.75" x14ac:dyDescent="0.25">
      <c r="A53" s="54" t="s">
        <v>59</v>
      </c>
      <c r="B53" s="28"/>
      <c r="C53" s="14"/>
      <c r="D53" s="71"/>
      <c r="E53" s="101"/>
      <c r="F53" s="101"/>
      <c r="G53" s="102"/>
      <c r="H53" s="2"/>
    </row>
    <row r="54" spans="1:8" ht="15.75" x14ac:dyDescent="0.25">
      <c r="A54" s="27" t="s">
        <v>92</v>
      </c>
      <c r="B54" s="28"/>
      <c r="C54" s="14"/>
      <c r="D54" s="71">
        <v>1207</v>
      </c>
      <c r="E54" s="101">
        <v>133896790.95</v>
      </c>
      <c r="F54" s="101">
        <v>14606447.65</v>
      </c>
      <c r="G54" s="102">
        <f t="shared" si="1"/>
        <v>0.8909126384107714</v>
      </c>
      <c r="H54" s="2"/>
    </row>
    <row r="55" spans="1:8" ht="15.75" x14ac:dyDescent="0.25">
      <c r="A55" s="69" t="s">
        <v>93</v>
      </c>
      <c r="B55" s="30"/>
      <c r="C55" s="14"/>
      <c r="D55" s="71">
        <v>2</v>
      </c>
      <c r="E55" s="101">
        <v>478645.88</v>
      </c>
      <c r="F55" s="101">
        <v>54730.45</v>
      </c>
      <c r="G55" s="102">
        <f t="shared" si="1"/>
        <v>0.88565565423857828</v>
      </c>
      <c r="H55" s="2"/>
    </row>
    <row r="56" spans="1:8" x14ac:dyDescent="0.2">
      <c r="A56" s="16" t="s">
        <v>42</v>
      </c>
      <c r="B56" s="30"/>
      <c r="C56" s="14"/>
      <c r="D56" s="72"/>
      <c r="E56" s="104"/>
      <c r="F56" s="101"/>
      <c r="G56" s="103"/>
      <c r="H56" s="2"/>
    </row>
    <row r="57" spans="1:8" x14ac:dyDescent="0.2">
      <c r="A57" s="16" t="s">
        <v>43</v>
      </c>
      <c r="B57" s="28"/>
      <c r="C57" s="14"/>
      <c r="D57" s="72"/>
      <c r="E57" s="104"/>
      <c r="F57" s="101"/>
      <c r="G57" s="103"/>
      <c r="H57" s="2"/>
    </row>
    <row r="58" spans="1:8" x14ac:dyDescent="0.2">
      <c r="A58" s="16" t="s">
        <v>44</v>
      </c>
      <c r="B58" s="28"/>
      <c r="C58" s="14"/>
      <c r="D58" s="72"/>
      <c r="E58" s="100"/>
      <c r="F58" s="101"/>
      <c r="G58" s="103"/>
      <c r="H58" s="2"/>
    </row>
    <row r="59" spans="1:8" x14ac:dyDescent="0.2">
      <c r="A59" s="16" t="s">
        <v>30</v>
      </c>
      <c r="B59" s="28"/>
      <c r="C59" s="14"/>
      <c r="D59" s="72"/>
      <c r="E59" s="100"/>
      <c r="F59" s="101"/>
      <c r="G59" s="103"/>
      <c r="H59" s="2"/>
    </row>
    <row r="60" spans="1:8" ht="15.75" x14ac:dyDescent="0.25">
      <c r="A60" s="32"/>
      <c r="B60" s="18"/>
      <c r="C60" s="14"/>
      <c r="D60" s="72"/>
      <c r="E60" s="111"/>
      <c r="F60" s="111"/>
      <c r="G60" s="103"/>
      <c r="H60" s="2"/>
    </row>
    <row r="61" spans="1:8" ht="15.75" x14ac:dyDescent="0.25">
      <c r="A61" s="20" t="s">
        <v>45</v>
      </c>
      <c r="B61" s="20"/>
      <c r="C61" s="21"/>
      <c r="D61" s="73">
        <f>SUM(D44:D57)</f>
        <v>1588</v>
      </c>
      <c r="E61" s="112">
        <f>SUM(E44:E60)</f>
        <v>194026459.38</v>
      </c>
      <c r="F61" s="112">
        <f>SUM(F44:F60)</f>
        <v>18540509.640000001</v>
      </c>
      <c r="G61" s="106">
        <f>1-(+F61/E61)</f>
        <v>0.9044433955077823</v>
      </c>
      <c r="H61" s="2"/>
    </row>
    <row r="62" spans="1:8" x14ac:dyDescent="0.2">
      <c r="A62" s="33"/>
      <c r="B62" s="33"/>
      <c r="C62" s="33"/>
      <c r="D62" s="113"/>
      <c r="E62" s="114"/>
      <c r="F62" s="115"/>
      <c r="G62" s="115"/>
      <c r="H62" s="2"/>
    </row>
    <row r="63" spans="1:8" ht="18" x14ac:dyDescent="0.25">
      <c r="A63" s="34" t="s">
        <v>46</v>
      </c>
      <c r="B63" s="35"/>
      <c r="C63" s="35"/>
      <c r="D63" s="116"/>
      <c r="E63" s="116"/>
      <c r="F63" s="36">
        <f>F61+F27+F39</f>
        <v>21489208.359999999</v>
      </c>
      <c r="G63" s="116"/>
      <c r="H63" s="2"/>
    </row>
    <row r="64" spans="1:8" ht="18" x14ac:dyDescent="0.25">
      <c r="A64" s="42"/>
      <c r="B64" s="38"/>
      <c r="C64" s="38"/>
      <c r="D64" s="38"/>
      <c r="E64" s="43"/>
      <c r="F64" s="2"/>
      <c r="G64" s="2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8"/>
      <c r="F70" s="2"/>
      <c r="G70" s="2"/>
      <c r="H70" s="2"/>
    </row>
    <row r="71" spans="1:8" ht="15.75" x14ac:dyDescent="0.25">
      <c r="A71" s="47"/>
      <c r="B71" s="2"/>
      <c r="C71" s="2"/>
      <c r="D71" s="2"/>
      <c r="E71" s="2"/>
      <c r="F71" s="2"/>
      <c r="G71" s="2"/>
      <c r="H71" s="2"/>
    </row>
  </sheetData>
  <phoneticPr fontId="17" type="noConversion"/>
  <printOptions horizontalCentered="1"/>
  <pageMargins left="0.75" right="0.75" top="0.25" bottom="0.25" header="0.5" footer="0.5"/>
  <pageSetup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CARUTHERSVILLE</vt:lpstr>
      <vt:lpstr>HOLLYWOOD</vt:lpstr>
      <vt:lpstr>HARKC</vt:lpstr>
      <vt:lpstr>BALLYSKC</vt:lpstr>
      <vt:lpstr>AMERKC</vt:lpstr>
      <vt:lpstr>LAGRANGE</vt:lpstr>
      <vt:lpstr>AMERSC</vt:lpstr>
      <vt:lpstr>RIVERCITY</vt:lpstr>
      <vt:lpstr>HORSESHOE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webteam-dev</cp:lastModifiedBy>
  <cp:lastPrinted>2024-04-08T21:36:56Z</cp:lastPrinted>
  <dcterms:created xsi:type="dcterms:W3CDTF">2012-06-07T14:04:25Z</dcterms:created>
  <dcterms:modified xsi:type="dcterms:W3CDTF">2025-08-07T19:38:06Z</dcterms:modified>
</cp:coreProperties>
</file>