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ogamingcomm-my.sharepoint.com/personal/george_wyss_mgc_dps_mo_gov/Documents/Desktop/July financials/"/>
    </mc:Choice>
  </mc:AlternateContent>
  <xr:revisionPtr revIDLastSave="6" documentId="8_{75093033-E8D4-4BAB-A7AB-4CACD0EED68F}" xr6:coauthVersionLast="47" xr6:coauthVersionMax="47" xr10:uidLastSave="{8B3F0899-3EDF-47A1-90A6-FE3A8F714FBA}"/>
  <bookViews>
    <workbookView xWindow="38280" yWindow="-120" windowWidth="29040" windowHeight="15720" tabRatio="790" xr2:uid="{A3A2D039-1D18-493C-9F7B-A0B3B4A7BDBC}"/>
  </bookViews>
  <sheets>
    <sheet name="ARG" sheetId="1" r:id="rId1"/>
    <sheet name="CARUTHERSVILLE" sheetId="2" r:id="rId2"/>
    <sheet name="HOLLYWOOD" sheetId="3" r:id="rId3"/>
    <sheet name="HARKC" sheetId="4" r:id="rId4"/>
    <sheet name="BALLYSKC" sheetId="5" r:id="rId5"/>
    <sheet name="AMERKC" sheetId="6" r:id="rId6"/>
    <sheet name="LAGRANGE" sheetId="7" r:id="rId7"/>
    <sheet name="AMERSC" sheetId="8" r:id="rId8"/>
    <sheet name="RIVERCITY" sheetId="9" r:id="rId9"/>
    <sheet name="HORSESHOE" sheetId="10" r:id="rId10"/>
    <sheet name="ISLEBV" sheetId="11" r:id="rId11"/>
    <sheet name="STJO" sheetId="12" r:id="rId12"/>
    <sheet name="CAPE" sheetId="14" r:id="rId13"/>
    <sheet name="STATE TOTALS" sheetId="13" r:id="rId14"/>
  </sheets>
  <definedNames>
    <definedName name="_xlnm.Print_Area" localSheetId="13">'STATE TOTALS'!$A$1:$C$23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1" i="14" l="1"/>
  <c r="G61" i="14"/>
  <c r="E61" i="14"/>
  <c r="D61" i="14"/>
  <c r="G55" i="14"/>
  <c r="G54" i="14"/>
  <c r="G52" i="14"/>
  <c r="G51" i="14"/>
  <c r="G50" i="14"/>
  <c r="G48" i="14"/>
  <c r="G47" i="14"/>
  <c r="G46" i="14"/>
  <c r="G44" i="14"/>
  <c r="F39" i="14"/>
  <c r="G39" i="14"/>
  <c r="E39" i="14"/>
  <c r="D39" i="14"/>
  <c r="G34" i="14"/>
  <c r="G30" i="14"/>
  <c r="G29" i="14"/>
  <c r="G26" i="14"/>
  <c r="G24" i="14"/>
  <c r="G19" i="14"/>
  <c r="G15" i="14"/>
  <c r="F61" i="10"/>
  <c r="E61" i="10"/>
  <c r="G61" i="10"/>
  <c r="D61" i="10"/>
  <c r="G55" i="10"/>
  <c r="G54" i="10"/>
  <c r="G53" i="10"/>
  <c r="G52" i="10"/>
  <c r="G50" i="10"/>
  <c r="G49" i="10"/>
  <c r="G48" i="10"/>
  <c r="G47" i="10"/>
  <c r="G46" i="10"/>
  <c r="G45" i="10"/>
  <c r="G44" i="10"/>
  <c r="F39" i="10"/>
  <c r="D39" i="10"/>
  <c r="G34" i="10"/>
  <c r="G33" i="10"/>
  <c r="G29" i="10"/>
  <c r="G28" i="10"/>
  <c r="G26" i="10"/>
  <c r="G25" i="10"/>
  <c r="G24" i="10"/>
  <c r="G20" i="10"/>
  <c r="G19" i="10"/>
  <c r="G16" i="10"/>
  <c r="G15" i="10"/>
  <c r="G10" i="10"/>
  <c r="E39" i="10"/>
  <c r="G39" i="10"/>
  <c r="F61" i="7"/>
  <c r="F63" i="7"/>
  <c r="E61" i="7"/>
  <c r="D61" i="7"/>
  <c r="G54" i="7"/>
  <c r="G50" i="7"/>
  <c r="G48" i="7"/>
  <c r="G47" i="7"/>
  <c r="G46" i="7"/>
  <c r="G44" i="7"/>
  <c r="F72" i="12"/>
  <c r="B18" i="13" s="1"/>
  <c r="E72" i="12"/>
  <c r="G72" i="12" s="1"/>
  <c r="D72" i="12"/>
  <c r="B16" i="13" s="1"/>
  <c r="G66" i="12"/>
  <c r="G65" i="12"/>
  <c r="G61" i="12"/>
  <c r="G59" i="12"/>
  <c r="G58" i="12"/>
  <c r="G57" i="12"/>
  <c r="G55" i="12"/>
  <c r="F50" i="12"/>
  <c r="B13" i="13"/>
  <c r="E50" i="12"/>
  <c r="B12" i="13"/>
  <c r="B14" i="13" s="1"/>
  <c r="D50" i="12"/>
  <c r="B11" i="13"/>
  <c r="G44" i="12"/>
  <c r="F38" i="12"/>
  <c r="B8" i="13" s="1"/>
  <c r="E38" i="12"/>
  <c r="B7" i="13" s="1"/>
  <c r="D38" i="12"/>
  <c r="G29" i="12"/>
  <c r="G20" i="12"/>
  <c r="G11" i="12"/>
  <c r="F61" i="9"/>
  <c r="E61" i="9"/>
  <c r="G61" i="9"/>
  <c r="D61" i="9"/>
  <c r="G55" i="9"/>
  <c r="G54" i="9"/>
  <c r="G52" i="9"/>
  <c r="G51" i="9"/>
  <c r="G50" i="9"/>
  <c r="G48" i="9"/>
  <c r="G47" i="9"/>
  <c r="G46" i="9"/>
  <c r="G45" i="9"/>
  <c r="G44" i="9"/>
  <c r="F39" i="9"/>
  <c r="G39" i="9"/>
  <c r="E39" i="9"/>
  <c r="D39" i="9"/>
  <c r="G34" i="9"/>
  <c r="G32" i="9"/>
  <c r="G31" i="9"/>
  <c r="G29" i="9"/>
  <c r="G25" i="9"/>
  <c r="G24" i="9"/>
  <c r="G23" i="9"/>
  <c r="G20" i="9"/>
  <c r="G18" i="9"/>
  <c r="G17" i="9"/>
  <c r="G16" i="9"/>
  <c r="G14" i="9"/>
  <c r="G13" i="9"/>
  <c r="F62" i="6"/>
  <c r="G62" i="6"/>
  <c r="F64" i="6"/>
  <c r="E62" i="6"/>
  <c r="D62" i="6"/>
  <c r="G55" i="6"/>
  <c r="G54" i="6"/>
  <c r="G53" i="6"/>
  <c r="G52" i="6"/>
  <c r="G51" i="6"/>
  <c r="G50" i="6"/>
  <c r="G48" i="6"/>
  <c r="G46" i="6"/>
  <c r="G45" i="6"/>
  <c r="G44" i="6"/>
  <c r="F39" i="6"/>
  <c r="G39" i="6"/>
  <c r="E39" i="6"/>
  <c r="D39" i="6"/>
  <c r="G34" i="6"/>
  <c r="G33" i="6"/>
  <c r="G32" i="6"/>
  <c r="G31" i="6"/>
  <c r="G29" i="6"/>
  <c r="G28" i="6"/>
  <c r="G25" i="6"/>
  <c r="G22" i="6"/>
  <c r="G21" i="6"/>
  <c r="G20" i="6"/>
  <c r="G19" i="6"/>
  <c r="G18" i="6"/>
  <c r="G16" i="6"/>
  <c r="G15" i="6"/>
  <c r="G14" i="6"/>
  <c r="G11" i="6"/>
  <c r="F62" i="5"/>
  <c r="G62" i="5"/>
  <c r="F64" i="5"/>
  <c r="E62" i="5"/>
  <c r="D62" i="5"/>
  <c r="G56" i="5"/>
  <c r="G54" i="5"/>
  <c r="G50" i="5"/>
  <c r="G48" i="5"/>
  <c r="G46" i="5"/>
  <c r="G44" i="5"/>
  <c r="F39" i="5"/>
  <c r="G39" i="5"/>
  <c r="E39" i="5"/>
  <c r="D39" i="5"/>
  <c r="G25" i="5"/>
  <c r="G23" i="5"/>
  <c r="G18" i="5"/>
  <c r="G17" i="5"/>
  <c r="G14" i="5"/>
  <c r="G12" i="5"/>
  <c r="G10" i="5"/>
  <c r="F62" i="4"/>
  <c r="F64" i="4"/>
  <c r="E62" i="4"/>
  <c r="D62" i="4"/>
  <c r="G56" i="4"/>
  <c r="G54" i="4"/>
  <c r="G53" i="4"/>
  <c r="G52" i="4"/>
  <c r="G50" i="4"/>
  <c r="G49" i="4"/>
  <c r="G48" i="4"/>
  <c r="G46" i="4"/>
  <c r="G45" i="4"/>
  <c r="G44" i="4"/>
  <c r="F39" i="4"/>
  <c r="E39" i="4"/>
  <c r="D39" i="4"/>
  <c r="G33" i="4"/>
  <c r="G31" i="4"/>
  <c r="G28" i="4"/>
  <c r="G26" i="4"/>
  <c r="G24" i="4"/>
  <c r="G23" i="4"/>
  <c r="G22" i="4"/>
  <c r="G21" i="4"/>
  <c r="G19" i="4"/>
  <c r="G18" i="4"/>
  <c r="G17" i="4"/>
  <c r="G16" i="4"/>
  <c r="G15" i="4"/>
  <c r="G14" i="4"/>
  <c r="G11" i="4"/>
  <c r="G10" i="4"/>
  <c r="F62" i="3"/>
  <c r="F64" i="3"/>
  <c r="E62" i="3"/>
  <c r="G62" i="3"/>
  <c r="D62" i="3"/>
  <c r="G55" i="3"/>
  <c r="G54" i="3"/>
  <c r="G53" i="3"/>
  <c r="G52" i="3"/>
  <c r="G50" i="3"/>
  <c r="G49" i="3"/>
  <c r="G48" i="3"/>
  <c r="G47" i="3"/>
  <c r="G46" i="3"/>
  <c r="G45" i="3"/>
  <c r="G44" i="3"/>
  <c r="F39" i="3"/>
  <c r="E39" i="3"/>
  <c r="G39" i="3"/>
  <c r="D39" i="3"/>
  <c r="G34" i="3"/>
  <c r="G32" i="3"/>
  <c r="G29" i="3"/>
  <c r="G28" i="3"/>
  <c r="G26" i="3"/>
  <c r="G24" i="3"/>
  <c r="G23" i="3"/>
  <c r="G22" i="3"/>
  <c r="G21" i="3"/>
  <c r="G20" i="3"/>
  <c r="G18" i="3"/>
  <c r="G17" i="3"/>
  <c r="G13" i="3"/>
  <c r="G11" i="3"/>
  <c r="G9" i="3"/>
  <c r="F60" i="2"/>
  <c r="G60" i="2"/>
  <c r="E60" i="2"/>
  <c r="D60" i="2"/>
  <c r="G54" i="2"/>
  <c r="G53" i="2"/>
  <c r="G50" i="2"/>
  <c r="G48" i="2"/>
  <c r="G47" i="2"/>
  <c r="G46" i="2"/>
  <c r="G44" i="2"/>
  <c r="F39" i="2"/>
  <c r="G39" i="2"/>
  <c r="E39" i="2"/>
  <c r="D39" i="2"/>
  <c r="G34" i="2"/>
  <c r="G32" i="2"/>
  <c r="G30" i="2"/>
  <c r="G18" i="2"/>
  <c r="F60" i="11"/>
  <c r="G60" i="11"/>
  <c r="E60" i="11"/>
  <c r="D60" i="11"/>
  <c r="G53" i="11"/>
  <c r="G52" i="11"/>
  <c r="G50" i="11"/>
  <c r="G49" i="11"/>
  <c r="G48" i="11"/>
  <c r="G47" i="11"/>
  <c r="G46" i="11"/>
  <c r="G45" i="11"/>
  <c r="G44" i="11"/>
  <c r="F39" i="11"/>
  <c r="F62" i="11"/>
  <c r="E39" i="11"/>
  <c r="G39" i="11"/>
  <c r="D39" i="11"/>
  <c r="G34" i="11"/>
  <c r="G30" i="11"/>
  <c r="G29" i="11"/>
  <c r="G23" i="11"/>
  <c r="G22" i="11"/>
  <c r="G19" i="11"/>
  <c r="G11" i="11"/>
  <c r="G9" i="11"/>
  <c r="F61" i="8"/>
  <c r="G61" i="8"/>
  <c r="E61" i="8"/>
  <c r="D61" i="8"/>
  <c r="G55" i="8"/>
  <c r="G54" i="8"/>
  <c r="G53" i="8"/>
  <c r="G52" i="8"/>
  <c r="G51" i="8"/>
  <c r="G50" i="8"/>
  <c r="G48" i="8"/>
  <c r="G47" i="8"/>
  <c r="G46" i="8"/>
  <c r="G45" i="8"/>
  <c r="G44" i="8"/>
  <c r="F39" i="8"/>
  <c r="E39" i="8"/>
  <c r="G39" i="8"/>
  <c r="D39" i="8"/>
  <c r="G34" i="8"/>
  <c r="G33" i="8"/>
  <c r="G32" i="8"/>
  <c r="G29" i="8"/>
  <c r="G28" i="8"/>
  <c r="G26" i="8"/>
  <c r="G25" i="8"/>
  <c r="G24" i="8"/>
  <c r="G23" i="8"/>
  <c r="G21" i="8"/>
  <c r="G19" i="8"/>
  <c r="G18" i="8"/>
  <c r="G13" i="8"/>
  <c r="G11" i="8"/>
  <c r="G10" i="8"/>
  <c r="F61" i="1"/>
  <c r="G61" i="1"/>
  <c r="E61" i="1"/>
  <c r="D61" i="1"/>
  <c r="G54" i="1"/>
  <c r="G52" i="1"/>
  <c r="G50" i="1"/>
  <c r="G49" i="1"/>
  <c r="G48" i="1"/>
  <c r="G46" i="1"/>
  <c r="G45" i="1"/>
  <c r="G44" i="1"/>
  <c r="F39" i="1"/>
  <c r="E39" i="1"/>
  <c r="D39" i="1"/>
  <c r="G31" i="1"/>
  <c r="G25" i="1"/>
  <c r="G22" i="1"/>
  <c r="G20" i="1"/>
  <c r="G18" i="1"/>
  <c r="G17" i="1"/>
  <c r="G16" i="1"/>
  <c r="G15" i="1"/>
  <c r="G13" i="1"/>
  <c r="G10" i="1"/>
  <c r="G9" i="1"/>
  <c r="A4" i="13"/>
  <c r="A3" i="14"/>
  <c r="A3" i="12"/>
  <c r="A3" i="11"/>
  <c r="A3" i="10"/>
  <c r="A3" i="9"/>
  <c r="A3" i="8"/>
  <c r="A3" i="7"/>
  <c r="D39" i="7"/>
  <c r="E39" i="7"/>
  <c r="F39" i="7"/>
  <c r="A3" i="6"/>
  <c r="A3" i="5"/>
  <c r="A3" i="4"/>
  <c r="A3" i="3"/>
  <c r="A3" i="2"/>
  <c r="F63" i="10"/>
  <c r="G39" i="4"/>
  <c r="F63" i="14"/>
  <c r="G50" i="12"/>
  <c r="F63" i="9"/>
  <c r="F63" i="8"/>
  <c r="G61" i="7"/>
  <c r="G62" i="4"/>
  <c r="B17" i="13"/>
  <c r="F62" i="2"/>
  <c r="B6" i="13"/>
  <c r="F63" i="1"/>
  <c r="G39" i="1"/>
  <c r="B9" i="13" l="1"/>
  <c r="B21" i="13"/>
  <c r="B19" i="13"/>
  <c r="G38" i="12"/>
  <c r="F74" i="12"/>
</calcChain>
</file>

<file path=xl/sharedStrings.xml><?xml version="1.0" encoding="utf-8"?>
<sst xmlns="http://schemas.openxmlformats.org/spreadsheetml/2006/main" count="952" uniqueCount="157">
  <si>
    <t>MISSOURI GAMING COMMISSION</t>
  </si>
  <si>
    <t>DETAIL GAMING STATS - PUBLIC REPORT</t>
  </si>
  <si>
    <t>BOAT:    ARGOSY RIVERSIDE</t>
  </si>
  <si>
    <t>TABLE GAMES:</t>
  </si>
  <si>
    <t>TABLE</t>
  </si>
  <si>
    <t>ACTUAL</t>
  </si>
  <si>
    <t>UNITS</t>
  </si>
  <si>
    <t>DROP</t>
  </si>
  <si>
    <t>AGR</t>
  </si>
  <si>
    <t>HOLD %</t>
  </si>
  <si>
    <t xml:space="preserve">   Blackjack</t>
  </si>
  <si>
    <t xml:space="preserve">   Double Deck Blackjack</t>
  </si>
  <si>
    <t xml:space="preserve">   Face Up Blackjack</t>
  </si>
  <si>
    <t xml:space="preserve">   Caribbean Stud</t>
  </si>
  <si>
    <t xml:space="preserve">   Craps</t>
  </si>
  <si>
    <t xml:space="preserve">   Craps No More</t>
  </si>
  <si>
    <t xml:space="preserve">   No Craps, Craps</t>
  </si>
  <si>
    <t xml:space="preserve">   Let It Ride</t>
  </si>
  <si>
    <t xml:space="preserve">   Mini Bacarrat</t>
  </si>
  <si>
    <t xml:space="preserve">   Pai Gow Poker</t>
  </si>
  <si>
    <t xml:space="preserve">   Roulette</t>
  </si>
  <si>
    <t xml:space="preserve">   Poker w/o bad beat</t>
  </si>
  <si>
    <t xml:space="preserve">   Bad Beat Poker - house funded</t>
  </si>
  <si>
    <t xml:space="preserve">   Bad Beat Poker - player funded</t>
  </si>
  <si>
    <t xml:space="preserve">   Three Card Poker/Stud</t>
  </si>
  <si>
    <t xml:space="preserve">   Mississippi Stud</t>
  </si>
  <si>
    <t xml:space="preserve">   BJ 21 +3</t>
  </si>
  <si>
    <t xml:space="preserve">   Ultimate Texas Hold'em</t>
  </si>
  <si>
    <t xml:space="preserve">   Table Tournaments</t>
  </si>
  <si>
    <t xml:space="preserve">   Other </t>
  </si>
  <si>
    <t xml:space="preserve">   Rounding</t>
  </si>
  <si>
    <t xml:space="preserve">  TOTAL TABLE GAMES:</t>
  </si>
  <si>
    <t>ELECTRONIC GAMING DEVICES:</t>
  </si>
  <si>
    <t xml:space="preserve">     5 cents</t>
  </si>
  <si>
    <t xml:space="preserve">   10 cents</t>
  </si>
  <si>
    <t xml:space="preserve">   25 cents</t>
  </si>
  <si>
    <t xml:space="preserve">   50 cents</t>
  </si>
  <si>
    <t xml:space="preserve">   $1.00</t>
  </si>
  <si>
    <t xml:space="preserve">   $2.00</t>
  </si>
  <si>
    <t xml:space="preserve">   $5.00</t>
  </si>
  <si>
    <t xml:space="preserve">   $10.00</t>
  </si>
  <si>
    <t xml:space="preserve">   $25.00</t>
  </si>
  <si>
    <t xml:space="preserve">   Slot Tournaments</t>
  </si>
  <si>
    <t xml:space="preserve">   Wide Area Progressive</t>
  </si>
  <si>
    <t xml:space="preserve">   Other</t>
  </si>
  <si>
    <t xml:space="preserve">     TOTAL SLOTS:</t>
  </si>
  <si>
    <t>TOTAL AGR FOR MONTH:</t>
  </si>
  <si>
    <t xml:space="preserve">(1) The above payout percentages for slots represent the actual payout for a one month period only.  </t>
  </si>
  <si>
    <t xml:space="preserve">     The 80% minimum payout per Section 313.805(12) RSMO is not limited to any one month period </t>
  </si>
  <si>
    <t xml:space="preserve">     and is calculated based on standard probability and statistical theory.</t>
  </si>
  <si>
    <t>NOTE:  THE FIGURES IN THIS REPORT ARE SUBJECT TO ADJUSTMENT</t>
  </si>
  <si>
    <t>DETAIL GAMING STATS  - PUBLIC REPORT</t>
  </si>
  <si>
    <t xml:space="preserve">   Single Deck Blackjack</t>
  </si>
  <si>
    <t xml:space="preserve">   Texas Shootout</t>
  </si>
  <si>
    <t xml:space="preserve">   Ultimate Texas Hold'Em</t>
  </si>
  <si>
    <t xml:space="preserve">   Midi Bacarrat</t>
  </si>
  <si>
    <t xml:space="preserve">   EZ Bacarrat</t>
  </si>
  <si>
    <t xml:space="preserve">   21 Plus 3</t>
  </si>
  <si>
    <t xml:space="preserve">   Four Card Poker</t>
  </si>
  <si>
    <t xml:space="preserve">   $100.00</t>
  </si>
  <si>
    <t xml:space="preserve">     1 cent</t>
  </si>
  <si>
    <t xml:space="preserve">     2 cents</t>
  </si>
  <si>
    <t xml:space="preserve">   Ultimate Texas Hold 'Em</t>
  </si>
  <si>
    <t xml:space="preserve">   Six Card Poker</t>
  </si>
  <si>
    <t xml:space="preserve">   21 plus 3</t>
  </si>
  <si>
    <t xml:space="preserve">   Prime 21</t>
  </si>
  <si>
    <t xml:space="preserve">   EZ Pai Gow</t>
  </si>
  <si>
    <t>BOAT:     MARK TWAIN</t>
  </si>
  <si>
    <t>BOAT:     ST. CHARLES</t>
  </si>
  <si>
    <t xml:space="preserve">   Three Card Progressive</t>
  </si>
  <si>
    <t xml:space="preserve">   Blackjack plus 3</t>
  </si>
  <si>
    <t xml:space="preserve">   Dragon Bonus</t>
  </si>
  <si>
    <t xml:space="preserve">   EZ Baccarat</t>
  </si>
  <si>
    <t>BOAT:     RIVER CITY</t>
  </si>
  <si>
    <t xml:space="preserve">   Bonus Craps</t>
  </si>
  <si>
    <t>BOAT:  ISLE OF CAPRI - BOONVILLE</t>
  </si>
  <si>
    <t>STATEWIDE TOTALS</t>
  </si>
  <si>
    <t xml:space="preserve">     TABLE GAMES:</t>
  </si>
  <si>
    <t xml:space="preserve">     TABLE DROP:</t>
  </si>
  <si>
    <t xml:space="preserve">     TABLE AGR:</t>
  </si>
  <si>
    <t xml:space="preserve">     ACTUAL HOLD %:</t>
  </si>
  <si>
    <t xml:space="preserve">     SLOT MACHINES:</t>
  </si>
  <si>
    <t xml:space="preserve">     SLOT HANDLE:</t>
  </si>
  <si>
    <t xml:space="preserve">     SLOT AGR:</t>
  </si>
  <si>
    <t xml:space="preserve">     ACTUAL PAYOUT %:</t>
  </si>
  <si>
    <t xml:space="preserve">     GRAND TOTAL AGR:</t>
  </si>
  <si>
    <t xml:space="preserve">   Lunar Poker</t>
  </si>
  <si>
    <t xml:space="preserve">   Super 7</t>
  </si>
  <si>
    <t xml:space="preserve">   Three Card Poker</t>
  </si>
  <si>
    <t>BOAT:  HOLLYWOOD</t>
  </si>
  <si>
    <t xml:space="preserve">   65 to 5 BJ</t>
  </si>
  <si>
    <t xml:space="preserve">   High Card Flush</t>
  </si>
  <si>
    <t xml:space="preserve">   1 cent</t>
  </si>
  <si>
    <t xml:space="preserve">   2 cents</t>
  </si>
  <si>
    <t xml:space="preserve">   Double Deck 21 Plus 3</t>
  </si>
  <si>
    <t xml:space="preserve">   Commission Free</t>
  </si>
  <si>
    <t xml:space="preserve">   Blackjack 6 to 5</t>
  </si>
  <si>
    <t xml:space="preserve">   EZ Mini Bacarrat</t>
  </si>
  <si>
    <t xml:space="preserve">   Criss Cross</t>
  </si>
  <si>
    <t xml:space="preserve">   Double Deck Blackjack 21+3</t>
  </si>
  <si>
    <t xml:space="preserve">   Heads Up Hold Em</t>
  </si>
  <si>
    <t xml:space="preserve">   Blackjack Top 3</t>
  </si>
  <si>
    <t xml:space="preserve">   DJ Wild</t>
  </si>
  <si>
    <t xml:space="preserve">   Texas Ultimate</t>
  </si>
  <si>
    <t xml:space="preserve">   Cajun Stud Poker</t>
  </si>
  <si>
    <t xml:space="preserve">   Cajun Stud</t>
  </si>
  <si>
    <t xml:space="preserve">   Heads Up Hold'em</t>
  </si>
  <si>
    <t xml:space="preserve">   World Tour Poker</t>
  </si>
  <si>
    <t xml:space="preserve">   Trilux Blackjack</t>
  </si>
  <si>
    <t xml:space="preserve">   Trilux</t>
  </si>
  <si>
    <t xml:space="preserve">   Cajun Poker</t>
  </si>
  <si>
    <t xml:space="preserve">   Sic Bo</t>
  </si>
  <si>
    <t xml:space="preserve">   DJ Wild Poker</t>
  </si>
  <si>
    <t xml:space="preserve">   Fortune 7</t>
  </si>
  <si>
    <t xml:space="preserve">   Four Card Frenzy</t>
  </si>
  <si>
    <t xml:space="preserve">   Criss Cross Poker</t>
  </si>
  <si>
    <t xml:space="preserve">   Straw Poker</t>
  </si>
  <si>
    <t xml:space="preserve">  Multi Denom</t>
  </si>
  <si>
    <t xml:space="preserve">   Ultimate Texas Poker</t>
  </si>
  <si>
    <t xml:space="preserve">   5 Treasures Baccarat</t>
  </si>
  <si>
    <t xml:space="preserve">    EZ Baccarat</t>
  </si>
  <si>
    <t xml:space="preserve">BOAT:     AMERISTAR KC </t>
  </si>
  <si>
    <t>SLOT</t>
  </si>
  <si>
    <t>HANDLE</t>
  </si>
  <si>
    <t>PAYOUT % (1)</t>
  </si>
  <si>
    <t>BOAT: CENTURY CARUTHERSVILLE</t>
  </si>
  <si>
    <t>BOAT:     HARRAHS KANSAS CITY</t>
  </si>
  <si>
    <t xml:space="preserve">     HYBRID MACHINES:</t>
  </si>
  <si>
    <t xml:space="preserve">     HYBRID HANDLE:</t>
  </si>
  <si>
    <t xml:space="preserve">     HYBRID AGR:</t>
  </si>
  <si>
    <t>BOAT: CENTURY CAPE GIRARDEAU</t>
  </si>
  <si>
    <t xml:space="preserve">   BJ 6 to 5</t>
  </si>
  <si>
    <t xml:space="preserve">   Face Up Pai Gow</t>
  </si>
  <si>
    <t xml:space="preserve">   I Luv Suits</t>
  </si>
  <si>
    <t>BOAT:  BALLY'S KC</t>
  </si>
  <si>
    <t xml:space="preserve">   I LUV Suits</t>
  </si>
  <si>
    <t xml:space="preserve">   Blackjack 6 TO 5</t>
  </si>
  <si>
    <t xml:space="preserve">   Mini Baccarat</t>
  </si>
  <si>
    <t xml:space="preserve">   Golden Frog Baccarat</t>
  </si>
  <si>
    <t xml:space="preserve">   5 Treasures</t>
  </si>
  <si>
    <t>BOAT:    HORSESHOE ST. LOUIS</t>
  </si>
  <si>
    <t xml:space="preserve">   Rising Phoenix MB</t>
  </si>
  <si>
    <t xml:space="preserve">   Big Blind UTH</t>
  </si>
  <si>
    <t xml:space="preserve">   Trilux EZ</t>
  </si>
  <si>
    <t xml:space="preserve">   Double Deck EZ</t>
  </si>
  <si>
    <t xml:space="preserve">   Rising Phoenix</t>
  </si>
  <si>
    <t>HYBRID TABLES</t>
  </si>
  <si>
    <t>HYBRID</t>
  </si>
  <si>
    <t xml:space="preserve">   Hybrid Tournaments</t>
  </si>
  <si>
    <t xml:space="preserve">     TOTAL HYBRID:</t>
  </si>
  <si>
    <t xml:space="preserve">   Eternal Bacarrat</t>
  </si>
  <si>
    <t xml:space="preserve">   Run Em Twice</t>
  </si>
  <si>
    <t xml:space="preserve">    Trilux</t>
  </si>
  <si>
    <t>BOAT:     ST. JOSEPH</t>
  </si>
  <si>
    <t xml:space="preserve">     Multi Denom</t>
  </si>
  <si>
    <t xml:space="preserve">   Dragon Bonus Mini Baccarat</t>
  </si>
  <si>
    <t>MONTH ENDED:  MAY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</si>
</sst>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0.000%"/>
  </numFmts>
  <fonts count="22" x14ac:knownFonts="1">
    <font>
      <sz val="12"/>
      <name val="Arial"/>
    </font>
    <font>
      <b/>
      <sz val="10"/>
      <name val="Arial"/>
    </font>
    <font>
      <b/>
      <sz val="18"/>
      <name val="Arial"/>
      <family val="2"/>
    </font>
    <font>
      <b/>
      <u/>
      <sz val="18"/>
      <name val="Arial"/>
      <family val="2"/>
    </font>
    <font>
      <u/>
      <sz val="12"/>
      <name val="Arial"/>
      <family val="2"/>
    </font>
    <font>
      <b/>
      <u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2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b/>
      <u/>
      <sz val="16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b/>
      <u/>
      <sz val="17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2">
    <xf numFmtId="0" fontId="0" fillId="0" borderId="0" xfId="0" applyProtection="1">
      <protection locked="0"/>
    </xf>
    <xf numFmtId="0" fontId="2" fillId="0" borderId="0" xfId="0" applyFont="1"/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Continuous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Continuous"/>
    </xf>
    <xf numFmtId="0" fontId="0" fillId="2" borderId="0" xfId="0" applyFill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Continuous"/>
    </xf>
    <xf numFmtId="0" fontId="7" fillId="0" borderId="1" xfId="0" applyFont="1" applyBorder="1" applyProtection="1">
      <protection locked="0"/>
    </xf>
    <xf numFmtId="0" fontId="8" fillId="0" borderId="2" xfId="0" applyFont="1" applyBorder="1"/>
    <xf numFmtId="0" fontId="0" fillId="0" borderId="2" xfId="0" applyBorder="1"/>
    <xf numFmtId="0" fontId="9" fillId="0" borderId="3" xfId="0" applyFont="1" applyBorder="1"/>
    <xf numFmtId="0" fontId="9" fillId="3" borderId="3" xfId="0" applyFont="1" applyFill="1" applyBorder="1"/>
    <xf numFmtId="0" fontId="8" fillId="3" borderId="1" xfId="0" applyFont="1" applyFill="1" applyBorder="1" applyProtection="1">
      <protection locked="0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8" fillId="0" borderId="0" xfId="0" applyFont="1"/>
    <xf numFmtId="0" fontId="11" fillId="2" borderId="0" xfId="0" applyFont="1" applyFill="1"/>
    <xf numFmtId="0" fontId="8" fillId="2" borderId="0" xfId="0" applyFont="1" applyFill="1"/>
    <xf numFmtId="0" fontId="6" fillId="0" borderId="0" xfId="0" applyFont="1"/>
    <xf numFmtId="0" fontId="6" fillId="2" borderId="3" xfId="0" applyFont="1" applyFill="1" applyBorder="1" applyProtection="1">
      <protection locked="0"/>
    </xf>
    <xf numFmtId="0" fontId="8" fillId="2" borderId="1" xfId="0" applyFont="1" applyFill="1" applyBorder="1" applyProtection="1">
      <protection locked="0"/>
    </xf>
    <xf numFmtId="0" fontId="6" fillId="2" borderId="3" xfId="0" applyFont="1" applyFill="1" applyBorder="1" applyAlignment="1" applyProtection="1">
      <alignment horizontal="left"/>
      <protection locked="0"/>
    </xf>
    <xf numFmtId="0" fontId="8" fillId="2" borderId="1" xfId="0" applyFont="1" applyFill="1" applyBorder="1" applyAlignment="1" applyProtection="1">
      <alignment horizontal="centerContinuous"/>
      <protection locked="0"/>
    </xf>
    <xf numFmtId="0" fontId="9" fillId="0" borderId="3" xfId="0" applyFont="1" applyBorder="1" applyAlignment="1">
      <alignment horizontal="left"/>
    </xf>
    <xf numFmtId="0" fontId="6" fillId="3" borderId="3" xfId="0" applyFont="1" applyFill="1" applyBorder="1" applyProtection="1">
      <protection locked="0"/>
    </xf>
    <xf numFmtId="0" fontId="7" fillId="0" borderId="0" xfId="0" applyFont="1"/>
    <xf numFmtId="0" fontId="10" fillId="0" borderId="0" xfId="0" applyFont="1"/>
    <xf numFmtId="0" fontId="12" fillId="0" borderId="0" xfId="0" applyFont="1"/>
    <xf numFmtId="4" fontId="10" fillId="0" borderId="0" xfId="0" applyNumberFormat="1" applyFont="1" applyAlignment="1">
      <alignment horizontal="right"/>
    </xf>
    <xf numFmtId="4" fontId="6" fillId="0" borderId="0" xfId="0" applyNumberFormat="1" applyFont="1" applyAlignment="1">
      <alignment horizontal="right"/>
    </xf>
    <xf numFmtId="0" fontId="5" fillId="0" borderId="0" xfId="0" applyFont="1"/>
    <xf numFmtId="0" fontId="13" fillId="0" borderId="0" xfId="0" applyFont="1"/>
    <xf numFmtId="164" fontId="10" fillId="0" borderId="0" xfId="0" applyNumberFormat="1" applyFont="1"/>
    <xf numFmtId="4" fontId="10" fillId="0" borderId="0" xfId="0" applyNumberFormat="1" applyFont="1"/>
    <xf numFmtId="3" fontId="10" fillId="0" borderId="0" xfId="0" applyNumberFormat="1" applyFont="1" applyAlignment="1">
      <alignment horizontal="center"/>
    </xf>
    <xf numFmtId="3" fontId="10" fillId="0" borderId="0" xfId="0" applyNumberFormat="1" applyFont="1"/>
    <xf numFmtId="0" fontId="14" fillId="0" borderId="0" xfId="0" applyFont="1"/>
    <xf numFmtId="0" fontId="15" fillId="0" borderId="0" xfId="0" applyFont="1"/>
    <xf numFmtId="0" fontId="12" fillId="0" borderId="0" xfId="0" applyFont="1" applyAlignment="1">
      <alignment horizontal="center"/>
    </xf>
    <xf numFmtId="0" fontId="3" fillId="0" borderId="0" xfId="0" applyFont="1" applyProtection="1">
      <protection locked="0"/>
    </xf>
    <xf numFmtId="8" fontId="6" fillId="2" borderId="3" xfId="0" quotePrefix="1" applyNumberFormat="1" applyFont="1" applyFill="1" applyBorder="1" applyProtection="1">
      <protection locked="0"/>
    </xf>
    <xf numFmtId="0" fontId="6" fillId="2" borderId="3" xfId="0" quotePrefix="1" applyFont="1" applyFill="1" applyBorder="1" applyProtection="1">
      <protection locked="0"/>
    </xf>
    <xf numFmtId="0" fontId="0" fillId="0" borderId="4" xfId="0" applyBorder="1"/>
    <xf numFmtId="0" fontId="12" fillId="2" borderId="0" xfId="0" applyFont="1" applyFill="1"/>
    <xf numFmtId="0" fontId="18" fillId="0" borderId="0" xfId="0" applyFont="1"/>
    <xf numFmtId="0" fontId="6" fillId="2" borderId="5" xfId="0" applyFont="1" applyFill="1" applyBorder="1" applyAlignment="1" applyProtection="1">
      <alignment horizontal="left"/>
      <protection locked="0"/>
    </xf>
    <xf numFmtId="0" fontId="19" fillId="2" borderId="3" xfId="0" applyFont="1" applyFill="1" applyBorder="1" applyProtection="1">
      <protection locked="0"/>
    </xf>
    <xf numFmtId="3" fontId="8" fillId="0" borderId="3" xfId="0" applyNumberFormat="1" applyFont="1" applyBorder="1" applyAlignment="1" applyProtection="1">
      <alignment horizontal="center"/>
      <protection locked="0"/>
    </xf>
    <xf numFmtId="3" fontId="8" fillId="3" borderId="3" xfId="0" applyNumberFormat="1" applyFont="1" applyFill="1" applyBorder="1" applyAlignment="1" applyProtection="1">
      <alignment horizontal="center"/>
      <protection locked="0"/>
    </xf>
    <xf numFmtId="3" fontId="10" fillId="2" borderId="3" xfId="0" applyNumberFormat="1" applyFont="1" applyFill="1" applyBorder="1" applyAlignment="1">
      <alignment horizontal="center"/>
    </xf>
    <xf numFmtId="4" fontId="6" fillId="0" borderId="1" xfId="0" applyNumberFormat="1" applyFont="1" applyBorder="1" applyAlignment="1">
      <alignment horizontal="centerContinuous"/>
    </xf>
    <xf numFmtId="4" fontId="6" fillId="0" borderId="0" xfId="0" applyNumberFormat="1" applyFont="1" applyAlignment="1">
      <alignment horizontal="centerContinuous"/>
    </xf>
    <xf numFmtId="4" fontId="6" fillId="0" borderId="0" xfId="0" applyNumberFormat="1" applyFont="1" applyAlignment="1">
      <alignment horizontal="center"/>
    </xf>
    <xf numFmtId="4" fontId="8" fillId="3" borderId="3" xfId="0" applyNumberFormat="1" applyFont="1" applyFill="1" applyBorder="1" applyAlignment="1" applyProtection="1">
      <alignment horizontal="center"/>
      <protection locked="0"/>
    </xf>
    <xf numFmtId="4" fontId="6" fillId="0" borderId="6" xfId="0" applyNumberFormat="1" applyFont="1" applyBorder="1" applyAlignment="1">
      <alignment horizontal="centerContinuous"/>
    </xf>
    <xf numFmtId="0" fontId="10" fillId="0" borderId="0" xfId="0" applyFont="1" applyAlignment="1">
      <alignment horizontal="left"/>
    </xf>
    <xf numFmtId="164" fontId="13" fillId="0" borderId="7" xfId="0" applyNumberFormat="1" applyFont="1" applyBorder="1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Continuous"/>
    </xf>
    <xf numFmtId="3" fontId="10" fillId="2" borderId="1" xfId="0" applyNumberFormat="1" applyFont="1" applyFill="1" applyBorder="1" applyAlignment="1">
      <alignment horizontal="center"/>
    </xf>
    <xf numFmtId="0" fontId="16" fillId="0" borderId="8" xfId="0" applyFont="1" applyBorder="1"/>
    <xf numFmtId="3" fontId="13" fillId="0" borderId="9" xfId="0" applyNumberFormat="1" applyFont="1" applyBorder="1" applyAlignment="1">
      <alignment horizontal="center"/>
    </xf>
    <xf numFmtId="0" fontId="16" fillId="0" borderId="10" xfId="0" applyFont="1" applyBorder="1"/>
    <xf numFmtId="4" fontId="13" fillId="0" borderId="7" xfId="0" applyNumberFormat="1" applyFont="1" applyBorder="1" applyAlignment="1">
      <alignment horizontal="center"/>
    </xf>
    <xf numFmtId="0" fontId="16" fillId="4" borderId="10" xfId="0" applyFont="1" applyFill="1" applyBorder="1"/>
    <xf numFmtId="4" fontId="12" fillId="4" borderId="7" xfId="0" applyNumberFormat="1" applyFont="1" applyFill="1" applyBorder="1" applyAlignment="1">
      <alignment horizontal="center"/>
    </xf>
    <xf numFmtId="164" fontId="13" fillId="4" borderId="7" xfId="0" applyNumberFormat="1" applyFont="1" applyFill="1" applyBorder="1" applyAlignment="1">
      <alignment horizontal="center"/>
    </xf>
    <xf numFmtId="4" fontId="12" fillId="4" borderId="11" xfId="0" applyNumberFormat="1" applyFont="1" applyFill="1" applyBorder="1" applyAlignment="1">
      <alignment horizontal="center"/>
    </xf>
    <xf numFmtId="0" fontId="13" fillId="0" borderId="12" xfId="0" applyFont="1" applyBorder="1"/>
    <xf numFmtId="0" fontId="12" fillId="0" borderId="12" xfId="0" applyFont="1" applyBorder="1"/>
    <xf numFmtId="4" fontId="13" fillId="0" borderId="9" xfId="0" applyNumberFormat="1" applyFont="1" applyBorder="1" applyAlignment="1">
      <alignment horizontal="center"/>
    </xf>
    <xf numFmtId="3" fontId="10" fillId="2" borderId="5" xfId="0" applyNumberFormat="1" applyFont="1" applyFill="1" applyBorder="1" applyAlignment="1">
      <alignment horizontal="center"/>
    </xf>
    <xf numFmtId="40" fontId="8" fillId="5" borderId="3" xfId="0" applyNumberFormat="1" applyFont="1" applyFill="1" applyBorder="1" applyProtection="1">
      <protection locked="0"/>
    </xf>
    <xf numFmtId="40" fontId="8" fillId="0" borderId="3" xfId="0" applyNumberFormat="1" applyFont="1" applyBorder="1" applyProtection="1">
      <protection locked="0"/>
    </xf>
    <xf numFmtId="164" fontId="8" fillId="0" borderId="13" xfId="0" applyNumberFormat="1" applyFont="1" applyBorder="1" applyProtection="1">
      <protection locked="0"/>
    </xf>
    <xf numFmtId="164" fontId="8" fillId="3" borderId="13" xfId="0" applyNumberFormat="1" applyFont="1" applyFill="1" applyBorder="1" applyProtection="1">
      <protection locked="0"/>
    </xf>
    <xf numFmtId="40" fontId="8" fillId="3" borderId="3" xfId="0" applyNumberFormat="1" applyFont="1" applyFill="1" applyBorder="1" applyProtection="1">
      <protection locked="0"/>
    </xf>
    <xf numFmtId="4" fontId="10" fillId="2" borderId="5" xfId="0" applyNumberFormat="1" applyFont="1" applyFill="1" applyBorder="1"/>
    <xf numFmtId="164" fontId="10" fillId="0" borderId="14" xfId="0" applyNumberFormat="1" applyFont="1" applyBorder="1" applyProtection="1">
      <protection locked="0"/>
    </xf>
    <xf numFmtId="0" fontId="6" fillId="0" borderId="1" xfId="0" applyFont="1" applyBorder="1" applyAlignment="1">
      <alignment horizontal="center"/>
    </xf>
    <xf numFmtId="4" fontId="6" fillId="0" borderId="1" xfId="0" applyNumberFormat="1" applyFont="1" applyBorder="1"/>
    <xf numFmtId="4" fontId="6" fillId="0" borderId="0" xfId="0" applyNumberFormat="1" applyFont="1"/>
    <xf numFmtId="0" fontId="6" fillId="0" borderId="0" xfId="0" applyFont="1" applyAlignment="1">
      <alignment horizontal="center"/>
    </xf>
    <xf numFmtId="4" fontId="8" fillId="3" borderId="3" xfId="0" applyNumberFormat="1" applyFont="1" applyFill="1" applyBorder="1" applyProtection="1">
      <protection locked="0"/>
    </xf>
    <xf numFmtId="4" fontId="10" fillId="2" borderId="3" xfId="0" applyNumberFormat="1" applyFont="1" applyFill="1" applyBorder="1"/>
    <xf numFmtId="0" fontId="7" fillId="0" borderId="1" xfId="0" applyFont="1" applyBorder="1"/>
    <xf numFmtId="4" fontId="20" fillId="0" borderId="1" xfId="0" applyNumberFormat="1" applyFont="1" applyBorder="1"/>
    <xf numFmtId="0" fontId="0" fillId="0" borderId="1" xfId="0" applyBorder="1"/>
    <xf numFmtId="164" fontId="10" fillId="0" borderId="13" xfId="0" applyNumberFormat="1" applyFont="1" applyBorder="1" applyProtection="1">
      <protection locked="0"/>
    </xf>
    <xf numFmtId="164" fontId="8" fillId="0" borderId="3" xfId="0" applyNumberFormat="1" applyFont="1" applyBorder="1" applyProtection="1">
      <protection locked="0"/>
    </xf>
    <xf numFmtId="164" fontId="8" fillId="3" borderId="3" xfId="0" applyNumberFormat="1" applyFont="1" applyFill="1" applyBorder="1" applyProtection="1">
      <protection locked="0"/>
    </xf>
    <xf numFmtId="4" fontId="8" fillId="2" borderId="3" xfId="0" applyNumberFormat="1" applyFont="1" applyFill="1" applyBorder="1" applyProtection="1">
      <protection locked="0"/>
    </xf>
    <xf numFmtId="4" fontId="8" fillId="0" borderId="3" xfId="0" applyNumberFormat="1" applyFont="1" applyBorder="1" applyProtection="1">
      <protection locked="0"/>
    </xf>
    <xf numFmtId="164" fontId="10" fillId="0" borderId="3" xfId="0" applyNumberFormat="1" applyFont="1" applyBorder="1" applyProtection="1">
      <protection locked="0"/>
    </xf>
    <xf numFmtId="0" fontId="7" fillId="0" borderId="1" xfId="0" applyFont="1" applyBorder="1" applyAlignment="1">
      <alignment horizontal="center"/>
    </xf>
    <xf numFmtId="4" fontId="10" fillId="2" borderId="1" xfId="0" applyNumberFormat="1" applyFont="1" applyFill="1" applyBorder="1"/>
    <xf numFmtId="164" fontId="10" fillId="0" borderId="1" xfId="0" applyNumberFormat="1" applyFont="1" applyBorder="1" applyProtection="1">
      <protection locked="0"/>
    </xf>
    <xf numFmtId="10" fontId="8" fillId="0" borderId="3" xfId="0" applyNumberFormat="1" applyFont="1" applyBorder="1" applyProtection="1">
      <protection locked="0"/>
    </xf>
    <xf numFmtId="164" fontId="8" fillId="5" borderId="3" xfId="0" applyNumberFormat="1" applyFont="1" applyFill="1" applyBorder="1" applyProtection="1">
      <protection locked="0"/>
    </xf>
    <xf numFmtId="4" fontId="8" fillId="5" borderId="3" xfId="0" applyNumberFormat="1" applyFont="1" applyFill="1" applyBorder="1" applyProtection="1">
      <protection locked="0"/>
    </xf>
    <xf numFmtId="3" fontId="10" fillId="2" borderId="0" xfId="0" applyNumberFormat="1" applyFont="1" applyFill="1" applyAlignment="1">
      <alignment horizontal="center"/>
    </xf>
    <xf numFmtId="4" fontId="10" fillId="2" borderId="0" xfId="0" applyNumberFormat="1" applyFont="1" applyFill="1"/>
    <xf numFmtId="164" fontId="10" fillId="0" borderId="0" xfId="0" applyNumberFormat="1" applyFont="1" applyProtection="1">
      <protection locked="0"/>
    </xf>
    <xf numFmtId="0" fontId="6" fillId="0" borderId="3" xfId="0" applyFont="1" applyBorder="1"/>
    <xf numFmtId="0" fontId="21" fillId="0" borderId="3" xfId="0" applyFont="1" applyBorder="1" applyProtection="1">
      <protection locked="0"/>
    </xf>
    <xf numFmtId="0" fontId="6" fillId="0" borderId="3" xfId="0" applyFont="1" applyBorder="1" applyProtection="1">
      <protection locked="0"/>
    </xf>
    <xf numFmtId="4" fontId="20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34CE2-589C-4E58-BC2A-F98220E45EFB}">
  <sheetPr>
    <pageSetUpPr autoPageBreaks="0" fitToPage="1"/>
  </sheetPr>
  <dimension ref="A1:H83"/>
  <sheetViews>
    <sheetView tabSelected="1" showOutlineSymbols="0" zoomScale="87" workbookViewId="0">
      <selection activeCell="A4" sqref="A4"/>
    </sheetView>
  </sheetViews>
  <sheetFormatPr defaultRowHeight="15" x14ac:dyDescent="0.4"/>
  <cols>
    <col min="1" max="1" width="9.6640625" customWidth="1"/>
    <col min="2" max="2" width="15.6640625" customWidth="1"/>
    <col min="3" max="3" width="3.6640625" customWidth="1"/>
    <col min="4" max="4" width="7.6640625" customWidth="1"/>
    <col min="5" max="5" width="15.44140625" customWidth="1"/>
    <col min="6" max="6" width="14.6640625" customWidth="1"/>
    <col min="7" max="7" width="11.6640625" customWidth="1"/>
  </cols>
  <sheetData>
    <row r="1" spans="1:8" ht="22.5" x14ac:dyDescent="0.6">
      <c r="A1" s="1" t="s">
        <v>0</v>
      </c>
      <c r="B1" s="2"/>
      <c r="C1" s="2"/>
      <c r="D1" s="2"/>
      <c r="E1" s="2"/>
      <c r="F1" s="2"/>
      <c r="G1" s="2"/>
      <c r="H1" s="2"/>
    </row>
    <row r="2" spans="1:8" ht="22.5" x14ac:dyDescent="0.6">
      <c r="A2" s="1" t="s">
        <v>1</v>
      </c>
      <c r="B2" s="2"/>
      <c r="C2" s="2"/>
      <c r="D2" s="2"/>
      <c r="E2" s="2"/>
      <c r="F2" s="2"/>
      <c r="G2" s="2"/>
      <c r="H2" s="2"/>
    </row>
    <row r="3" spans="1:8" ht="22.5" x14ac:dyDescent="0.6">
      <c r="A3" s="1" t="s">
        <v>156</v>
      </c>
      <c r="B3" s="2"/>
      <c r="C3" s="2"/>
      <c r="D3" s="2"/>
      <c r="E3" s="2"/>
      <c r="F3" s="2"/>
      <c r="G3" s="2"/>
      <c r="H3" s="2"/>
    </row>
    <row r="4" spans="1:8" x14ac:dyDescent="0.4">
      <c r="A4" s="3"/>
      <c r="B4" s="3"/>
      <c r="C4" s="3"/>
      <c r="D4" s="3"/>
      <c r="E4" s="3"/>
      <c r="F4" s="4"/>
      <c r="G4" s="4"/>
      <c r="H4" s="2"/>
    </row>
    <row r="5" spans="1:8" ht="22.5" x14ac:dyDescent="0.6">
      <c r="A5" s="2"/>
      <c r="B5" s="3"/>
      <c r="C5" s="3"/>
      <c r="D5" s="5" t="s">
        <v>2</v>
      </c>
      <c r="E5" s="6"/>
      <c r="F5" s="7"/>
      <c r="G5" s="4"/>
      <c r="H5" s="2"/>
    </row>
    <row r="6" spans="1:8" x14ac:dyDescent="0.4">
      <c r="A6" s="8" t="s">
        <v>3</v>
      </c>
      <c r="B6" s="3"/>
      <c r="C6" s="3"/>
      <c r="D6" s="3"/>
      <c r="E6" s="3"/>
      <c r="F6" s="4"/>
      <c r="G6" s="4"/>
      <c r="H6" s="2"/>
    </row>
    <row r="7" spans="1:8" x14ac:dyDescent="0.4">
      <c r="A7" s="9"/>
      <c r="B7" s="9"/>
      <c r="C7" s="9"/>
      <c r="D7" s="9"/>
      <c r="E7" s="10" t="s">
        <v>4</v>
      </c>
      <c r="F7" s="10" t="s">
        <v>4</v>
      </c>
      <c r="G7" s="11" t="s">
        <v>5</v>
      </c>
      <c r="H7" s="2"/>
    </row>
    <row r="8" spans="1:8" x14ac:dyDescent="0.4">
      <c r="A8" s="9"/>
      <c r="B8" s="9"/>
      <c r="C8" s="9"/>
      <c r="D8" s="10" t="s">
        <v>6</v>
      </c>
      <c r="E8" s="10" t="s">
        <v>7</v>
      </c>
      <c r="F8" s="11" t="s">
        <v>8</v>
      </c>
      <c r="G8" s="11" t="s">
        <v>9</v>
      </c>
      <c r="H8" s="2"/>
    </row>
    <row r="9" spans="1:8" x14ac:dyDescent="0.4">
      <c r="A9" s="108" t="s">
        <v>136</v>
      </c>
      <c r="B9" s="12"/>
      <c r="C9" s="13"/>
      <c r="D9" s="52">
        <v>8</v>
      </c>
      <c r="E9" s="77">
        <v>1416640</v>
      </c>
      <c r="F9" s="78">
        <v>483501</v>
      </c>
      <c r="G9" s="79">
        <f>F9/E9</f>
        <v>0.34130124802349221</v>
      </c>
      <c r="H9" s="14"/>
    </row>
    <row r="10" spans="1:8" x14ac:dyDescent="0.4">
      <c r="A10" s="108" t="s">
        <v>11</v>
      </c>
      <c r="B10" s="12"/>
      <c r="C10" s="13"/>
      <c r="D10" s="52">
        <v>5</v>
      </c>
      <c r="E10" s="77">
        <v>1677283</v>
      </c>
      <c r="F10" s="78">
        <v>568674.5</v>
      </c>
      <c r="G10" s="79">
        <f>F10/E10</f>
        <v>0.33904505083518999</v>
      </c>
      <c r="H10" s="14"/>
    </row>
    <row r="11" spans="1:8" x14ac:dyDescent="0.4">
      <c r="A11" s="108" t="s">
        <v>69</v>
      </c>
      <c r="B11" s="12"/>
      <c r="C11" s="13"/>
      <c r="D11" s="52"/>
      <c r="E11" s="77"/>
      <c r="F11" s="78"/>
      <c r="G11" s="79"/>
      <c r="H11" s="14"/>
    </row>
    <row r="12" spans="1:8" x14ac:dyDescent="0.4">
      <c r="A12" s="108" t="s">
        <v>25</v>
      </c>
      <c r="B12" s="12"/>
      <c r="C12" s="13"/>
      <c r="D12" s="52">
        <v>1</v>
      </c>
      <c r="E12" s="77">
        <v>124986</v>
      </c>
      <c r="F12" s="78">
        <v>53789</v>
      </c>
      <c r="G12" s="79"/>
      <c r="H12" s="14"/>
    </row>
    <row r="13" spans="1:8" x14ac:dyDescent="0.4">
      <c r="A13" s="108" t="s">
        <v>70</v>
      </c>
      <c r="B13" s="12"/>
      <c r="C13" s="13"/>
      <c r="D13" s="52">
        <v>2</v>
      </c>
      <c r="E13" s="77">
        <v>157769</v>
      </c>
      <c r="F13" s="78">
        <v>22565</v>
      </c>
      <c r="G13" s="79">
        <f t="shared" ref="G13:G22" si="0">F13/E13</f>
        <v>0.14302556268975528</v>
      </c>
      <c r="H13" s="14"/>
    </row>
    <row r="14" spans="1:8" x14ac:dyDescent="0.4">
      <c r="A14" s="108" t="s">
        <v>112</v>
      </c>
      <c r="B14" s="12"/>
      <c r="C14" s="13"/>
      <c r="D14" s="52">
        <v>2</v>
      </c>
      <c r="E14" s="77">
        <v>560340</v>
      </c>
      <c r="F14" s="78">
        <v>185205.5</v>
      </c>
      <c r="G14" s="79"/>
      <c r="H14" s="14"/>
    </row>
    <row r="15" spans="1:8" x14ac:dyDescent="0.4">
      <c r="A15" s="108" t="s">
        <v>104</v>
      </c>
      <c r="B15" s="12"/>
      <c r="C15" s="13"/>
      <c r="D15" s="52">
        <v>1</v>
      </c>
      <c r="E15" s="77"/>
      <c r="F15" s="78"/>
      <c r="G15" s="79" t="e">
        <f t="shared" si="0"/>
        <v>#DIV/0!</v>
      </c>
      <c r="H15" s="14"/>
    </row>
    <row r="16" spans="1:8" x14ac:dyDescent="0.4">
      <c r="A16" s="108" t="s">
        <v>113</v>
      </c>
      <c r="B16" s="12"/>
      <c r="C16" s="13"/>
      <c r="D16" s="52">
        <v>2</v>
      </c>
      <c r="E16" s="77">
        <v>2442412</v>
      </c>
      <c r="F16" s="78">
        <v>328973</v>
      </c>
      <c r="G16" s="79">
        <f t="shared" si="0"/>
        <v>0.13469185379043339</v>
      </c>
      <c r="H16" s="14"/>
    </row>
    <row r="17" spans="1:8" x14ac:dyDescent="0.4">
      <c r="A17" s="108" t="s">
        <v>137</v>
      </c>
      <c r="B17" s="12"/>
      <c r="C17" s="13"/>
      <c r="D17" s="52">
        <v>4</v>
      </c>
      <c r="E17" s="77">
        <v>5444761</v>
      </c>
      <c r="F17" s="78">
        <v>1153805.5</v>
      </c>
      <c r="G17" s="79">
        <f t="shared" si="0"/>
        <v>0.21191113806464601</v>
      </c>
      <c r="H17" s="14"/>
    </row>
    <row r="18" spans="1:8" x14ac:dyDescent="0.4">
      <c r="A18" s="108" t="s">
        <v>14</v>
      </c>
      <c r="B18" s="12"/>
      <c r="C18" s="13"/>
      <c r="D18" s="52">
        <v>1</v>
      </c>
      <c r="E18" s="77">
        <v>324502</v>
      </c>
      <c r="F18" s="78">
        <v>79678.5</v>
      </c>
      <c r="G18" s="79">
        <f t="shared" si="0"/>
        <v>0.2455408595324528</v>
      </c>
      <c r="H18" s="14"/>
    </row>
    <row r="19" spans="1:8" x14ac:dyDescent="0.4">
      <c r="A19" s="108" t="s">
        <v>15</v>
      </c>
      <c r="B19" s="12"/>
      <c r="C19" s="13"/>
      <c r="D19" s="52"/>
      <c r="E19" s="77"/>
      <c r="F19" s="78"/>
      <c r="G19" s="79"/>
      <c r="H19" s="14"/>
    </row>
    <row r="20" spans="1:8" x14ac:dyDescent="0.4">
      <c r="A20" s="110" t="s">
        <v>16</v>
      </c>
      <c r="B20" s="12"/>
      <c r="C20" s="13"/>
      <c r="D20" s="52">
        <v>1</v>
      </c>
      <c r="E20" s="77">
        <v>1100866</v>
      </c>
      <c r="F20" s="78">
        <v>268178</v>
      </c>
      <c r="G20" s="79">
        <f t="shared" si="0"/>
        <v>0.24360639714551999</v>
      </c>
      <c r="H20" s="14"/>
    </row>
    <row r="21" spans="1:8" x14ac:dyDescent="0.4">
      <c r="A21" s="108" t="s">
        <v>71</v>
      </c>
      <c r="B21" s="12"/>
      <c r="C21" s="13"/>
      <c r="D21" s="52"/>
      <c r="E21" s="77"/>
      <c r="F21" s="78"/>
      <c r="G21" s="79"/>
      <c r="H21" s="14"/>
    </row>
    <row r="22" spans="1:8" x14ac:dyDescent="0.4">
      <c r="A22" s="108" t="s">
        <v>91</v>
      </c>
      <c r="B22" s="12"/>
      <c r="C22" s="13"/>
      <c r="D22" s="52">
        <v>1</v>
      </c>
      <c r="E22" s="77">
        <v>62466</v>
      </c>
      <c r="F22" s="78">
        <v>26845</v>
      </c>
      <c r="G22" s="79">
        <f t="shared" si="0"/>
        <v>0.42975378605961645</v>
      </c>
      <c r="H22" s="14"/>
    </row>
    <row r="23" spans="1:8" x14ac:dyDescent="0.4">
      <c r="A23" s="108" t="s">
        <v>139</v>
      </c>
      <c r="B23" s="12"/>
      <c r="C23" s="13"/>
      <c r="D23" s="52"/>
      <c r="E23" s="77"/>
      <c r="F23" s="78"/>
      <c r="G23" s="79"/>
      <c r="H23" s="14"/>
    </row>
    <row r="24" spans="1:8" x14ac:dyDescent="0.4">
      <c r="A24" s="108" t="s">
        <v>133</v>
      </c>
      <c r="B24" s="12"/>
      <c r="C24" s="13"/>
      <c r="D24" s="52"/>
      <c r="E24" s="77"/>
      <c r="F24" s="78"/>
      <c r="G24" s="79"/>
      <c r="H24" s="14"/>
    </row>
    <row r="25" spans="1:8" x14ac:dyDescent="0.4">
      <c r="A25" s="109" t="s">
        <v>20</v>
      </c>
      <c r="B25" s="12"/>
      <c r="C25" s="13"/>
      <c r="D25" s="52">
        <v>2</v>
      </c>
      <c r="E25" s="77">
        <v>472751</v>
      </c>
      <c r="F25" s="78">
        <v>69684</v>
      </c>
      <c r="G25" s="79">
        <f>F25/E25</f>
        <v>0.1474010631389463</v>
      </c>
      <c r="H25" s="14"/>
    </row>
    <row r="26" spans="1:8" x14ac:dyDescent="0.4">
      <c r="A26" s="109" t="s">
        <v>21</v>
      </c>
      <c r="B26" s="12"/>
      <c r="C26" s="13"/>
      <c r="D26" s="52"/>
      <c r="E26" s="77"/>
      <c r="F26" s="78"/>
      <c r="G26" s="79"/>
      <c r="H26" s="14"/>
    </row>
    <row r="27" spans="1:8" x14ac:dyDescent="0.4">
      <c r="A27" s="110" t="s">
        <v>22</v>
      </c>
      <c r="B27" s="12"/>
      <c r="C27" s="13"/>
      <c r="D27" s="52"/>
      <c r="E27" s="78"/>
      <c r="F27" s="78"/>
      <c r="G27" s="79"/>
      <c r="H27" s="14"/>
    </row>
    <row r="28" spans="1:8" x14ac:dyDescent="0.4">
      <c r="A28" s="110" t="s">
        <v>23</v>
      </c>
      <c r="B28" s="12"/>
      <c r="C28" s="13"/>
      <c r="D28" s="52"/>
      <c r="E28" s="78"/>
      <c r="F28" s="78"/>
      <c r="G28" s="79"/>
      <c r="H28" s="14"/>
    </row>
    <row r="29" spans="1:8" x14ac:dyDescent="0.4">
      <c r="A29" s="110" t="s">
        <v>141</v>
      </c>
      <c r="B29" s="12"/>
      <c r="C29" s="13"/>
      <c r="D29" s="52"/>
      <c r="E29" s="78"/>
      <c r="F29" s="78"/>
      <c r="G29" s="79"/>
      <c r="H29" s="14"/>
    </row>
    <row r="30" spans="1:8" x14ac:dyDescent="0.4">
      <c r="A30" s="110" t="s">
        <v>107</v>
      </c>
      <c r="B30" s="12"/>
      <c r="C30" s="13"/>
      <c r="D30" s="52"/>
      <c r="E30" s="78"/>
      <c r="F30" s="78"/>
      <c r="G30" s="79"/>
      <c r="H30" s="14"/>
    </row>
    <row r="31" spans="1:8" x14ac:dyDescent="0.4">
      <c r="A31" s="110" t="s">
        <v>19</v>
      </c>
      <c r="B31" s="12"/>
      <c r="C31" s="13"/>
      <c r="D31" s="52">
        <v>2</v>
      </c>
      <c r="E31" s="78">
        <v>242224</v>
      </c>
      <c r="F31" s="78">
        <v>100451</v>
      </c>
      <c r="G31" s="79">
        <f>F31/E31</f>
        <v>0.41470291961159916</v>
      </c>
      <c r="H31" s="14"/>
    </row>
    <row r="32" spans="1:8" x14ac:dyDescent="0.4">
      <c r="A32" s="110" t="s">
        <v>132</v>
      </c>
      <c r="B32" s="12"/>
      <c r="C32" s="13"/>
      <c r="D32" s="52"/>
      <c r="E32" s="78"/>
      <c r="F32" s="78"/>
      <c r="G32" s="79"/>
      <c r="H32" s="14"/>
    </row>
    <row r="33" spans="1:8" x14ac:dyDescent="0.4">
      <c r="A33" s="110" t="s">
        <v>142</v>
      </c>
      <c r="B33" s="12"/>
      <c r="C33" s="13"/>
      <c r="D33" s="52"/>
      <c r="E33" s="78"/>
      <c r="F33" s="78"/>
      <c r="G33" s="79"/>
      <c r="H33" s="14"/>
    </row>
    <row r="34" spans="1:8" x14ac:dyDescent="0.4">
      <c r="A34" s="110" t="s">
        <v>72</v>
      </c>
      <c r="B34" s="12"/>
      <c r="C34" s="13"/>
      <c r="D34" s="52"/>
      <c r="E34" s="78"/>
      <c r="F34" s="78"/>
      <c r="G34" s="79"/>
      <c r="H34" s="14"/>
    </row>
    <row r="35" spans="1:8" x14ac:dyDescent="0.4">
      <c r="A35" s="15" t="s">
        <v>28</v>
      </c>
      <c r="B35" s="12"/>
      <c r="C35" s="13"/>
      <c r="D35" s="53"/>
      <c r="E35" s="77"/>
      <c r="F35" s="78"/>
      <c r="G35" s="80"/>
      <c r="H35" s="14"/>
    </row>
    <row r="36" spans="1:8" x14ac:dyDescent="0.4">
      <c r="A36" s="15" t="s">
        <v>29</v>
      </c>
      <c r="B36" s="12"/>
      <c r="C36" s="13"/>
      <c r="D36" s="53"/>
      <c r="E36" s="77"/>
      <c r="F36" s="78"/>
      <c r="G36" s="80"/>
      <c r="H36" s="14"/>
    </row>
    <row r="37" spans="1:8" x14ac:dyDescent="0.4">
      <c r="A37" s="15" t="s">
        <v>30</v>
      </c>
      <c r="B37" s="12"/>
      <c r="C37" s="13"/>
      <c r="D37" s="53"/>
      <c r="E37" s="77"/>
      <c r="F37" s="78"/>
      <c r="G37" s="80"/>
      <c r="H37" s="14"/>
    </row>
    <row r="38" spans="1:8" x14ac:dyDescent="0.4">
      <c r="A38" s="16"/>
      <c r="B38" s="17"/>
      <c r="C38" s="13"/>
      <c r="D38" s="53"/>
      <c r="E38" s="81"/>
      <c r="F38" s="81"/>
      <c r="G38" s="80"/>
      <c r="H38" s="14"/>
    </row>
    <row r="39" spans="1:8" x14ac:dyDescent="0.4">
      <c r="A39" s="18" t="s">
        <v>31</v>
      </c>
      <c r="B39" s="19"/>
      <c r="C39" s="2"/>
      <c r="D39" s="76">
        <f>SUM(D9:D38)</f>
        <v>32</v>
      </c>
      <c r="E39" s="82">
        <f>SUM(E9:E38)</f>
        <v>14027000</v>
      </c>
      <c r="F39" s="82">
        <f>SUM(F9:F38)</f>
        <v>3341350</v>
      </c>
      <c r="G39" s="83">
        <f>F39/E39</f>
        <v>0.23820845512226421</v>
      </c>
      <c r="H39" s="14"/>
    </row>
    <row r="40" spans="1:8" x14ac:dyDescent="0.4">
      <c r="A40" s="20"/>
      <c r="B40" s="20"/>
      <c r="C40" s="20"/>
      <c r="D40" s="84"/>
      <c r="E40" s="85"/>
      <c r="F40" s="55"/>
      <c r="G40" s="55"/>
      <c r="H40" s="2"/>
    </row>
    <row r="41" spans="1:8" ht="17.649999999999999" x14ac:dyDescent="0.5">
      <c r="A41" s="21" t="s">
        <v>32</v>
      </c>
      <c r="B41" s="22"/>
      <c r="C41" s="22"/>
      <c r="D41" s="10"/>
      <c r="E41" s="86"/>
      <c r="F41" s="56"/>
      <c r="G41" s="56"/>
      <c r="H41" s="2"/>
    </row>
    <row r="42" spans="1:8" x14ac:dyDescent="0.4">
      <c r="A42" s="23"/>
      <c r="B42" s="23"/>
      <c r="C42" s="23"/>
      <c r="D42" s="87"/>
      <c r="E42" s="10" t="s">
        <v>122</v>
      </c>
      <c r="F42" s="10" t="s">
        <v>122</v>
      </c>
      <c r="G42" s="10" t="s">
        <v>5</v>
      </c>
      <c r="H42" s="2"/>
    </row>
    <row r="43" spans="1:8" x14ac:dyDescent="0.4">
      <c r="A43" s="23"/>
      <c r="B43" s="23"/>
      <c r="C43" s="23"/>
      <c r="D43" s="87" t="s">
        <v>6</v>
      </c>
      <c r="E43" s="57" t="s">
        <v>123</v>
      </c>
      <c r="F43" s="56" t="s">
        <v>8</v>
      </c>
      <c r="G43" s="59" t="s">
        <v>124</v>
      </c>
      <c r="H43" s="2"/>
    </row>
    <row r="44" spans="1:8" x14ac:dyDescent="0.4">
      <c r="A44" s="24" t="s">
        <v>33</v>
      </c>
      <c r="B44" s="25"/>
      <c r="C44" s="13"/>
      <c r="D44" s="52">
        <v>89</v>
      </c>
      <c r="E44" s="78">
        <v>14958314.300000001</v>
      </c>
      <c r="F44" s="78">
        <v>875735.93</v>
      </c>
      <c r="G44" s="79">
        <f>1-(+F44/E44)</f>
        <v>0.94145490511587926</v>
      </c>
      <c r="H44" s="14"/>
    </row>
    <row r="45" spans="1:8" x14ac:dyDescent="0.4">
      <c r="A45" s="24" t="s">
        <v>34</v>
      </c>
      <c r="B45" s="25"/>
      <c r="C45" s="13"/>
      <c r="D45" s="52">
        <v>15</v>
      </c>
      <c r="E45" s="78">
        <v>10060969.560000001</v>
      </c>
      <c r="F45" s="78">
        <v>760670.26</v>
      </c>
      <c r="G45" s="79">
        <f t="shared" ref="G45:G52" si="1">1-(+F45/E45)</f>
        <v>0.92439394081617721</v>
      </c>
      <c r="H45" s="14"/>
    </row>
    <row r="46" spans="1:8" x14ac:dyDescent="0.4">
      <c r="A46" s="24" t="s">
        <v>35</v>
      </c>
      <c r="B46" s="25"/>
      <c r="C46" s="13"/>
      <c r="D46" s="52">
        <v>38</v>
      </c>
      <c r="E46" s="78">
        <v>2454629</v>
      </c>
      <c r="F46" s="78">
        <v>241136.81</v>
      </c>
      <c r="G46" s="79">
        <f t="shared" si="1"/>
        <v>0.90176242112351801</v>
      </c>
      <c r="H46" s="14"/>
    </row>
    <row r="47" spans="1:8" x14ac:dyDescent="0.4">
      <c r="A47" s="24" t="s">
        <v>36</v>
      </c>
      <c r="B47" s="25"/>
      <c r="C47" s="13"/>
      <c r="D47" s="52"/>
      <c r="E47" s="78"/>
      <c r="F47" s="78"/>
      <c r="G47" s="79"/>
      <c r="H47" s="14"/>
    </row>
    <row r="48" spans="1:8" x14ac:dyDescent="0.4">
      <c r="A48" s="24" t="s">
        <v>37</v>
      </c>
      <c r="B48" s="25"/>
      <c r="C48" s="13"/>
      <c r="D48" s="52">
        <v>104</v>
      </c>
      <c r="E48" s="78">
        <v>13359334.18</v>
      </c>
      <c r="F48" s="78">
        <v>960569.5</v>
      </c>
      <c r="G48" s="79">
        <f t="shared" si="1"/>
        <v>0.92809750193703144</v>
      </c>
      <c r="H48" s="14"/>
    </row>
    <row r="49" spans="1:8" x14ac:dyDescent="0.4">
      <c r="A49" s="24" t="s">
        <v>38</v>
      </c>
      <c r="B49" s="25"/>
      <c r="C49" s="13"/>
      <c r="D49" s="52">
        <v>8</v>
      </c>
      <c r="E49" s="78">
        <v>907688</v>
      </c>
      <c r="F49" s="78">
        <v>55441</v>
      </c>
      <c r="G49" s="79">
        <f t="shared" si="1"/>
        <v>0.93892064233525174</v>
      </c>
      <c r="H49" s="14"/>
    </row>
    <row r="50" spans="1:8" x14ac:dyDescent="0.4">
      <c r="A50" s="24" t="s">
        <v>39</v>
      </c>
      <c r="B50" s="25"/>
      <c r="C50" s="13"/>
      <c r="D50" s="52">
        <v>13</v>
      </c>
      <c r="E50" s="78">
        <v>993877.82</v>
      </c>
      <c r="F50" s="78">
        <v>57777.82</v>
      </c>
      <c r="G50" s="79">
        <f t="shared" si="1"/>
        <v>0.94186627487068786</v>
      </c>
      <c r="H50" s="14"/>
    </row>
    <row r="51" spans="1:8" x14ac:dyDescent="0.4">
      <c r="A51" s="24" t="s">
        <v>40</v>
      </c>
      <c r="B51" s="25"/>
      <c r="C51" s="13"/>
      <c r="D51" s="52"/>
      <c r="E51" s="78"/>
      <c r="F51" s="78"/>
      <c r="G51" s="79"/>
      <c r="H51" s="14"/>
    </row>
    <row r="52" spans="1:8" x14ac:dyDescent="0.4">
      <c r="A52" s="45" t="s">
        <v>41</v>
      </c>
      <c r="B52" s="25"/>
      <c r="C52" s="13"/>
      <c r="D52" s="52">
        <v>2</v>
      </c>
      <c r="E52" s="78">
        <v>245971.3</v>
      </c>
      <c r="F52" s="78">
        <v>-2550</v>
      </c>
      <c r="G52" s="79">
        <f t="shared" si="1"/>
        <v>1.0103670631492374</v>
      </c>
      <c r="H52" s="14"/>
    </row>
    <row r="53" spans="1:8" x14ac:dyDescent="0.4">
      <c r="A53" s="46" t="s">
        <v>59</v>
      </c>
      <c r="B53" s="25"/>
      <c r="C53" s="13"/>
      <c r="D53" s="52"/>
      <c r="E53" s="78"/>
      <c r="F53" s="78"/>
      <c r="G53" s="79"/>
      <c r="H53" s="14"/>
    </row>
    <row r="54" spans="1:8" x14ac:dyDescent="0.4">
      <c r="A54" s="24" t="s">
        <v>92</v>
      </c>
      <c r="B54" s="25"/>
      <c r="C54" s="13"/>
      <c r="D54" s="52">
        <v>787</v>
      </c>
      <c r="E54" s="78">
        <v>89917727.400000006</v>
      </c>
      <c r="F54" s="78">
        <v>9887453.8399999999</v>
      </c>
      <c r="G54" s="79">
        <f>1-(+F54/E54)</f>
        <v>0.89003888192129732</v>
      </c>
      <c r="H54" s="14"/>
    </row>
    <row r="55" spans="1:8" x14ac:dyDescent="0.4">
      <c r="A55" s="50" t="s">
        <v>93</v>
      </c>
      <c r="B55" s="27"/>
      <c r="C55" s="13"/>
      <c r="D55" s="52"/>
      <c r="E55" s="78"/>
      <c r="F55" s="78"/>
      <c r="G55" s="79"/>
      <c r="H55" s="14"/>
    </row>
    <row r="56" spans="1:8" x14ac:dyDescent="0.4">
      <c r="A56" s="15" t="s">
        <v>43</v>
      </c>
      <c r="B56" s="25"/>
      <c r="C56" s="13"/>
      <c r="D56" s="53"/>
      <c r="E56" s="81"/>
      <c r="F56" s="78"/>
      <c r="G56" s="80"/>
      <c r="H56" s="14"/>
    </row>
    <row r="57" spans="1:8" x14ac:dyDescent="0.4">
      <c r="A57" s="15" t="s">
        <v>44</v>
      </c>
      <c r="B57" s="25"/>
      <c r="C57" s="13"/>
      <c r="D57" s="53"/>
      <c r="E57" s="81"/>
      <c r="F57" s="78"/>
      <c r="G57" s="80"/>
      <c r="H57" s="14"/>
    </row>
    <row r="58" spans="1:8" x14ac:dyDescent="0.4">
      <c r="A58" s="15" t="s">
        <v>30</v>
      </c>
      <c r="B58" s="25"/>
      <c r="C58" s="13"/>
      <c r="D58" s="53"/>
      <c r="E58" s="77"/>
      <c r="F58" s="78">
        <v>600</v>
      </c>
      <c r="G58" s="80"/>
      <c r="H58" s="14"/>
    </row>
    <row r="59" spans="1:8" x14ac:dyDescent="0.4">
      <c r="A59" s="29"/>
      <c r="B59" s="17"/>
      <c r="C59" s="13"/>
      <c r="D59" s="53"/>
      <c r="E59" s="77"/>
      <c r="F59" s="78"/>
      <c r="G59" s="80"/>
      <c r="H59" s="14"/>
    </row>
    <row r="60" spans="1:8" x14ac:dyDescent="0.4">
      <c r="A60" s="19" t="s">
        <v>45</v>
      </c>
      <c r="B60" s="19"/>
      <c r="C60" s="2"/>
      <c r="D60" s="53"/>
      <c r="E60" s="88"/>
      <c r="F60" s="88"/>
      <c r="G60" s="80"/>
      <c r="H60" s="14"/>
    </row>
    <row r="61" spans="1:8" x14ac:dyDescent="0.4">
      <c r="A61" s="30"/>
      <c r="B61" s="30"/>
      <c r="C61" s="30"/>
      <c r="D61" s="54">
        <f>SUM(D44:D57)</f>
        <v>1056</v>
      </c>
      <c r="E61" s="89">
        <f>SUM(E44:E60)</f>
        <v>132898511.56</v>
      </c>
      <c r="F61" s="89">
        <f>SUM(F44:F60)</f>
        <v>12836835.16</v>
      </c>
      <c r="G61" s="83">
        <f>1-(+F61/E61)</f>
        <v>0.90340873641609953</v>
      </c>
      <c r="H61" s="2"/>
    </row>
    <row r="62" spans="1:8" ht="17.25" x14ac:dyDescent="0.45">
      <c r="A62" s="31" t="s">
        <v>46</v>
      </c>
      <c r="B62" s="32"/>
      <c r="C62" s="32"/>
      <c r="D62" s="90"/>
      <c r="E62" s="91"/>
      <c r="F62" s="92"/>
      <c r="G62" s="92"/>
      <c r="H62" s="2"/>
    </row>
    <row r="63" spans="1:8" ht="17.25" x14ac:dyDescent="0.45">
      <c r="A63" s="31"/>
      <c r="B63" s="32"/>
      <c r="C63" s="32"/>
      <c r="D63" s="32"/>
      <c r="E63" s="32"/>
      <c r="F63" s="33">
        <f>F61+F39</f>
        <v>16178185.16</v>
      </c>
      <c r="G63" s="32"/>
      <c r="H63" s="2"/>
    </row>
    <row r="64" spans="1:8" ht="17.25" x14ac:dyDescent="0.45">
      <c r="A64" s="31"/>
      <c r="B64" s="32"/>
      <c r="C64" s="32"/>
      <c r="D64" s="32"/>
      <c r="E64" s="32"/>
      <c r="F64" s="33"/>
      <c r="G64" s="32"/>
      <c r="H64" s="2"/>
    </row>
    <row r="65" spans="1:8" x14ac:dyDescent="0.4">
      <c r="A65" s="3" t="s">
        <v>47</v>
      </c>
      <c r="B65" s="20"/>
      <c r="C65" s="20"/>
      <c r="D65" s="20"/>
      <c r="E65" s="20"/>
      <c r="F65" s="34"/>
      <c r="G65" s="20"/>
      <c r="H65" s="2"/>
    </row>
    <row r="66" spans="1:8" x14ac:dyDescent="0.4">
      <c r="A66" s="3" t="s">
        <v>48</v>
      </c>
      <c r="B66" s="20"/>
      <c r="C66" s="20"/>
      <c r="D66" s="20"/>
      <c r="E66" s="20"/>
      <c r="F66" s="34"/>
      <c r="G66" s="20"/>
      <c r="H66" s="2"/>
    </row>
    <row r="67" spans="1:8" x14ac:dyDescent="0.4">
      <c r="A67" s="3" t="s">
        <v>49</v>
      </c>
      <c r="B67" s="20"/>
      <c r="C67" s="20"/>
      <c r="D67" s="20"/>
      <c r="E67" s="20"/>
      <c r="F67" s="34"/>
      <c r="G67" s="20"/>
      <c r="H67" s="2"/>
    </row>
    <row r="68" spans="1:8" x14ac:dyDescent="0.4">
      <c r="A68" s="3"/>
      <c r="B68" s="20"/>
      <c r="C68" s="20"/>
      <c r="D68" s="20"/>
      <c r="E68" s="20"/>
      <c r="F68" s="34"/>
      <c r="G68" s="20"/>
      <c r="H68" s="2"/>
    </row>
    <row r="69" spans="1:8" ht="17.25" x14ac:dyDescent="0.45">
      <c r="A69" s="35" t="s">
        <v>50</v>
      </c>
      <c r="B69" s="32"/>
      <c r="C69" s="32"/>
      <c r="D69" s="32"/>
      <c r="E69" s="32"/>
      <c r="F69" s="33"/>
      <c r="G69" s="32"/>
      <c r="H69" s="2"/>
    </row>
    <row r="70" spans="1:8" ht="17.649999999999999" x14ac:dyDescent="0.5">
      <c r="A70" s="36"/>
      <c r="B70" s="32"/>
      <c r="C70" s="32"/>
      <c r="D70" s="32"/>
      <c r="E70" s="33"/>
      <c r="F70" s="2"/>
      <c r="G70" s="2"/>
      <c r="H70" s="2"/>
    </row>
    <row r="71" spans="1:8" ht="17.25" x14ac:dyDescent="0.45">
      <c r="A71" s="31"/>
      <c r="B71" s="32"/>
      <c r="C71" s="32"/>
      <c r="D71" s="32"/>
      <c r="E71" s="33"/>
      <c r="F71" s="2"/>
      <c r="G71" s="2"/>
      <c r="H71" s="2"/>
    </row>
    <row r="72" spans="1:8" ht="17.649999999999999" x14ac:dyDescent="0.5">
      <c r="A72" s="36"/>
      <c r="B72" s="32"/>
      <c r="C72" s="32"/>
      <c r="D72" s="32"/>
      <c r="E72" s="37"/>
      <c r="F72" s="2"/>
      <c r="G72" s="2"/>
      <c r="H72" s="2"/>
    </row>
    <row r="73" spans="1:8" ht="17.649999999999999" x14ac:dyDescent="0.5">
      <c r="A73" s="36"/>
      <c r="B73" s="32"/>
      <c r="C73" s="32"/>
      <c r="D73" s="32"/>
      <c r="E73" s="38"/>
      <c r="F73" s="2"/>
      <c r="G73" s="2"/>
      <c r="H73" s="2"/>
    </row>
    <row r="74" spans="1:8" ht="17.649999999999999" x14ac:dyDescent="0.5">
      <c r="A74" s="36"/>
      <c r="B74" s="32"/>
      <c r="C74" s="32"/>
      <c r="D74" s="32"/>
      <c r="E74" s="39"/>
      <c r="F74" s="2"/>
      <c r="G74" s="2"/>
      <c r="H74" s="2"/>
    </row>
    <row r="75" spans="1:8" ht="17.649999999999999" x14ac:dyDescent="0.5">
      <c r="A75" s="36"/>
      <c r="B75" s="32"/>
      <c r="C75" s="32"/>
      <c r="D75" s="32"/>
      <c r="E75" s="33"/>
      <c r="F75" s="2"/>
      <c r="G75" s="2"/>
      <c r="H75" s="2"/>
    </row>
    <row r="76" spans="1:8" ht="17.649999999999999" x14ac:dyDescent="0.5">
      <c r="A76" s="36"/>
      <c r="B76" s="32"/>
      <c r="C76" s="32"/>
      <c r="D76" s="32"/>
      <c r="E76" s="33"/>
      <c r="F76" s="2"/>
      <c r="G76" s="2"/>
      <c r="H76" s="2"/>
    </row>
    <row r="77" spans="1:8" ht="17.649999999999999" x14ac:dyDescent="0.5">
      <c r="A77" s="36"/>
      <c r="B77" s="32"/>
      <c r="C77" s="32"/>
      <c r="D77" s="32"/>
      <c r="E77" s="37"/>
      <c r="F77" s="2"/>
      <c r="G77" s="2"/>
      <c r="H77" s="2"/>
    </row>
    <row r="78" spans="1:8" ht="17.649999999999999" x14ac:dyDescent="0.5">
      <c r="A78" s="36"/>
      <c r="B78" s="32"/>
      <c r="C78" s="32"/>
      <c r="D78" s="32"/>
      <c r="E78" s="38"/>
      <c r="F78" s="2"/>
      <c r="G78" s="2"/>
      <c r="H78" s="2"/>
    </row>
    <row r="79" spans="1:8" ht="17.649999999999999" x14ac:dyDescent="0.5">
      <c r="A79" s="36"/>
      <c r="B79" s="32"/>
      <c r="C79" s="32"/>
      <c r="D79" s="32"/>
      <c r="E79" s="38"/>
      <c r="F79" s="2"/>
      <c r="G79" s="2"/>
      <c r="H79" s="2"/>
    </row>
    <row r="80" spans="1:8" ht="17.649999999999999" x14ac:dyDescent="0.5">
      <c r="A80" s="36"/>
      <c r="B80" s="32"/>
      <c r="C80" s="32"/>
      <c r="D80" s="32"/>
      <c r="E80" s="38"/>
      <c r="F80" s="2"/>
      <c r="G80" s="2"/>
      <c r="H80" s="2"/>
    </row>
    <row r="81" spans="1:8" ht="17.649999999999999" x14ac:dyDescent="0.5">
      <c r="A81" s="36"/>
      <c r="B81" s="32"/>
      <c r="C81" s="32"/>
      <c r="D81" s="32"/>
      <c r="E81" s="40"/>
      <c r="F81" s="2"/>
      <c r="G81" s="2"/>
      <c r="H81" s="2"/>
    </row>
    <row r="82" spans="1:8" ht="17.649999999999999" x14ac:dyDescent="0.5">
      <c r="A82" s="36"/>
      <c r="B82" s="32"/>
      <c r="C82" s="32"/>
      <c r="D82" s="32"/>
      <c r="E82" s="32"/>
      <c r="F82" s="2"/>
      <c r="G82" s="2"/>
      <c r="H82" s="2"/>
    </row>
    <row r="83" spans="1:8" x14ac:dyDescent="0.4">
      <c r="A83" s="41"/>
      <c r="B83" s="2"/>
      <c r="C83" s="2"/>
      <c r="D83" s="2"/>
      <c r="E83" s="2"/>
      <c r="F83" s="2"/>
      <c r="G83" s="2"/>
      <c r="H83" s="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CAA3B-6C8E-47FE-AE9C-979A6A5035A1}">
  <sheetPr>
    <pageSetUpPr autoPageBreaks="0"/>
  </sheetPr>
  <dimension ref="A1:H81"/>
  <sheetViews>
    <sheetView showOutlineSymbols="0" zoomScale="87" workbookViewId="0">
      <selection activeCell="D44" sqref="D44:F57"/>
    </sheetView>
  </sheetViews>
  <sheetFormatPr defaultRowHeight="15" x14ac:dyDescent="0.4"/>
  <cols>
    <col min="1" max="1" width="9.6640625" customWidth="1"/>
    <col min="2" max="2" width="15.6640625" customWidth="1"/>
    <col min="3" max="3" width="3.6640625" customWidth="1"/>
    <col min="4" max="4" width="7.6640625" customWidth="1"/>
    <col min="5" max="6" width="14.6640625" customWidth="1"/>
    <col min="7" max="7" width="13.44140625" customWidth="1"/>
  </cols>
  <sheetData>
    <row r="1" spans="1:8" ht="22.5" x14ac:dyDescent="0.6">
      <c r="A1" s="1" t="s">
        <v>0</v>
      </c>
      <c r="B1" s="2"/>
      <c r="C1" s="2"/>
      <c r="D1" s="2"/>
      <c r="E1" s="2"/>
      <c r="F1" s="2"/>
      <c r="G1" s="2"/>
      <c r="H1" s="2"/>
    </row>
    <row r="2" spans="1:8" ht="22.5" x14ac:dyDescent="0.6">
      <c r="A2" s="1" t="s">
        <v>1</v>
      </c>
      <c r="B2" s="2"/>
      <c r="C2" s="2"/>
      <c r="D2" s="2"/>
      <c r="E2" s="2"/>
      <c r="F2" s="2"/>
      <c r="G2" s="2"/>
      <c r="H2" s="2"/>
    </row>
    <row r="3" spans="1:8" ht="22.5" x14ac:dyDescent="0.6">
      <c r="A3" s="1" t="str">
        <f>ARG!$A$3</f>
        <v>MONTH ENDED:  MAY 2026</v>
      </c>
      <c r="B3" s="2"/>
      <c r="C3" s="2"/>
      <c r="D3" s="2"/>
      <c r="E3" s="2"/>
      <c r="F3" s="2"/>
      <c r="G3" s="2"/>
      <c r="H3" s="2"/>
    </row>
    <row r="4" spans="1:8" x14ac:dyDescent="0.4">
      <c r="A4" s="3"/>
      <c r="B4" s="3"/>
      <c r="C4" s="3"/>
      <c r="D4" s="3"/>
      <c r="E4" s="3"/>
      <c r="F4" s="4"/>
      <c r="G4" s="4"/>
      <c r="H4" s="2"/>
    </row>
    <row r="5" spans="1:8" ht="20.65" x14ac:dyDescent="0.6">
      <c r="A5" s="2"/>
      <c r="B5" s="3"/>
      <c r="C5" s="3"/>
      <c r="D5" s="42" t="s">
        <v>125</v>
      </c>
      <c r="E5" s="6"/>
      <c r="F5" s="7"/>
      <c r="G5" s="4"/>
      <c r="H5" s="2"/>
    </row>
    <row r="6" spans="1:8" x14ac:dyDescent="0.4">
      <c r="A6" s="8" t="s">
        <v>3</v>
      </c>
      <c r="B6" s="3"/>
      <c r="C6" s="3"/>
      <c r="D6" s="3"/>
      <c r="E6" s="3"/>
      <c r="F6" s="4"/>
      <c r="G6" s="4"/>
      <c r="H6" s="2"/>
    </row>
    <row r="7" spans="1:8" x14ac:dyDescent="0.4">
      <c r="A7" s="9"/>
      <c r="B7" s="9"/>
      <c r="C7" s="9"/>
      <c r="D7" s="9"/>
      <c r="E7" s="10" t="s">
        <v>4</v>
      </c>
      <c r="F7" s="10" t="s">
        <v>4</v>
      </c>
      <c r="G7" s="11" t="s">
        <v>5</v>
      </c>
      <c r="H7" s="2"/>
    </row>
    <row r="8" spans="1:8" x14ac:dyDescent="0.4">
      <c r="A8" s="9"/>
      <c r="B8" s="9"/>
      <c r="C8" s="9"/>
      <c r="D8" s="10" t="s">
        <v>6</v>
      </c>
      <c r="E8" s="10" t="s">
        <v>7</v>
      </c>
      <c r="F8" s="11" t="s">
        <v>8</v>
      </c>
      <c r="G8" s="11" t="s">
        <v>9</v>
      </c>
      <c r="H8" s="2"/>
    </row>
    <row r="9" spans="1:8" x14ac:dyDescent="0.4">
      <c r="A9" s="108" t="s">
        <v>10</v>
      </c>
      <c r="B9" s="12"/>
      <c r="C9" s="13"/>
      <c r="D9" s="52"/>
      <c r="E9" s="78"/>
      <c r="F9" s="78"/>
      <c r="G9" s="94"/>
      <c r="H9" s="14"/>
    </row>
    <row r="10" spans="1:8" x14ac:dyDescent="0.4">
      <c r="A10" s="108" t="s">
        <v>131</v>
      </c>
      <c r="B10" s="12"/>
      <c r="C10" s="13"/>
      <c r="D10" s="52"/>
      <c r="E10" s="78"/>
      <c r="F10" s="78"/>
      <c r="G10" s="94"/>
      <c r="H10" s="14"/>
    </row>
    <row r="11" spans="1:8" x14ac:dyDescent="0.4">
      <c r="A11" s="108" t="s">
        <v>11</v>
      </c>
      <c r="B11" s="12"/>
      <c r="C11" s="13"/>
      <c r="D11" s="52"/>
      <c r="E11" s="78"/>
      <c r="F11" s="78"/>
      <c r="G11" s="94"/>
      <c r="H11" s="14"/>
    </row>
    <row r="12" spans="1:8" x14ac:dyDescent="0.4">
      <c r="A12" s="108" t="s">
        <v>12</v>
      </c>
      <c r="B12" s="12"/>
      <c r="C12" s="13"/>
      <c r="D12" s="52"/>
      <c r="E12" s="78"/>
      <c r="F12" s="78"/>
      <c r="G12" s="94"/>
      <c r="H12" s="14"/>
    </row>
    <row r="13" spans="1:8" x14ac:dyDescent="0.4">
      <c r="A13" s="108" t="s">
        <v>105</v>
      </c>
      <c r="B13" s="12"/>
      <c r="C13" s="13"/>
      <c r="D13" s="52"/>
      <c r="E13" s="78"/>
      <c r="F13" s="78"/>
      <c r="G13" s="94"/>
      <c r="H13" s="14"/>
    </row>
    <row r="14" spans="1:8" x14ac:dyDescent="0.4">
      <c r="A14" s="108" t="s">
        <v>53</v>
      </c>
      <c r="B14" s="12"/>
      <c r="C14" s="13"/>
      <c r="D14" s="52"/>
      <c r="E14" s="78"/>
      <c r="F14" s="78"/>
      <c r="G14" s="94"/>
      <c r="H14" s="14"/>
    </row>
    <row r="15" spans="1:8" x14ac:dyDescent="0.4">
      <c r="A15" s="108" t="s">
        <v>98</v>
      </c>
      <c r="B15" s="12"/>
      <c r="C15" s="13"/>
      <c r="D15" s="52"/>
      <c r="E15" s="78"/>
      <c r="F15" s="78"/>
      <c r="G15" s="94"/>
      <c r="H15" s="14"/>
    </row>
    <row r="16" spans="1:8" x14ac:dyDescent="0.4">
      <c r="A16" s="108" t="s">
        <v>113</v>
      </c>
      <c r="B16" s="12"/>
      <c r="C16" s="13"/>
      <c r="D16" s="52"/>
      <c r="E16" s="78"/>
      <c r="F16" s="78"/>
      <c r="G16" s="94"/>
      <c r="H16" s="14"/>
    </row>
    <row r="17" spans="1:8" x14ac:dyDescent="0.4">
      <c r="A17" s="108" t="s">
        <v>13</v>
      </c>
      <c r="B17" s="12"/>
      <c r="C17" s="13"/>
      <c r="D17" s="52"/>
      <c r="E17" s="78"/>
      <c r="F17" s="78"/>
      <c r="G17" s="94"/>
      <c r="H17" s="14"/>
    </row>
    <row r="18" spans="1:8" x14ac:dyDescent="0.4">
      <c r="A18" s="108" t="s">
        <v>14</v>
      </c>
      <c r="B18" s="12"/>
      <c r="C18" s="13"/>
      <c r="D18" s="52">
        <v>1</v>
      </c>
      <c r="E18" s="78">
        <v>232145</v>
      </c>
      <c r="F18" s="78">
        <v>90863</v>
      </c>
      <c r="G18" s="94">
        <f>F18/E18</f>
        <v>0.39140623317323225</v>
      </c>
      <c r="H18" s="14"/>
    </row>
    <row r="19" spans="1:8" x14ac:dyDescent="0.4">
      <c r="A19" s="108" t="s">
        <v>15</v>
      </c>
      <c r="B19" s="12"/>
      <c r="C19" s="13"/>
      <c r="D19" s="52"/>
      <c r="E19" s="78"/>
      <c r="F19" s="78"/>
      <c r="G19" s="94"/>
      <c r="H19" s="14"/>
    </row>
    <row r="20" spans="1:8" x14ac:dyDescent="0.4">
      <c r="A20" s="108" t="s">
        <v>16</v>
      </c>
      <c r="B20" s="12"/>
      <c r="C20" s="13"/>
      <c r="D20" s="52"/>
      <c r="E20" s="78"/>
      <c r="F20" s="78"/>
      <c r="G20" s="94"/>
      <c r="H20" s="14"/>
    </row>
    <row r="21" spans="1:8" x14ac:dyDescent="0.4">
      <c r="A21" s="108" t="s">
        <v>102</v>
      </c>
      <c r="B21" s="12"/>
      <c r="C21" s="13"/>
      <c r="D21" s="52"/>
      <c r="E21" s="78"/>
      <c r="F21" s="78"/>
      <c r="G21" s="94"/>
      <c r="H21" s="14"/>
    </row>
    <row r="22" spans="1:8" x14ac:dyDescent="0.4">
      <c r="A22" s="108" t="s">
        <v>56</v>
      </c>
      <c r="B22" s="12"/>
      <c r="C22" s="13"/>
      <c r="D22" s="52"/>
      <c r="E22" s="78"/>
      <c r="F22" s="78"/>
      <c r="G22" s="94"/>
      <c r="H22" s="14"/>
    </row>
    <row r="23" spans="1:8" x14ac:dyDescent="0.4">
      <c r="A23" s="108" t="s">
        <v>151</v>
      </c>
      <c r="B23" s="12"/>
      <c r="C23" s="13"/>
      <c r="D23" s="52"/>
      <c r="E23" s="78"/>
      <c r="F23" s="78"/>
      <c r="G23" s="94"/>
      <c r="H23" s="14"/>
    </row>
    <row r="24" spans="1:8" x14ac:dyDescent="0.4">
      <c r="A24" s="108" t="s">
        <v>19</v>
      </c>
      <c r="B24" s="12"/>
      <c r="C24" s="13"/>
      <c r="D24" s="52"/>
      <c r="E24" s="78"/>
      <c r="F24" s="78"/>
      <c r="G24" s="94"/>
      <c r="H24" s="14"/>
    </row>
    <row r="25" spans="1:8" x14ac:dyDescent="0.4">
      <c r="A25" s="109" t="s">
        <v>20</v>
      </c>
      <c r="B25" s="12"/>
      <c r="C25" s="13"/>
      <c r="D25" s="52"/>
      <c r="E25" s="78"/>
      <c r="F25" s="78"/>
      <c r="G25" s="94"/>
      <c r="H25" s="14"/>
    </row>
    <row r="26" spans="1:8" x14ac:dyDescent="0.4">
      <c r="A26" s="109" t="s">
        <v>21</v>
      </c>
      <c r="B26" s="12"/>
      <c r="C26" s="13"/>
      <c r="D26" s="52"/>
      <c r="E26" s="78"/>
      <c r="F26" s="78"/>
      <c r="G26" s="94"/>
      <c r="H26" s="14"/>
    </row>
    <row r="27" spans="1:8" x14ac:dyDescent="0.4">
      <c r="A27" s="110" t="s">
        <v>22</v>
      </c>
      <c r="B27" s="12"/>
      <c r="C27" s="13"/>
      <c r="D27" s="52"/>
      <c r="E27" s="78"/>
      <c r="F27" s="78"/>
      <c r="G27" s="94"/>
      <c r="H27" s="14"/>
    </row>
    <row r="28" spans="1:8" x14ac:dyDescent="0.4">
      <c r="A28" s="110" t="s">
        <v>23</v>
      </c>
      <c r="B28" s="12"/>
      <c r="C28" s="13"/>
      <c r="D28" s="52"/>
      <c r="E28" s="78"/>
      <c r="F28" s="78"/>
      <c r="G28" s="94"/>
      <c r="H28" s="14"/>
    </row>
    <row r="29" spans="1:8" x14ac:dyDescent="0.4">
      <c r="A29" s="110" t="s">
        <v>24</v>
      </c>
      <c r="B29" s="12"/>
      <c r="C29" s="13"/>
      <c r="D29" s="52"/>
      <c r="E29" s="78"/>
      <c r="F29" s="78"/>
      <c r="G29" s="94"/>
      <c r="H29" s="14"/>
    </row>
    <row r="30" spans="1:8" x14ac:dyDescent="0.4">
      <c r="A30" s="110" t="s">
        <v>25</v>
      </c>
      <c r="B30" s="12"/>
      <c r="C30" s="13"/>
      <c r="D30" s="52">
        <v>2</v>
      </c>
      <c r="E30" s="78">
        <v>361963</v>
      </c>
      <c r="F30" s="78">
        <v>103567</v>
      </c>
      <c r="G30" s="94">
        <f>F30/E30</f>
        <v>0.28612592999837</v>
      </c>
      <c r="H30" s="14"/>
    </row>
    <row r="31" spans="1:8" x14ac:dyDescent="0.4">
      <c r="A31" s="110" t="s">
        <v>26</v>
      </c>
      <c r="B31" s="12"/>
      <c r="C31" s="13"/>
      <c r="D31" s="52"/>
      <c r="E31" s="78"/>
      <c r="F31" s="78"/>
      <c r="G31" s="94"/>
      <c r="H31" s="14"/>
    </row>
    <row r="32" spans="1:8" x14ac:dyDescent="0.4">
      <c r="A32" s="110" t="s">
        <v>109</v>
      </c>
      <c r="B32" s="12"/>
      <c r="C32" s="13"/>
      <c r="D32" s="52">
        <v>3</v>
      </c>
      <c r="E32" s="78">
        <v>557998</v>
      </c>
      <c r="F32" s="78">
        <v>123274</v>
      </c>
      <c r="G32" s="94">
        <f>F32/E32</f>
        <v>0.22092193878831107</v>
      </c>
      <c r="H32" s="14"/>
    </row>
    <row r="33" spans="1:8" x14ac:dyDescent="0.4">
      <c r="A33" s="110" t="s">
        <v>139</v>
      </c>
      <c r="B33" s="12"/>
      <c r="C33" s="13"/>
      <c r="D33" s="52"/>
      <c r="E33" s="78"/>
      <c r="F33" s="78"/>
      <c r="G33" s="94"/>
      <c r="H33" s="14"/>
    </row>
    <row r="34" spans="1:8" x14ac:dyDescent="0.4">
      <c r="A34" s="110" t="s">
        <v>27</v>
      </c>
      <c r="B34" s="12"/>
      <c r="C34" s="13"/>
      <c r="D34" s="52">
        <v>1</v>
      </c>
      <c r="E34" s="78">
        <v>67114</v>
      </c>
      <c r="F34" s="78">
        <v>-935.5</v>
      </c>
      <c r="G34" s="94">
        <f>F34/E34</f>
        <v>-1.3938969514557321E-2</v>
      </c>
      <c r="H34" s="14"/>
    </row>
    <row r="35" spans="1:8" x14ac:dyDescent="0.4">
      <c r="A35" s="15" t="s">
        <v>28</v>
      </c>
      <c r="B35" s="12"/>
      <c r="C35" s="13"/>
      <c r="D35" s="53"/>
      <c r="E35" s="96"/>
      <c r="F35" s="78"/>
      <c r="G35" s="95"/>
      <c r="H35" s="14"/>
    </row>
    <row r="36" spans="1:8" x14ac:dyDescent="0.4">
      <c r="A36" s="15" t="s">
        <v>29</v>
      </c>
      <c r="B36" s="12"/>
      <c r="C36" s="13"/>
      <c r="D36" s="53"/>
      <c r="E36" s="77"/>
      <c r="F36" s="78"/>
      <c r="G36" s="95"/>
      <c r="H36" s="14"/>
    </row>
    <row r="37" spans="1:8" x14ac:dyDescent="0.4">
      <c r="A37" s="15" t="s">
        <v>30</v>
      </c>
      <c r="B37" s="12"/>
      <c r="C37" s="13"/>
      <c r="D37" s="53"/>
      <c r="E37" s="96"/>
      <c r="F37" s="97"/>
      <c r="G37" s="95"/>
      <c r="H37" s="14"/>
    </row>
    <row r="38" spans="1:8" x14ac:dyDescent="0.4">
      <c r="A38" s="16"/>
      <c r="B38" s="17"/>
      <c r="C38" s="13"/>
      <c r="D38" s="53"/>
      <c r="E38" s="88"/>
      <c r="F38" s="88"/>
      <c r="G38" s="95"/>
      <c r="H38" s="14"/>
    </row>
    <row r="39" spans="1:8" x14ac:dyDescent="0.4">
      <c r="A39" s="18" t="s">
        <v>31</v>
      </c>
      <c r="B39" s="19"/>
      <c r="C39" s="2"/>
      <c r="D39" s="54">
        <f>SUM(D9:D38)</f>
        <v>7</v>
      </c>
      <c r="E39" s="89">
        <f>SUM(E9:E38)</f>
        <v>1219220</v>
      </c>
      <c r="F39" s="89">
        <f>SUM(F9:F38)</f>
        <v>316768.5</v>
      </c>
      <c r="G39" s="98">
        <f>F39/E39</f>
        <v>0.25981242105608504</v>
      </c>
      <c r="H39" s="14"/>
    </row>
    <row r="40" spans="1:8" x14ac:dyDescent="0.4">
      <c r="A40" s="20"/>
      <c r="B40" s="20"/>
      <c r="C40" s="20"/>
      <c r="D40" s="84"/>
      <c r="E40" s="85"/>
      <c r="F40" s="55"/>
      <c r="G40" s="55"/>
      <c r="H40" s="2"/>
    </row>
    <row r="41" spans="1:8" ht="17.649999999999999" x14ac:dyDescent="0.5">
      <c r="A41" s="21" t="s">
        <v>32</v>
      </c>
      <c r="B41" s="22"/>
      <c r="C41" s="22"/>
      <c r="D41" s="10"/>
      <c r="E41" s="86"/>
      <c r="F41" s="56"/>
      <c r="G41" s="56"/>
      <c r="H41" s="2"/>
    </row>
    <row r="42" spans="1:8" x14ac:dyDescent="0.4">
      <c r="A42" s="23"/>
      <c r="B42" s="23"/>
      <c r="C42" s="23"/>
      <c r="D42" s="87"/>
      <c r="E42" s="10" t="s">
        <v>122</v>
      </c>
      <c r="F42" s="10" t="s">
        <v>122</v>
      </c>
      <c r="G42" s="10" t="s">
        <v>5</v>
      </c>
      <c r="H42" s="2"/>
    </row>
    <row r="43" spans="1:8" x14ac:dyDescent="0.4">
      <c r="A43" s="23"/>
      <c r="B43" s="23"/>
      <c r="C43" s="23"/>
      <c r="D43" s="87" t="s">
        <v>6</v>
      </c>
      <c r="E43" s="57" t="s">
        <v>123</v>
      </c>
      <c r="F43" s="56" t="s">
        <v>8</v>
      </c>
      <c r="G43" s="56" t="s">
        <v>124</v>
      </c>
      <c r="H43" s="2"/>
    </row>
    <row r="44" spans="1:8" x14ac:dyDescent="0.4">
      <c r="A44" s="24" t="s">
        <v>33</v>
      </c>
      <c r="B44" s="25"/>
      <c r="C44" s="13"/>
      <c r="D44" s="52">
        <v>13</v>
      </c>
      <c r="E44" s="78">
        <v>861441.12</v>
      </c>
      <c r="F44" s="78">
        <v>102445.71</v>
      </c>
      <c r="G44" s="94">
        <f>1-(+F44/E44)</f>
        <v>0.88107636422092317</v>
      </c>
      <c r="H44" s="14"/>
    </row>
    <row r="45" spans="1:8" x14ac:dyDescent="0.4">
      <c r="A45" s="24" t="s">
        <v>34</v>
      </c>
      <c r="B45" s="25"/>
      <c r="C45" s="13"/>
      <c r="D45" s="52"/>
      <c r="E45" s="78"/>
      <c r="F45" s="78"/>
      <c r="G45" s="94"/>
      <c r="H45" s="14"/>
    </row>
    <row r="46" spans="1:8" x14ac:dyDescent="0.4">
      <c r="A46" s="24" t="s">
        <v>35</v>
      </c>
      <c r="B46" s="25"/>
      <c r="C46" s="13"/>
      <c r="D46" s="52">
        <v>36</v>
      </c>
      <c r="E46" s="78">
        <v>2682217</v>
      </c>
      <c r="F46" s="78">
        <v>266282.93</v>
      </c>
      <c r="G46" s="94">
        <f>1-(+F46/E46)</f>
        <v>0.90072282369398149</v>
      </c>
      <c r="H46" s="14"/>
    </row>
    <row r="47" spans="1:8" x14ac:dyDescent="0.4">
      <c r="A47" s="24" t="s">
        <v>36</v>
      </c>
      <c r="B47" s="25"/>
      <c r="C47" s="13"/>
      <c r="D47" s="52">
        <v>15</v>
      </c>
      <c r="E47" s="78">
        <v>3022657.36</v>
      </c>
      <c r="F47" s="78">
        <v>178951.39</v>
      </c>
      <c r="G47" s="94">
        <f>1-(+F47/E47)</f>
        <v>0.94079666707575482</v>
      </c>
      <c r="H47" s="14"/>
    </row>
    <row r="48" spans="1:8" x14ac:dyDescent="0.4">
      <c r="A48" s="24" t="s">
        <v>37</v>
      </c>
      <c r="B48" s="25"/>
      <c r="C48" s="13"/>
      <c r="D48" s="52">
        <v>37</v>
      </c>
      <c r="E48" s="78">
        <v>3108027</v>
      </c>
      <c r="F48" s="78">
        <v>285107.5</v>
      </c>
      <c r="G48" s="94">
        <f>1-(+F48/E48)</f>
        <v>0.90826736704668265</v>
      </c>
      <c r="H48" s="14"/>
    </row>
    <row r="49" spans="1:8" x14ac:dyDescent="0.4">
      <c r="A49" s="24" t="s">
        <v>38</v>
      </c>
      <c r="B49" s="25"/>
      <c r="C49" s="13"/>
      <c r="D49" s="52"/>
      <c r="E49" s="78"/>
      <c r="F49" s="78"/>
      <c r="G49" s="94"/>
      <c r="H49" s="14"/>
    </row>
    <row r="50" spans="1:8" x14ac:dyDescent="0.4">
      <c r="A50" s="24" t="s">
        <v>39</v>
      </c>
      <c r="B50" s="25"/>
      <c r="C50" s="13"/>
      <c r="D50" s="52">
        <v>6</v>
      </c>
      <c r="E50" s="78">
        <v>1386145</v>
      </c>
      <c r="F50" s="78">
        <v>143425</v>
      </c>
      <c r="G50" s="94">
        <f>1-(+F50/E50)</f>
        <v>0.8965295838458458</v>
      </c>
      <c r="H50" s="14"/>
    </row>
    <row r="51" spans="1:8" x14ac:dyDescent="0.4">
      <c r="A51" s="24" t="s">
        <v>40</v>
      </c>
      <c r="B51" s="25"/>
      <c r="C51" s="13"/>
      <c r="D51" s="52"/>
      <c r="E51" s="78"/>
      <c r="F51" s="78"/>
      <c r="G51" s="94"/>
      <c r="H51" s="14"/>
    </row>
    <row r="52" spans="1:8" x14ac:dyDescent="0.4">
      <c r="A52" s="24" t="s">
        <v>41</v>
      </c>
      <c r="B52" s="25"/>
      <c r="C52" s="13"/>
      <c r="D52" s="52"/>
      <c r="E52" s="78"/>
      <c r="F52" s="78"/>
      <c r="G52" s="94"/>
      <c r="H52" s="14"/>
    </row>
    <row r="53" spans="1:8" x14ac:dyDescent="0.4">
      <c r="A53" s="26" t="s">
        <v>60</v>
      </c>
      <c r="B53" s="27"/>
      <c r="C53" s="13"/>
      <c r="D53" s="52">
        <v>464</v>
      </c>
      <c r="E53" s="78">
        <v>42533130.329999998</v>
      </c>
      <c r="F53" s="78">
        <v>4675392.2300000004</v>
      </c>
      <c r="G53" s="94">
        <f>1-(+F53/E53)</f>
        <v>0.89007646054439837</v>
      </c>
      <c r="H53" s="14"/>
    </row>
    <row r="54" spans="1:8" x14ac:dyDescent="0.4">
      <c r="A54" s="26" t="s">
        <v>61</v>
      </c>
      <c r="B54" s="27"/>
      <c r="C54" s="13"/>
      <c r="D54" s="52">
        <v>6</v>
      </c>
      <c r="E54" s="78">
        <v>189578</v>
      </c>
      <c r="F54" s="78">
        <v>20282.650000000001</v>
      </c>
      <c r="G54" s="94">
        <f>1-(+F54/E54)</f>
        <v>0.89301158362257227</v>
      </c>
      <c r="H54" s="14"/>
    </row>
    <row r="55" spans="1:8" x14ac:dyDescent="0.4">
      <c r="A55" s="28" t="s">
        <v>42</v>
      </c>
      <c r="B55" s="27"/>
      <c r="C55" s="13"/>
      <c r="D55" s="53"/>
      <c r="E55" s="81"/>
      <c r="F55" s="78"/>
      <c r="G55" s="95"/>
      <c r="H55" s="14"/>
    </row>
    <row r="56" spans="1:8" x14ac:dyDescent="0.4">
      <c r="A56" s="15" t="s">
        <v>43</v>
      </c>
      <c r="B56" s="25"/>
      <c r="C56" s="13"/>
      <c r="D56" s="53"/>
      <c r="E56" s="81"/>
      <c r="F56" s="78"/>
      <c r="G56" s="95"/>
      <c r="H56" s="14"/>
    </row>
    <row r="57" spans="1:8" x14ac:dyDescent="0.4">
      <c r="A57" s="15" t="s">
        <v>44</v>
      </c>
      <c r="B57" s="25"/>
      <c r="C57" s="13"/>
      <c r="D57" s="53"/>
      <c r="E57" s="77"/>
      <c r="F57" s="78">
        <v>7480.6</v>
      </c>
      <c r="G57" s="95"/>
      <c r="H57" s="14"/>
    </row>
    <row r="58" spans="1:8" x14ac:dyDescent="0.4">
      <c r="A58" s="15" t="s">
        <v>30</v>
      </c>
      <c r="B58" s="25"/>
      <c r="C58" s="13"/>
      <c r="D58" s="53"/>
      <c r="E58" s="77"/>
      <c r="F58" s="78"/>
      <c r="G58" s="95"/>
      <c r="H58" s="14"/>
    </row>
    <row r="59" spans="1:8" x14ac:dyDescent="0.4">
      <c r="A59" s="29"/>
      <c r="B59" s="17"/>
      <c r="C59" s="13"/>
      <c r="D59" s="53"/>
      <c r="E59" s="58"/>
      <c r="F59" s="88"/>
      <c r="G59" s="95"/>
      <c r="H59" s="14"/>
    </row>
    <row r="60" spans="1:8" x14ac:dyDescent="0.4">
      <c r="A60" s="19" t="s">
        <v>45</v>
      </c>
      <c r="B60" s="19"/>
      <c r="C60" s="2"/>
      <c r="D60" s="54">
        <f>SUM(D44:D56)</f>
        <v>577</v>
      </c>
      <c r="E60" s="89">
        <f>SUM(E44:E59)</f>
        <v>53783195.810000002</v>
      </c>
      <c r="F60" s="89">
        <f>SUM(F44:F59)</f>
        <v>5679368.0100000007</v>
      </c>
      <c r="G60" s="98">
        <f>1-(F60/E60)</f>
        <v>0.89440255595700346</v>
      </c>
      <c r="H60" s="14"/>
    </row>
    <row r="61" spans="1:8" x14ac:dyDescent="0.4">
      <c r="A61" s="30"/>
      <c r="B61" s="30"/>
      <c r="C61" s="30"/>
      <c r="D61" s="99"/>
      <c r="E61" s="91"/>
      <c r="F61" s="92"/>
      <c r="G61" s="92"/>
      <c r="H61" s="2"/>
    </row>
    <row r="62" spans="1:8" ht="17.25" x14ac:dyDescent="0.45">
      <c r="A62" s="31" t="s">
        <v>46</v>
      </c>
      <c r="B62" s="32"/>
      <c r="C62" s="32"/>
      <c r="D62" s="43"/>
      <c r="E62" s="32"/>
      <c r="F62" s="33">
        <f>F60+F39</f>
        <v>5996136.5100000007</v>
      </c>
      <c r="G62" s="32"/>
      <c r="H62" s="2"/>
    </row>
    <row r="63" spans="1:8" ht="17.25" x14ac:dyDescent="0.45">
      <c r="A63" s="31"/>
      <c r="B63" s="32"/>
      <c r="C63" s="32"/>
      <c r="D63" s="43"/>
      <c r="E63" s="32"/>
      <c r="F63" s="33"/>
      <c r="G63" s="32"/>
      <c r="H63" s="2"/>
    </row>
    <row r="64" spans="1:8" x14ac:dyDescent="0.4">
      <c r="A64" s="3" t="s">
        <v>47</v>
      </c>
      <c r="B64" s="20"/>
      <c r="C64" s="20"/>
      <c r="D64" s="20"/>
      <c r="E64" s="20"/>
      <c r="F64" s="34"/>
      <c r="G64" s="20"/>
      <c r="H64" s="2"/>
    </row>
    <row r="65" spans="1:8" x14ac:dyDescent="0.4">
      <c r="A65" s="3" t="s">
        <v>48</v>
      </c>
      <c r="B65" s="20"/>
      <c r="C65" s="20"/>
      <c r="D65" s="20"/>
      <c r="E65" s="20"/>
      <c r="F65" s="34"/>
      <c r="G65" s="20"/>
      <c r="H65" s="2"/>
    </row>
    <row r="66" spans="1:8" x14ac:dyDescent="0.4">
      <c r="A66" s="3" t="s">
        <v>49</v>
      </c>
      <c r="B66" s="20"/>
      <c r="C66" s="20"/>
      <c r="D66" s="20"/>
      <c r="E66" s="20"/>
      <c r="F66" s="34"/>
      <c r="G66" s="20"/>
      <c r="H66" s="2"/>
    </row>
    <row r="67" spans="1:8" x14ac:dyDescent="0.4">
      <c r="A67" s="3"/>
      <c r="B67" s="20"/>
      <c r="C67" s="20"/>
      <c r="D67" s="20"/>
      <c r="E67" s="20"/>
      <c r="F67" s="34"/>
      <c r="G67" s="20"/>
      <c r="H67" s="2"/>
    </row>
    <row r="68" spans="1:8" ht="17.25" x14ac:dyDescent="0.45">
      <c r="A68" s="35" t="s">
        <v>50</v>
      </c>
      <c r="B68" s="32"/>
      <c r="C68" s="32"/>
      <c r="D68" s="32"/>
      <c r="E68" s="32"/>
      <c r="F68" s="33"/>
      <c r="G68" s="32"/>
      <c r="H68" s="2"/>
    </row>
    <row r="69" spans="1:8" ht="17.649999999999999" x14ac:dyDescent="0.5">
      <c r="A69" s="36"/>
      <c r="B69" s="32"/>
      <c r="C69" s="32"/>
      <c r="D69" s="32"/>
      <c r="E69" s="33"/>
      <c r="F69" s="2"/>
      <c r="G69" s="2"/>
      <c r="H69" s="2"/>
    </row>
    <row r="70" spans="1:8" ht="17.25" x14ac:dyDescent="0.45">
      <c r="A70" s="31"/>
      <c r="B70" s="32"/>
      <c r="C70" s="32"/>
      <c r="D70" s="32"/>
      <c r="E70" s="37"/>
      <c r="F70" s="2"/>
      <c r="G70" s="2"/>
      <c r="H70" s="2"/>
    </row>
    <row r="71" spans="1:8" ht="17.649999999999999" x14ac:dyDescent="0.5">
      <c r="A71" s="36"/>
      <c r="B71" s="32"/>
      <c r="C71" s="32"/>
      <c r="D71" s="32"/>
      <c r="E71" s="38"/>
      <c r="F71" s="2"/>
      <c r="G71" s="2"/>
      <c r="H71" s="2"/>
    </row>
    <row r="72" spans="1:8" ht="17.649999999999999" x14ac:dyDescent="0.5">
      <c r="A72" s="36"/>
      <c r="B72" s="32"/>
      <c r="C72" s="32"/>
      <c r="D72" s="32"/>
      <c r="E72" s="39"/>
      <c r="F72" s="2"/>
      <c r="G72" s="2"/>
      <c r="H72" s="2"/>
    </row>
    <row r="73" spans="1:8" ht="17.649999999999999" x14ac:dyDescent="0.5">
      <c r="A73" s="36"/>
      <c r="B73" s="32"/>
      <c r="C73" s="32"/>
      <c r="D73" s="32"/>
      <c r="E73" s="33"/>
      <c r="F73" s="2"/>
      <c r="G73" s="2"/>
      <c r="H73" s="2"/>
    </row>
    <row r="74" spans="1:8" ht="17.649999999999999" x14ac:dyDescent="0.5">
      <c r="A74" s="36"/>
      <c r="B74" s="32"/>
      <c r="C74" s="32"/>
      <c r="D74" s="32"/>
      <c r="E74" s="33"/>
      <c r="F74" s="2"/>
      <c r="G74" s="2"/>
      <c r="H74" s="2"/>
    </row>
    <row r="75" spans="1:8" ht="17.649999999999999" x14ac:dyDescent="0.5">
      <c r="A75" s="36"/>
      <c r="B75" s="32"/>
      <c r="C75" s="32"/>
      <c r="D75" s="32"/>
      <c r="E75" s="37"/>
      <c r="F75" s="2"/>
      <c r="G75" s="2"/>
      <c r="H75" s="2"/>
    </row>
    <row r="76" spans="1:8" ht="17.649999999999999" x14ac:dyDescent="0.5">
      <c r="A76" s="36"/>
      <c r="B76" s="32"/>
      <c r="C76" s="32"/>
      <c r="D76" s="32"/>
      <c r="E76" s="38"/>
      <c r="F76" s="2"/>
      <c r="G76" s="2"/>
      <c r="H76" s="2"/>
    </row>
    <row r="77" spans="1:8" ht="17.649999999999999" x14ac:dyDescent="0.5">
      <c r="A77" s="36"/>
      <c r="B77" s="32"/>
      <c r="C77" s="32"/>
      <c r="D77" s="32"/>
      <c r="E77" s="38"/>
      <c r="F77" s="2"/>
      <c r="G77" s="2"/>
      <c r="H77" s="2"/>
    </row>
    <row r="78" spans="1:8" ht="17.649999999999999" x14ac:dyDescent="0.5">
      <c r="A78" s="36"/>
      <c r="B78" s="32"/>
      <c r="C78" s="32"/>
      <c r="D78" s="32"/>
      <c r="E78" s="38"/>
      <c r="F78" s="2"/>
      <c r="G78" s="2"/>
      <c r="H78" s="2"/>
    </row>
    <row r="79" spans="1:8" ht="17.649999999999999" x14ac:dyDescent="0.5">
      <c r="A79" s="36"/>
      <c r="B79" s="32"/>
      <c r="C79" s="32"/>
      <c r="D79" s="32"/>
      <c r="E79" s="40"/>
      <c r="F79" s="2"/>
      <c r="G79" s="2"/>
      <c r="H79" s="2"/>
    </row>
    <row r="80" spans="1:8" ht="17.649999999999999" x14ac:dyDescent="0.5">
      <c r="A80" s="36"/>
      <c r="B80" s="32"/>
      <c r="C80" s="32"/>
      <c r="D80" s="32"/>
      <c r="E80" s="32"/>
      <c r="F80" s="2"/>
      <c r="G80" s="2"/>
      <c r="H80" s="2"/>
    </row>
    <row r="81" spans="1:8" x14ac:dyDescent="0.4">
      <c r="A81" s="41"/>
      <c r="B81" s="2"/>
      <c r="C81" s="2"/>
      <c r="D81" s="2"/>
      <c r="E81" s="2"/>
      <c r="F81" s="2"/>
      <c r="G81" s="2"/>
      <c r="H81" s="2"/>
    </row>
  </sheetData>
  <phoneticPr fontId="17" type="noConversion"/>
  <printOptions horizontalCentered="1"/>
  <pageMargins left="0.20624999999999999" right="0.5" top="0.31944444444444442" bottom="0.25" header="0.5" footer="0.5"/>
  <pageSetup scale="5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3948B-714D-4007-9DC8-431BD98E881E}">
  <sheetPr>
    <pageSetUpPr autoPageBreaks="0"/>
  </sheetPr>
  <dimension ref="A1:H83"/>
  <sheetViews>
    <sheetView showOutlineSymbols="0" zoomScale="87" zoomScaleNormal="87" workbookViewId="0">
      <selection activeCell="D44" sqref="D44:F59"/>
    </sheetView>
  </sheetViews>
  <sheetFormatPr defaultRowHeight="15" x14ac:dyDescent="0.4"/>
  <cols>
    <col min="1" max="1" width="9.6640625" customWidth="1"/>
    <col min="2" max="2" width="15.6640625" customWidth="1"/>
    <col min="3" max="3" width="3.6640625" customWidth="1"/>
    <col min="4" max="4" width="7.6640625" customWidth="1"/>
    <col min="5" max="5" width="15.44140625" customWidth="1"/>
    <col min="6" max="6" width="14.6640625" customWidth="1"/>
    <col min="7" max="7" width="11.6640625" customWidth="1"/>
  </cols>
  <sheetData>
    <row r="1" spans="1:8" ht="22.5" x14ac:dyDescent="0.6">
      <c r="A1" s="1" t="s">
        <v>0</v>
      </c>
      <c r="B1" s="2"/>
      <c r="C1" s="2"/>
      <c r="D1" s="2"/>
      <c r="E1" s="2"/>
      <c r="F1" s="2"/>
      <c r="G1" s="2"/>
      <c r="H1" s="2"/>
    </row>
    <row r="2" spans="1:8" ht="22.5" x14ac:dyDescent="0.6">
      <c r="A2" s="1" t="s">
        <v>51</v>
      </c>
      <c r="B2" s="2"/>
      <c r="C2" s="2"/>
      <c r="D2" s="2"/>
      <c r="E2" s="2"/>
      <c r="F2" s="2"/>
      <c r="G2" s="2"/>
      <c r="H2" s="2"/>
    </row>
    <row r="3" spans="1:8" ht="22.5" x14ac:dyDescent="0.6">
      <c r="A3" s="1" t="str">
        <f>ARG!$A$3</f>
        <v>MONTH ENDED:  MAY 2026</v>
      </c>
      <c r="B3" s="2"/>
      <c r="C3" s="2"/>
      <c r="D3" s="2"/>
      <c r="E3" s="2"/>
      <c r="F3" s="2"/>
      <c r="G3" s="2"/>
      <c r="H3" s="2"/>
    </row>
    <row r="4" spans="1:8" x14ac:dyDescent="0.4">
      <c r="A4" s="3"/>
      <c r="B4" s="3"/>
      <c r="C4" s="3"/>
      <c r="D4" s="3"/>
      <c r="E4" s="3"/>
      <c r="F4" s="4"/>
      <c r="G4" s="4"/>
      <c r="H4" s="2"/>
    </row>
    <row r="5" spans="1:8" ht="21.4" x14ac:dyDescent="0.6">
      <c r="A5" s="2"/>
      <c r="B5" s="3"/>
      <c r="C5" s="3"/>
      <c r="D5" s="49" t="s">
        <v>89</v>
      </c>
      <c r="E5" s="6"/>
      <c r="F5" s="7"/>
      <c r="G5" s="4"/>
      <c r="H5" s="2"/>
    </row>
    <row r="6" spans="1:8" x14ac:dyDescent="0.4">
      <c r="A6" s="8" t="s">
        <v>3</v>
      </c>
      <c r="B6" s="3"/>
      <c r="C6" s="3"/>
      <c r="D6" s="3"/>
      <c r="E6" s="3"/>
      <c r="F6" s="4"/>
      <c r="G6" s="4"/>
      <c r="H6" s="2"/>
    </row>
    <row r="7" spans="1:8" x14ac:dyDescent="0.4">
      <c r="A7" s="9"/>
      <c r="B7" s="9"/>
      <c r="C7" s="9"/>
      <c r="D7" s="9"/>
      <c r="E7" s="10" t="s">
        <v>4</v>
      </c>
      <c r="F7" s="10" t="s">
        <v>4</v>
      </c>
      <c r="G7" s="11" t="s">
        <v>5</v>
      </c>
      <c r="H7" s="2"/>
    </row>
    <row r="8" spans="1:8" x14ac:dyDescent="0.4">
      <c r="A8" s="9"/>
      <c r="B8" s="9"/>
      <c r="C8" s="9"/>
      <c r="D8" s="10" t="s">
        <v>6</v>
      </c>
      <c r="E8" s="10" t="s">
        <v>7</v>
      </c>
      <c r="F8" s="11" t="s">
        <v>8</v>
      </c>
      <c r="G8" s="11" t="s">
        <v>9</v>
      </c>
      <c r="H8" s="2"/>
    </row>
    <row r="9" spans="1:8" x14ac:dyDescent="0.4">
      <c r="A9" s="108" t="s">
        <v>94</v>
      </c>
      <c r="B9" s="12"/>
      <c r="C9" s="13"/>
      <c r="D9" s="52"/>
      <c r="E9" s="78"/>
      <c r="F9" s="78"/>
      <c r="G9" s="94" t="e">
        <f>F9/E9</f>
        <v>#DIV/0!</v>
      </c>
      <c r="H9" s="14"/>
    </row>
    <row r="10" spans="1:8" x14ac:dyDescent="0.4">
      <c r="A10" s="108" t="s">
        <v>11</v>
      </c>
      <c r="B10" s="12"/>
      <c r="C10" s="13"/>
      <c r="D10" s="52">
        <v>4</v>
      </c>
      <c r="E10" s="78">
        <v>1460091</v>
      </c>
      <c r="F10" s="78">
        <v>12524.5</v>
      </c>
      <c r="G10" s="94"/>
      <c r="H10" s="14"/>
    </row>
    <row r="11" spans="1:8" x14ac:dyDescent="0.4">
      <c r="A11" s="108" t="s">
        <v>96</v>
      </c>
      <c r="B11" s="12"/>
      <c r="C11" s="13"/>
      <c r="D11" s="52">
        <v>10</v>
      </c>
      <c r="E11" s="78">
        <v>1248516</v>
      </c>
      <c r="F11" s="78">
        <v>357759</v>
      </c>
      <c r="G11" s="94">
        <f>F11/E11</f>
        <v>0.28654738906029237</v>
      </c>
      <c r="H11" s="14"/>
    </row>
    <row r="12" spans="1:8" x14ac:dyDescent="0.4">
      <c r="A12" s="108" t="s">
        <v>66</v>
      </c>
      <c r="B12" s="12"/>
      <c r="C12" s="13"/>
      <c r="D12" s="52"/>
      <c r="E12" s="78"/>
      <c r="F12" s="78"/>
      <c r="G12" s="94"/>
      <c r="H12" s="14"/>
    </row>
    <row r="13" spans="1:8" x14ac:dyDescent="0.4">
      <c r="A13" s="108" t="s">
        <v>100</v>
      </c>
      <c r="B13" s="12"/>
      <c r="C13" s="13"/>
      <c r="D13" s="52">
        <v>2</v>
      </c>
      <c r="E13" s="78">
        <v>776474</v>
      </c>
      <c r="F13" s="78">
        <v>227521.39</v>
      </c>
      <c r="G13" s="94">
        <f>F13/E13</f>
        <v>0.29301868446335616</v>
      </c>
      <c r="H13" s="14"/>
    </row>
    <row r="14" spans="1:8" x14ac:dyDescent="0.4">
      <c r="A14" s="108" t="s">
        <v>25</v>
      </c>
      <c r="B14" s="12"/>
      <c r="C14" s="13"/>
      <c r="D14" s="52"/>
      <c r="E14" s="78"/>
      <c r="F14" s="78"/>
      <c r="G14" s="94"/>
      <c r="H14" s="14"/>
    </row>
    <row r="15" spans="1:8" x14ac:dyDescent="0.4">
      <c r="A15" s="108" t="s">
        <v>102</v>
      </c>
      <c r="B15" s="12"/>
      <c r="C15" s="13"/>
      <c r="D15" s="52"/>
      <c r="E15" s="78"/>
      <c r="F15" s="78"/>
      <c r="G15" s="94"/>
      <c r="H15" s="14"/>
    </row>
    <row r="16" spans="1:8" x14ac:dyDescent="0.4">
      <c r="A16" s="108" t="s">
        <v>10</v>
      </c>
      <c r="B16" s="12"/>
      <c r="C16" s="13"/>
      <c r="D16" s="52"/>
      <c r="E16" s="78"/>
      <c r="F16" s="78"/>
      <c r="G16" s="94"/>
      <c r="H16" s="14"/>
    </row>
    <row r="17" spans="1:8" x14ac:dyDescent="0.4">
      <c r="A17" s="108" t="s">
        <v>14</v>
      </c>
      <c r="B17" s="12"/>
      <c r="C17" s="13"/>
      <c r="D17" s="52">
        <v>2</v>
      </c>
      <c r="E17" s="78">
        <v>300394</v>
      </c>
      <c r="F17" s="78">
        <v>112059</v>
      </c>
      <c r="G17" s="94">
        <f t="shared" ref="G17:G24" si="0">F17/E17</f>
        <v>0.37304007403609923</v>
      </c>
      <c r="H17" s="14"/>
    </row>
    <row r="18" spans="1:8" x14ac:dyDescent="0.4">
      <c r="A18" s="108" t="s">
        <v>15</v>
      </c>
      <c r="B18" s="12"/>
      <c r="C18" s="13"/>
      <c r="D18" s="52">
        <v>2</v>
      </c>
      <c r="E18" s="78">
        <v>1400892</v>
      </c>
      <c r="F18" s="78">
        <v>437132</v>
      </c>
      <c r="G18" s="94">
        <f t="shared" si="0"/>
        <v>0.31203832986411517</v>
      </c>
      <c r="H18" s="14"/>
    </row>
    <row r="19" spans="1:8" x14ac:dyDescent="0.4">
      <c r="A19" s="108" t="s">
        <v>54</v>
      </c>
      <c r="B19" s="12"/>
      <c r="C19" s="13"/>
      <c r="D19" s="52"/>
      <c r="E19" s="78"/>
      <c r="F19" s="78"/>
      <c r="G19" s="94"/>
      <c r="H19" s="14"/>
    </row>
    <row r="20" spans="1:8" x14ac:dyDescent="0.4">
      <c r="A20" s="108" t="s">
        <v>150</v>
      </c>
      <c r="B20" s="12"/>
      <c r="C20" s="13"/>
      <c r="D20" s="52">
        <v>1</v>
      </c>
      <c r="E20" s="78">
        <v>826327</v>
      </c>
      <c r="F20" s="78">
        <v>129694.5</v>
      </c>
      <c r="G20" s="94">
        <f t="shared" si="0"/>
        <v>0.15695299802620513</v>
      </c>
      <c r="H20" s="14"/>
    </row>
    <row r="21" spans="1:8" x14ac:dyDescent="0.4">
      <c r="A21" s="108" t="s">
        <v>55</v>
      </c>
      <c r="B21" s="12"/>
      <c r="C21" s="13"/>
      <c r="D21" s="52">
        <v>6</v>
      </c>
      <c r="E21" s="78">
        <v>5531361</v>
      </c>
      <c r="F21" s="78">
        <v>960431</v>
      </c>
      <c r="G21" s="94">
        <f t="shared" si="0"/>
        <v>0.17363375849090304</v>
      </c>
      <c r="H21" s="14"/>
    </row>
    <row r="22" spans="1:8" x14ac:dyDescent="0.4">
      <c r="A22" s="108" t="s">
        <v>56</v>
      </c>
      <c r="B22" s="12"/>
      <c r="C22" s="13"/>
      <c r="D22" s="52">
        <v>2</v>
      </c>
      <c r="E22" s="78">
        <v>873475</v>
      </c>
      <c r="F22" s="78">
        <v>189708</v>
      </c>
      <c r="G22" s="94">
        <f t="shared" si="0"/>
        <v>0.2171876699390366</v>
      </c>
      <c r="H22" s="14"/>
    </row>
    <row r="23" spans="1:8" x14ac:dyDescent="0.4">
      <c r="A23" s="109" t="s">
        <v>20</v>
      </c>
      <c r="B23" s="12"/>
      <c r="C23" s="13"/>
      <c r="D23" s="52">
        <v>4</v>
      </c>
      <c r="E23" s="78">
        <v>887584</v>
      </c>
      <c r="F23" s="78">
        <v>211970</v>
      </c>
      <c r="G23" s="94">
        <f t="shared" si="0"/>
        <v>0.23881683311100696</v>
      </c>
      <c r="H23" s="14"/>
    </row>
    <row r="24" spans="1:8" x14ac:dyDescent="0.4">
      <c r="A24" s="109" t="s">
        <v>21</v>
      </c>
      <c r="B24" s="12"/>
      <c r="C24" s="13"/>
      <c r="D24" s="52">
        <v>14</v>
      </c>
      <c r="E24" s="78">
        <v>254812</v>
      </c>
      <c r="F24" s="78">
        <v>254812</v>
      </c>
      <c r="G24" s="94">
        <f t="shared" si="0"/>
        <v>1</v>
      </c>
      <c r="H24" s="14"/>
    </row>
    <row r="25" spans="1:8" x14ac:dyDescent="0.4">
      <c r="A25" s="110" t="s">
        <v>22</v>
      </c>
      <c r="B25" s="12"/>
      <c r="C25" s="13"/>
      <c r="D25" s="52"/>
      <c r="E25" s="78"/>
      <c r="F25" s="78"/>
      <c r="G25" s="94"/>
      <c r="H25" s="14"/>
    </row>
    <row r="26" spans="1:8" x14ac:dyDescent="0.4">
      <c r="A26" s="110" t="s">
        <v>23</v>
      </c>
      <c r="B26" s="12"/>
      <c r="C26" s="13"/>
      <c r="D26" s="52"/>
      <c r="E26" s="78">
        <v>66196</v>
      </c>
      <c r="F26" s="78">
        <v>12646</v>
      </c>
      <c r="G26" s="94">
        <f>F26/E26</f>
        <v>0.19103873345821501</v>
      </c>
      <c r="H26" s="14"/>
    </row>
    <row r="27" spans="1:8" x14ac:dyDescent="0.4">
      <c r="A27" s="108" t="s">
        <v>114</v>
      </c>
      <c r="B27" s="12"/>
      <c r="C27" s="13"/>
      <c r="D27" s="52"/>
      <c r="E27" s="78"/>
      <c r="F27" s="78"/>
      <c r="G27" s="94"/>
      <c r="H27" s="14"/>
    </row>
    <row r="28" spans="1:8" x14ac:dyDescent="0.4">
      <c r="A28" s="110" t="s">
        <v>24</v>
      </c>
      <c r="B28" s="12"/>
      <c r="C28" s="13"/>
      <c r="D28" s="52">
        <v>1</v>
      </c>
      <c r="E28" s="78">
        <v>218541</v>
      </c>
      <c r="F28" s="78">
        <v>92032.6</v>
      </c>
      <c r="G28" s="94">
        <f>F28/E28</f>
        <v>0.4211228099075231</v>
      </c>
      <c r="H28" s="14"/>
    </row>
    <row r="29" spans="1:8" x14ac:dyDescent="0.4">
      <c r="A29" s="110" t="s">
        <v>110</v>
      </c>
      <c r="B29" s="12"/>
      <c r="C29" s="13"/>
      <c r="D29" s="52">
        <v>1</v>
      </c>
      <c r="E29" s="78">
        <v>107998</v>
      </c>
      <c r="F29" s="78">
        <v>53440</v>
      </c>
      <c r="G29" s="94">
        <f>F29/E29</f>
        <v>0.49482397822181895</v>
      </c>
      <c r="H29" s="14"/>
    </row>
    <row r="30" spans="1:8" x14ac:dyDescent="0.4">
      <c r="A30" s="110" t="s">
        <v>115</v>
      </c>
      <c r="B30" s="12"/>
      <c r="C30" s="13"/>
      <c r="D30" s="52"/>
      <c r="E30" s="97"/>
      <c r="F30" s="78"/>
      <c r="G30" s="94"/>
      <c r="H30" s="14"/>
    </row>
    <row r="31" spans="1:8" x14ac:dyDescent="0.4">
      <c r="A31" s="110" t="s">
        <v>135</v>
      </c>
      <c r="B31" s="12"/>
      <c r="C31" s="13"/>
      <c r="D31" s="52"/>
      <c r="E31" s="97"/>
      <c r="F31" s="78"/>
      <c r="G31" s="94"/>
      <c r="H31" s="14"/>
    </row>
    <row r="32" spans="1:8" x14ac:dyDescent="0.4">
      <c r="A32" s="110" t="s">
        <v>57</v>
      </c>
      <c r="B32" s="12"/>
      <c r="C32" s="13"/>
      <c r="D32" s="52">
        <v>8</v>
      </c>
      <c r="E32" s="97">
        <v>1030319</v>
      </c>
      <c r="F32" s="97">
        <v>6563.1</v>
      </c>
      <c r="G32" s="94">
        <f>F32/E32</f>
        <v>6.3699689125406795E-3</v>
      </c>
      <c r="H32" s="14"/>
    </row>
    <row r="33" spans="1:8" x14ac:dyDescent="0.4">
      <c r="A33" s="108" t="s">
        <v>132</v>
      </c>
      <c r="B33" s="12"/>
      <c r="C33" s="13"/>
      <c r="D33" s="52">
        <v>1</v>
      </c>
      <c r="E33" s="78">
        <v>226571</v>
      </c>
      <c r="F33" s="78">
        <v>63004</v>
      </c>
      <c r="G33" s="94"/>
      <c r="H33" s="14"/>
    </row>
    <row r="34" spans="1:8" x14ac:dyDescent="0.4">
      <c r="A34" s="108" t="s">
        <v>91</v>
      </c>
      <c r="B34" s="12"/>
      <c r="C34" s="13"/>
      <c r="D34" s="52">
        <v>1</v>
      </c>
      <c r="E34" s="78">
        <v>404173</v>
      </c>
      <c r="F34" s="78">
        <v>58306</v>
      </c>
      <c r="G34" s="94">
        <f>F34/E34</f>
        <v>0.14426000747204787</v>
      </c>
      <c r="H34" s="14"/>
    </row>
    <row r="35" spans="1:8" x14ac:dyDescent="0.4">
      <c r="A35" s="15" t="s">
        <v>28</v>
      </c>
      <c r="B35" s="12"/>
      <c r="C35" s="13"/>
      <c r="D35" s="53"/>
      <c r="E35" s="96">
        <v>456000</v>
      </c>
      <c r="F35" s="78">
        <v>75905</v>
      </c>
      <c r="G35" s="95"/>
      <c r="H35" s="14"/>
    </row>
    <row r="36" spans="1:8" x14ac:dyDescent="0.4">
      <c r="A36" s="15" t="s">
        <v>29</v>
      </c>
      <c r="B36" s="12"/>
      <c r="C36" s="13"/>
      <c r="D36" s="53"/>
      <c r="E36" s="96"/>
      <c r="F36" s="78"/>
      <c r="G36" s="95"/>
      <c r="H36" s="14"/>
    </row>
    <row r="37" spans="1:8" x14ac:dyDescent="0.4">
      <c r="A37" s="15" t="s">
        <v>30</v>
      </c>
      <c r="B37" s="12"/>
      <c r="C37" s="13"/>
      <c r="D37" s="53"/>
      <c r="E37" s="96"/>
      <c r="F37" s="97"/>
      <c r="G37" s="95"/>
      <c r="H37" s="14"/>
    </row>
    <row r="38" spans="1:8" x14ac:dyDescent="0.4">
      <c r="A38" s="16"/>
      <c r="B38" s="17"/>
      <c r="C38" s="2"/>
      <c r="D38" s="53"/>
      <c r="E38" s="88"/>
      <c r="F38" s="88"/>
      <c r="G38" s="95"/>
      <c r="H38" s="14"/>
    </row>
    <row r="39" spans="1:8" x14ac:dyDescent="0.4">
      <c r="A39" s="18" t="s">
        <v>31</v>
      </c>
      <c r="B39" s="19"/>
      <c r="C39" s="20"/>
      <c r="D39" s="54">
        <f>SUM(D9:D38)</f>
        <v>59</v>
      </c>
      <c r="E39" s="89">
        <f>SUM(E9:E38)</f>
        <v>16069724</v>
      </c>
      <c r="F39" s="89">
        <f>SUM(F9:F38)</f>
        <v>3255508.0900000003</v>
      </c>
      <c r="G39" s="98">
        <f>F39/E39</f>
        <v>0.20258643458966691</v>
      </c>
      <c r="H39" s="2"/>
    </row>
    <row r="40" spans="1:8" x14ac:dyDescent="0.4">
      <c r="A40" s="20"/>
      <c r="B40" s="20"/>
      <c r="C40" s="22"/>
      <c r="D40" s="64"/>
      <c r="E40" s="100"/>
      <c r="F40" s="100"/>
      <c r="G40" s="101"/>
      <c r="H40" s="2"/>
    </row>
    <row r="41" spans="1:8" ht="17.649999999999999" x14ac:dyDescent="0.5">
      <c r="A41" s="21" t="s">
        <v>32</v>
      </c>
      <c r="B41" s="22"/>
      <c r="C41" s="23"/>
      <c r="D41" s="10"/>
      <c r="E41" s="86"/>
      <c r="F41" s="56"/>
      <c r="G41" s="56"/>
      <c r="H41" s="2"/>
    </row>
    <row r="42" spans="1:8" x14ac:dyDescent="0.4">
      <c r="A42" s="23"/>
      <c r="B42" s="23"/>
      <c r="C42" s="23"/>
      <c r="D42" s="87"/>
      <c r="E42" s="10" t="s">
        <v>122</v>
      </c>
      <c r="F42" s="10" t="s">
        <v>122</v>
      </c>
      <c r="G42" s="10" t="s">
        <v>5</v>
      </c>
      <c r="H42" s="2"/>
    </row>
    <row r="43" spans="1:8" x14ac:dyDescent="0.4">
      <c r="A43" s="23"/>
      <c r="B43" s="23"/>
      <c r="C43" s="13"/>
      <c r="D43" s="87" t="s">
        <v>6</v>
      </c>
      <c r="E43" s="57" t="s">
        <v>123</v>
      </c>
      <c r="F43" s="56" t="s">
        <v>8</v>
      </c>
      <c r="G43" s="56" t="s">
        <v>124</v>
      </c>
      <c r="H43" s="14"/>
    </row>
    <row r="44" spans="1:8" x14ac:dyDescent="0.4">
      <c r="A44" s="24" t="s">
        <v>33</v>
      </c>
      <c r="B44" s="25"/>
      <c r="C44" s="13"/>
      <c r="D44" s="52">
        <v>191</v>
      </c>
      <c r="E44" s="78">
        <v>37950825.810000002</v>
      </c>
      <c r="F44" s="78">
        <v>1967243.26</v>
      </c>
      <c r="G44" s="94">
        <f t="shared" ref="G44:G50" si="1">1-(+F44/E44)</f>
        <v>0.94816336092792919</v>
      </c>
      <c r="H44" s="14"/>
    </row>
    <row r="45" spans="1:8" x14ac:dyDescent="0.4">
      <c r="A45" s="24" t="s">
        <v>34</v>
      </c>
      <c r="B45" s="25"/>
      <c r="C45" s="13"/>
      <c r="D45" s="52">
        <v>16</v>
      </c>
      <c r="E45" s="78">
        <v>7591595.1100000003</v>
      </c>
      <c r="F45" s="78">
        <v>778365.77</v>
      </c>
      <c r="G45" s="94">
        <f t="shared" si="1"/>
        <v>0.89747006278368291</v>
      </c>
      <c r="H45" s="14"/>
    </row>
    <row r="46" spans="1:8" x14ac:dyDescent="0.4">
      <c r="A46" s="24" t="s">
        <v>35</v>
      </c>
      <c r="B46" s="25"/>
      <c r="C46" s="13"/>
      <c r="D46" s="52">
        <v>188</v>
      </c>
      <c r="E46" s="78">
        <v>15805289.65</v>
      </c>
      <c r="F46" s="78">
        <v>1016974.37</v>
      </c>
      <c r="G46" s="94">
        <f t="shared" si="1"/>
        <v>0.93565607511659876</v>
      </c>
      <c r="H46" s="14"/>
    </row>
    <row r="47" spans="1:8" x14ac:dyDescent="0.4">
      <c r="A47" s="24" t="s">
        <v>36</v>
      </c>
      <c r="B47" s="25"/>
      <c r="C47" s="13"/>
      <c r="D47" s="52">
        <v>1</v>
      </c>
      <c r="E47" s="78">
        <v>168541</v>
      </c>
      <c r="F47" s="78">
        <v>33624.5</v>
      </c>
      <c r="G47" s="94">
        <f t="shared" si="1"/>
        <v>0.80049661506695702</v>
      </c>
      <c r="H47" s="14"/>
    </row>
    <row r="48" spans="1:8" x14ac:dyDescent="0.4">
      <c r="A48" s="24" t="s">
        <v>37</v>
      </c>
      <c r="B48" s="25"/>
      <c r="C48" s="13"/>
      <c r="D48" s="52">
        <v>117</v>
      </c>
      <c r="E48" s="78">
        <v>16266107.220000001</v>
      </c>
      <c r="F48" s="78">
        <v>841727.28</v>
      </c>
      <c r="G48" s="94">
        <f t="shared" si="1"/>
        <v>0.94825269078731678</v>
      </c>
      <c r="H48" s="14"/>
    </row>
    <row r="49" spans="1:8" x14ac:dyDescent="0.4">
      <c r="A49" s="24" t="s">
        <v>38</v>
      </c>
      <c r="B49" s="25"/>
      <c r="C49" s="13"/>
      <c r="D49" s="52">
        <v>2</v>
      </c>
      <c r="E49" s="78">
        <v>79660</v>
      </c>
      <c r="F49" s="78">
        <v>14308</v>
      </c>
      <c r="G49" s="94">
        <f t="shared" si="1"/>
        <v>0.82038664323374344</v>
      </c>
      <c r="H49" s="14"/>
    </row>
    <row r="50" spans="1:8" x14ac:dyDescent="0.4">
      <c r="A50" s="24" t="s">
        <v>39</v>
      </c>
      <c r="B50" s="25"/>
      <c r="C50" s="13"/>
      <c r="D50" s="52">
        <v>18</v>
      </c>
      <c r="E50" s="78">
        <v>1998750</v>
      </c>
      <c r="F50" s="78">
        <v>111480.1</v>
      </c>
      <c r="G50" s="94">
        <f t="shared" si="1"/>
        <v>0.94422509068167604</v>
      </c>
      <c r="H50" s="14"/>
    </row>
    <row r="51" spans="1:8" x14ac:dyDescent="0.4">
      <c r="A51" s="24" t="s">
        <v>40</v>
      </c>
      <c r="B51" s="25"/>
      <c r="C51" s="13"/>
      <c r="D51" s="52"/>
      <c r="E51" s="78"/>
      <c r="F51" s="78"/>
      <c r="G51" s="94"/>
      <c r="H51" s="14"/>
    </row>
    <row r="52" spans="1:8" x14ac:dyDescent="0.4">
      <c r="A52" s="24" t="s">
        <v>41</v>
      </c>
      <c r="B52" s="25"/>
      <c r="C52" s="13"/>
      <c r="D52" s="52">
        <v>4</v>
      </c>
      <c r="E52" s="78">
        <v>291625</v>
      </c>
      <c r="F52" s="78">
        <v>18600</v>
      </c>
      <c r="G52" s="94">
        <f>1-(+F52/E52)</f>
        <v>0.93621945992284616</v>
      </c>
      <c r="H52" s="14"/>
    </row>
    <row r="53" spans="1:8" x14ac:dyDescent="0.4">
      <c r="A53" s="26" t="s">
        <v>59</v>
      </c>
      <c r="B53" s="27"/>
      <c r="C53" s="13"/>
      <c r="D53" s="52">
        <v>2</v>
      </c>
      <c r="E53" s="78">
        <v>112800</v>
      </c>
      <c r="F53" s="78">
        <v>33600</v>
      </c>
      <c r="G53" s="94">
        <f>1-(+F53/E53)</f>
        <v>0.7021276595744681</v>
      </c>
      <c r="H53" s="14"/>
    </row>
    <row r="54" spans="1:8" x14ac:dyDescent="0.4">
      <c r="A54" s="24" t="s">
        <v>60</v>
      </c>
      <c r="B54" s="27"/>
      <c r="C54" s="13"/>
      <c r="D54" s="52">
        <v>1199</v>
      </c>
      <c r="E54" s="78">
        <v>137702226.22</v>
      </c>
      <c r="F54" s="78">
        <v>15409611.210000001</v>
      </c>
      <c r="G54" s="94">
        <f>1-(+F54/E54)</f>
        <v>0.88809468348477649</v>
      </c>
      <c r="H54" s="14"/>
    </row>
    <row r="55" spans="1:8" x14ac:dyDescent="0.4">
      <c r="A55" s="24" t="s">
        <v>61</v>
      </c>
      <c r="B55" s="27"/>
      <c r="C55" s="13"/>
      <c r="D55" s="52">
        <v>6</v>
      </c>
      <c r="E55" s="78">
        <v>588653.64</v>
      </c>
      <c r="F55" s="78">
        <v>64592.87</v>
      </c>
      <c r="G55" s="94">
        <f>1-(+F55/E55)</f>
        <v>0.89027015954577293</v>
      </c>
      <c r="H55" s="14"/>
    </row>
    <row r="56" spans="1:8" x14ac:dyDescent="0.4">
      <c r="A56" s="24" t="s">
        <v>154</v>
      </c>
      <c r="B56" s="27"/>
      <c r="C56" s="13"/>
      <c r="D56" s="52"/>
      <c r="E56" s="78"/>
      <c r="F56" s="78"/>
      <c r="G56" s="94"/>
      <c r="H56" s="14"/>
    </row>
    <row r="57" spans="1:8" x14ac:dyDescent="0.4">
      <c r="A57" s="28" t="s">
        <v>42</v>
      </c>
      <c r="B57" s="27"/>
      <c r="C57" s="13"/>
      <c r="D57" s="53"/>
      <c r="E57" s="81"/>
      <c r="F57" s="78"/>
      <c r="G57" s="95"/>
      <c r="H57" s="14"/>
    </row>
    <row r="58" spans="1:8" x14ac:dyDescent="0.4">
      <c r="A58" s="15" t="s">
        <v>43</v>
      </c>
      <c r="B58" s="25"/>
      <c r="C58" s="13"/>
      <c r="D58" s="53"/>
      <c r="E58" s="81"/>
      <c r="F58" s="78"/>
      <c r="G58" s="95"/>
      <c r="H58" s="14"/>
    </row>
    <row r="59" spans="1:8" x14ac:dyDescent="0.4">
      <c r="A59" s="15" t="s">
        <v>44</v>
      </c>
      <c r="B59" s="25"/>
      <c r="C59" s="13"/>
      <c r="D59" s="53"/>
      <c r="E59" s="96"/>
      <c r="F59" s="78"/>
      <c r="G59" s="95"/>
      <c r="H59" s="14"/>
    </row>
    <row r="60" spans="1:8" x14ac:dyDescent="0.4">
      <c r="A60" s="15" t="s">
        <v>30</v>
      </c>
      <c r="B60" s="25"/>
      <c r="C60" s="13"/>
      <c r="D60" s="53"/>
      <c r="E60" s="96"/>
      <c r="F60" s="97"/>
      <c r="G60" s="95"/>
      <c r="H60" s="14"/>
    </row>
    <row r="61" spans="1:8" x14ac:dyDescent="0.4">
      <c r="A61" s="29"/>
      <c r="B61" s="17"/>
      <c r="C61" s="2"/>
      <c r="D61" s="53"/>
      <c r="E61" s="88"/>
      <c r="F61" s="88"/>
      <c r="G61" s="95"/>
      <c r="H61" s="14"/>
    </row>
    <row r="62" spans="1:8" x14ac:dyDescent="0.4">
      <c r="A62" s="19" t="s">
        <v>45</v>
      </c>
      <c r="B62" s="19"/>
      <c r="C62" s="30"/>
      <c r="D62" s="54">
        <f>SUM(D44:D58)</f>
        <v>1744</v>
      </c>
      <c r="E62" s="89">
        <f>SUM(E44:E61)</f>
        <v>218556073.64999998</v>
      </c>
      <c r="F62" s="89">
        <f>SUM(F44:F61)</f>
        <v>20290127.360000003</v>
      </c>
      <c r="G62" s="98">
        <f>1-(+F62/E62)</f>
        <v>0.90716283001819931</v>
      </c>
      <c r="H62" s="2"/>
    </row>
    <row r="63" spans="1:8" ht="17.25" x14ac:dyDescent="0.45">
      <c r="A63" s="30"/>
      <c r="B63" s="30"/>
      <c r="C63" s="32"/>
      <c r="D63" s="90"/>
      <c r="E63" s="91"/>
      <c r="F63" s="92"/>
      <c r="G63" s="92"/>
      <c r="H63" s="2"/>
    </row>
    <row r="64" spans="1:8" ht="17.25" x14ac:dyDescent="0.45">
      <c r="A64" s="31" t="s">
        <v>46</v>
      </c>
      <c r="B64" s="32"/>
      <c r="C64" s="32"/>
      <c r="D64" s="32"/>
      <c r="E64" s="32"/>
      <c r="F64" s="33">
        <f>F62+F39</f>
        <v>23545635.450000003</v>
      </c>
      <c r="G64" s="32"/>
      <c r="H64" s="2"/>
    </row>
    <row r="65" spans="1:8" ht="20.25" customHeight="1" x14ac:dyDescent="0.45">
      <c r="A65" s="31"/>
      <c r="B65" s="32"/>
      <c r="C65" s="32"/>
      <c r="D65" s="32"/>
      <c r="E65" s="32"/>
      <c r="F65" s="33"/>
      <c r="G65" s="32"/>
      <c r="H65" s="2"/>
    </row>
    <row r="66" spans="1:8" x14ac:dyDescent="0.4">
      <c r="A66" s="3" t="s">
        <v>47</v>
      </c>
      <c r="B66" s="20"/>
      <c r="C66" s="20"/>
      <c r="D66" s="20"/>
      <c r="E66" s="20"/>
      <c r="F66" s="34"/>
      <c r="G66" s="20"/>
      <c r="H66" s="2"/>
    </row>
    <row r="67" spans="1:8" x14ac:dyDescent="0.4">
      <c r="A67" s="3" t="s">
        <v>48</v>
      </c>
      <c r="B67" s="20"/>
      <c r="C67" s="20"/>
      <c r="D67" s="20"/>
      <c r="E67" s="20"/>
      <c r="F67" s="34"/>
      <c r="G67" s="20"/>
      <c r="H67" s="2"/>
    </row>
    <row r="68" spans="1:8" x14ac:dyDescent="0.4">
      <c r="A68" s="3" t="s">
        <v>49</v>
      </c>
      <c r="B68" s="20"/>
      <c r="C68" s="20"/>
      <c r="D68" s="20"/>
      <c r="E68" s="20"/>
      <c r="F68" s="34"/>
      <c r="G68" s="20"/>
      <c r="H68" s="2"/>
    </row>
    <row r="69" spans="1:8" x14ac:dyDescent="0.4">
      <c r="A69" s="3"/>
      <c r="B69" s="20"/>
      <c r="C69" s="20"/>
      <c r="D69" s="20"/>
      <c r="E69" s="20"/>
      <c r="F69" s="34"/>
      <c r="G69" s="20"/>
      <c r="H69" s="2"/>
    </row>
    <row r="70" spans="1:8" ht="17.25" x14ac:dyDescent="0.45">
      <c r="A70" s="35" t="s">
        <v>50</v>
      </c>
      <c r="B70" s="32"/>
      <c r="C70" s="32"/>
      <c r="D70" s="32"/>
      <c r="E70" s="32"/>
      <c r="F70" s="33"/>
      <c r="G70" s="32"/>
      <c r="H70" s="2"/>
    </row>
    <row r="71" spans="1:8" ht="17.649999999999999" x14ac:dyDescent="0.5">
      <c r="A71" s="36"/>
      <c r="B71" s="32"/>
      <c r="C71" s="32"/>
      <c r="D71" s="32"/>
      <c r="E71" s="33"/>
      <c r="F71" s="2"/>
      <c r="G71" s="2"/>
      <c r="H71" s="2"/>
    </row>
    <row r="72" spans="1:8" ht="17.25" x14ac:dyDescent="0.45">
      <c r="A72" s="31"/>
      <c r="B72" s="32"/>
      <c r="C72" s="32"/>
      <c r="D72" s="32"/>
      <c r="E72" s="37"/>
      <c r="F72" s="2"/>
      <c r="G72" s="2"/>
      <c r="H72" s="2"/>
    </row>
    <row r="73" spans="1:8" ht="17.649999999999999" x14ac:dyDescent="0.5">
      <c r="A73" s="36"/>
      <c r="B73" s="32"/>
      <c r="C73" s="32"/>
      <c r="D73" s="32"/>
      <c r="E73" s="38"/>
      <c r="F73" s="2"/>
      <c r="G73" s="2"/>
      <c r="H73" s="2"/>
    </row>
    <row r="74" spans="1:8" ht="17.649999999999999" x14ac:dyDescent="0.5">
      <c r="A74" s="36"/>
      <c r="B74" s="32"/>
      <c r="C74" s="32"/>
      <c r="D74" s="32"/>
      <c r="E74" s="39"/>
      <c r="F74" s="2"/>
      <c r="G74" s="2"/>
      <c r="H74" s="2"/>
    </row>
    <row r="75" spans="1:8" ht="17.649999999999999" x14ac:dyDescent="0.5">
      <c r="A75" s="36"/>
      <c r="B75" s="32"/>
      <c r="C75" s="32"/>
      <c r="D75" s="32"/>
      <c r="E75" s="33"/>
      <c r="F75" s="2"/>
      <c r="G75" s="2"/>
      <c r="H75" s="2"/>
    </row>
    <row r="76" spans="1:8" ht="17.649999999999999" x14ac:dyDescent="0.5">
      <c r="A76" s="36"/>
      <c r="B76" s="32"/>
      <c r="C76" s="32"/>
      <c r="D76" s="32"/>
      <c r="E76" s="33"/>
      <c r="F76" s="2"/>
      <c r="G76" s="2"/>
      <c r="H76" s="2"/>
    </row>
    <row r="77" spans="1:8" ht="17.649999999999999" x14ac:dyDescent="0.5">
      <c r="A77" s="36"/>
      <c r="B77" s="32"/>
      <c r="C77" s="32"/>
      <c r="D77" s="32"/>
      <c r="E77" s="37"/>
      <c r="F77" s="2"/>
      <c r="G77" s="2"/>
      <c r="H77" s="2"/>
    </row>
    <row r="78" spans="1:8" ht="17.649999999999999" x14ac:dyDescent="0.5">
      <c r="A78" s="36"/>
      <c r="B78" s="32"/>
      <c r="C78" s="32"/>
      <c r="D78" s="32"/>
      <c r="E78" s="38"/>
      <c r="F78" s="2"/>
      <c r="G78" s="2"/>
      <c r="H78" s="2"/>
    </row>
    <row r="79" spans="1:8" ht="17.649999999999999" x14ac:dyDescent="0.5">
      <c r="A79" s="36"/>
      <c r="B79" s="32"/>
      <c r="C79" s="32"/>
      <c r="D79" s="32"/>
      <c r="E79" s="38"/>
      <c r="F79" s="2"/>
      <c r="G79" s="2"/>
      <c r="H79" s="2"/>
    </row>
    <row r="80" spans="1:8" ht="17.649999999999999" x14ac:dyDescent="0.5">
      <c r="A80" s="36"/>
      <c r="B80" s="32"/>
      <c r="C80" s="32"/>
      <c r="D80" s="32"/>
      <c r="E80" s="38"/>
      <c r="F80" s="2"/>
      <c r="G80" s="2"/>
      <c r="H80" s="2"/>
    </row>
    <row r="81" spans="1:8" ht="17.649999999999999" x14ac:dyDescent="0.5">
      <c r="A81" s="36"/>
      <c r="B81" s="32"/>
      <c r="C81" s="32"/>
      <c r="D81" s="32"/>
      <c r="E81" s="40"/>
      <c r="F81" s="2"/>
      <c r="G81" s="2"/>
      <c r="H81" s="2"/>
    </row>
    <row r="82" spans="1:8" ht="17.649999999999999" x14ac:dyDescent="0.5">
      <c r="A82" s="36"/>
      <c r="B82" s="32"/>
      <c r="C82" s="32"/>
      <c r="D82" s="32"/>
      <c r="E82" s="32"/>
      <c r="F82" s="2"/>
      <c r="G82" s="2"/>
      <c r="H82" s="2"/>
    </row>
    <row r="83" spans="1:8" x14ac:dyDescent="0.4">
      <c r="A83" s="41"/>
      <c r="B83" s="2"/>
      <c r="C83" s="2"/>
      <c r="D83" s="2"/>
      <c r="E83" s="2"/>
      <c r="F83" s="2"/>
      <c r="G83" s="2"/>
      <c r="H83" s="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91181-D193-408B-BAB3-7A95C9875A5C}">
  <sheetPr>
    <pageSetUpPr autoPageBreaks="0"/>
  </sheetPr>
  <dimension ref="A1:H84"/>
  <sheetViews>
    <sheetView showOutlineSymbols="0" zoomScale="87" workbookViewId="0">
      <selection activeCell="D44" sqref="D44:F59"/>
    </sheetView>
  </sheetViews>
  <sheetFormatPr defaultRowHeight="15" x14ac:dyDescent="0.4"/>
  <cols>
    <col min="1" max="1" width="9.6640625" customWidth="1"/>
    <col min="2" max="2" width="15.6640625" customWidth="1"/>
    <col min="3" max="3" width="3.6640625" customWidth="1"/>
    <col min="4" max="4" width="7.6640625" customWidth="1"/>
    <col min="5" max="5" width="15.6640625" customWidth="1"/>
    <col min="6" max="6" width="14.6640625" customWidth="1"/>
    <col min="7" max="7" width="11.6640625" customWidth="1"/>
  </cols>
  <sheetData>
    <row r="1" spans="1:8" ht="22.5" x14ac:dyDescent="0.6">
      <c r="A1" s="1" t="s">
        <v>0</v>
      </c>
      <c r="B1" s="2"/>
      <c r="C1" s="2"/>
      <c r="D1" s="2"/>
      <c r="E1" s="2"/>
      <c r="F1" s="2"/>
      <c r="G1" s="2"/>
      <c r="H1" s="2"/>
    </row>
    <row r="2" spans="1:8" ht="22.5" x14ac:dyDescent="0.6">
      <c r="A2" s="1" t="s">
        <v>1</v>
      </c>
      <c r="B2" s="2"/>
      <c r="C2" s="2"/>
      <c r="D2" s="2"/>
      <c r="E2" s="2"/>
      <c r="F2" s="2"/>
      <c r="G2" s="2"/>
      <c r="H2" s="2"/>
    </row>
    <row r="3" spans="1:8" ht="22.5" x14ac:dyDescent="0.6">
      <c r="A3" s="1" t="str">
        <f>ARG!$A$3</f>
        <v>MONTH ENDED:  MAY 2026</v>
      </c>
      <c r="B3" s="2"/>
      <c r="C3" s="2"/>
      <c r="D3" s="2"/>
      <c r="E3" s="2"/>
      <c r="F3" s="2"/>
      <c r="G3" s="2"/>
      <c r="H3" s="2"/>
    </row>
    <row r="4" spans="1:8" x14ac:dyDescent="0.4">
      <c r="A4" s="3"/>
      <c r="B4" s="3"/>
      <c r="C4" s="3"/>
      <c r="D4" s="3"/>
      <c r="E4" s="3"/>
      <c r="F4" s="4"/>
      <c r="G4" s="4"/>
      <c r="H4" s="2"/>
    </row>
    <row r="5" spans="1:8" ht="22.5" x14ac:dyDescent="0.6">
      <c r="A5" s="2"/>
      <c r="B5" s="3"/>
      <c r="C5" s="3"/>
      <c r="D5" s="5" t="s">
        <v>126</v>
      </c>
      <c r="E5" s="6"/>
      <c r="F5" s="7"/>
      <c r="G5" s="4"/>
      <c r="H5" s="2"/>
    </row>
    <row r="6" spans="1:8" x14ac:dyDescent="0.4">
      <c r="A6" s="8" t="s">
        <v>3</v>
      </c>
      <c r="B6" s="3"/>
      <c r="C6" s="3"/>
      <c r="D6" s="3"/>
      <c r="E6" s="3"/>
      <c r="F6" s="4"/>
      <c r="G6" s="4"/>
      <c r="H6" s="2"/>
    </row>
    <row r="7" spans="1:8" x14ac:dyDescent="0.4">
      <c r="A7" s="9"/>
      <c r="B7" s="9"/>
      <c r="C7" s="9"/>
      <c r="D7" s="9"/>
      <c r="E7" s="10" t="s">
        <v>4</v>
      </c>
      <c r="F7" s="10" t="s">
        <v>4</v>
      </c>
      <c r="G7" s="11" t="s">
        <v>5</v>
      </c>
      <c r="H7" s="2"/>
    </row>
    <row r="8" spans="1:8" x14ac:dyDescent="0.4">
      <c r="A8" s="9"/>
      <c r="B8" s="9"/>
      <c r="C8" s="9"/>
      <c r="D8" s="10" t="s">
        <v>6</v>
      </c>
      <c r="E8" s="10" t="s">
        <v>7</v>
      </c>
      <c r="F8" s="11" t="s">
        <v>8</v>
      </c>
      <c r="G8" s="11" t="s">
        <v>9</v>
      </c>
      <c r="H8" s="2"/>
    </row>
    <row r="9" spans="1:8" x14ac:dyDescent="0.4">
      <c r="A9" s="108" t="s">
        <v>94</v>
      </c>
      <c r="B9" s="12"/>
      <c r="C9" s="13"/>
      <c r="D9" s="52"/>
      <c r="E9" s="77"/>
      <c r="F9" s="78"/>
      <c r="G9" s="94"/>
      <c r="H9" s="14"/>
    </row>
    <row r="10" spans="1:8" x14ac:dyDescent="0.4">
      <c r="A10" s="108" t="s">
        <v>11</v>
      </c>
      <c r="B10" s="12"/>
      <c r="C10" s="13"/>
      <c r="D10" s="52">
        <v>8</v>
      </c>
      <c r="E10" s="77">
        <v>2099882</v>
      </c>
      <c r="F10" s="78">
        <v>303344</v>
      </c>
      <c r="G10" s="102">
        <f t="shared" ref="G10:G22" si="0">F10/E10</f>
        <v>0.14445764095315833</v>
      </c>
      <c r="H10" s="14"/>
    </row>
    <row r="11" spans="1:8" x14ac:dyDescent="0.4">
      <c r="A11" s="108" t="s">
        <v>96</v>
      </c>
      <c r="B11" s="12"/>
      <c r="C11" s="13"/>
      <c r="D11" s="52">
        <v>8</v>
      </c>
      <c r="E11" s="77">
        <v>1230152</v>
      </c>
      <c r="F11" s="78">
        <v>338779.5</v>
      </c>
      <c r="G11" s="102">
        <f t="shared" si="0"/>
        <v>0.27539645507221872</v>
      </c>
      <c r="H11" s="14"/>
    </row>
    <row r="12" spans="1:8" x14ac:dyDescent="0.4">
      <c r="A12" s="108" t="s">
        <v>66</v>
      </c>
      <c r="B12" s="12"/>
      <c r="C12" s="13"/>
      <c r="D12" s="52"/>
      <c r="E12" s="77"/>
      <c r="F12" s="78"/>
      <c r="G12" s="102"/>
      <c r="H12" s="14"/>
    </row>
    <row r="13" spans="1:8" x14ac:dyDescent="0.4">
      <c r="A13" s="108" t="s">
        <v>100</v>
      </c>
      <c r="B13" s="12"/>
      <c r="C13" s="13"/>
      <c r="D13" s="52"/>
      <c r="E13" s="77"/>
      <c r="F13" s="78"/>
      <c r="G13" s="102"/>
      <c r="H13" s="14"/>
    </row>
    <row r="14" spans="1:8" x14ac:dyDescent="0.4">
      <c r="A14" s="108" t="s">
        <v>25</v>
      </c>
      <c r="B14" s="12"/>
      <c r="C14" s="13"/>
      <c r="D14" s="52">
        <v>1</v>
      </c>
      <c r="E14" s="77">
        <v>336269</v>
      </c>
      <c r="F14" s="78">
        <v>137971</v>
      </c>
      <c r="G14" s="102">
        <f t="shared" si="0"/>
        <v>0.4102994923706913</v>
      </c>
      <c r="H14" s="14"/>
    </row>
    <row r="15" spans="1:8" x14ac:dyDescent="0.4">
      <c r="A15" s="108" t="s">
        <v>102</v>
      </c>
      <c r="B15" s="12"/>
      <c r="C15" s="13"/>
      <c r="D15" s="52">
        <v>1</v>
      </c>
      <c r="E15" s="77">
        <v>194804</v>
      </c>
      <c r="F15" s="78">
        <v>33308</v>
      </c>
      <c r="G15" s="102">
        <f t="shared" si="0"/>
        <v>0.17098211535697419</v>
      </c>
      <c r="H15" s="14"/>
    </row>
    <row r="16" spans="1:8" x14ac:dyDescent="0.4">
      <c r="A16" s="108" t="s">
        <v>10</v>
      </c>
      <c r="B16" s="12"/>
      <c r="C16" s="13"/>
      <c r="D16" s="52">
        <v>2</v>
      </c>
      <c r="E16" s="77">
        <v>274495</v>
      </c>
      <c r="F16" s="78">
        <v>84588</v>
      </c>
      <c r="G16" s="102">
        <f t="shared" si="0"/>
        <v>0.30815861855407201</v>
      </c>
      <c r="H16" s="14"/>
    </row>
    <row r="17" spans="1:8" x14ac:dyDescent="0.4">
      <c r="A17" s="108" t="s">
        <v>14</v>
      </c>
      <c r="B17" s="12"/>
      <c r="C17" s="13"/>
      <c r="D17" s="52">
        <v>3</v>
      </c>
      <c r="E17" s="77">
        <v>500991</v>
      </c>
      <c r="F17" s="78">
        <v>109263</v>
      </c>
      <c r="G17" s="94">
        <f t="shared" si="0"/>
        <v>0.21809373821086606</v>
      </c>
      <c r="H17" s="14"/>
    </row>
    <row r="18" spans="1:8" x14ac:dyDescent="0.4">
      <c r="A18" s="108" t="s">
        <v>15</v>
      </c>
      <c r="B18" s="12"/>
      <c r="C18" s="13"/>
      <c r="D18" s="52">
        <v>2</v>
      </c>
      <c r="E18" s="77">
        <v>1439849</v>
      </c>
      <c r="F18" s="78">
        <v>440939.5</v>
      </c>
      <c r="G18" s="102">
        <f t="shared" si="0"/>
        <v>0.30624009878813679</v>
      </c>
      <c r="H18" s="14"/>
    </row>
    <row r="19" spans="1:8" x14ac:dyDescent="0.4">
      <c r="A19" s="108" t="s">
        <v>54</v>
      </c>
      <c r="B19" s="12"/>
      <c r="C19" s="13"/>
      <c r="D19" s="52">
        <v>2</v>
      </c>
      <c r="E19" s="77">
        <v>509206</v>
      </c>
      <c r="F19" s="78">
        <v>153335.5</v>
      </c>
      <c r="G19" s="94">
        <f t="shared" si="0"/>
        <v>0.30112665600955213</v>
      </c>
      <c r="H19" s="14"/>
    </row>
    <row r="20" spans="1:8" x14ac:dyDescent="0.4">
      <c r="A20" s="108" t="s">
        <v>150</v>
      </c>
      <c r="B20" s="12"/>
      <c r="C20" s="13"/>
      <c r="D20" s="52"/>
      <c r="E20" s="77"/>
      <c r="F20" s="78"/>
      <c r="G20" s="94"/>
      <c r="H20" s="14"/>
    </row>
    <row r="21" spans="1:8" x14ac:dyDescent="0.4">
      <c r="A21" s="108" t="s">
        <v>55</v>
      </c>
      <c r="B21" s="12"/>
      <c r="C21" s="13"/>
      <c r="D21" s="52">
        <v>6</v>
      </c>
      <c r="E21" s="77">
        <v>5914132</v>
      </c>
      <c r="F21" s="78">
        <v>992203</v>
      </c>
      <c r="G21" s="94">
        <f t="shared" si="0"/>
        <v>0.16776815262155123</v>
      </c>
      <c r="H21" s="14"/>
    </row>
    <row r="22" spans="1:8" x14ac:dyDescent="0.4">
      <c r="A22" s="108" t="s">
        <v>56</v>
      </c>
      <c r="B22" s="12"/>
      <c r="C22" s="13"/>
      <c r="D22" s="52">
        <v>2</v>
      </c>
      <c r="E22" s="77">
        <v>750682</v>
      </c>
      <c r="F22" s="78">
        <v>104592.5</v>
      </c>
      <c r="G22" s="94">
        <f t="shared" si="0"/>
        <v>0.1393299692812669</v>
      </c>
      <c r="H22" s="14"/>
    </row>
    <row r="23" spans="1:8" x14ac:dyDescent="0.4">
      <c r="A23" s="109" t="s">
        <v>20</v>
      </c>
      <c r="B23" s="12"/>
      <c r="C23" s="13"/>
      <c r="D23" s="52">
        <v>3</v>
      </c>
      <c r="E23" s="77">
        <v>663236</v>
      </c>
      <c r="F23" s="78">
        <v>125920</v>
      </c>
      <c r="G23" s="94">
        <f>F23/E23</f>
        <v>0.18985700414332154</v>
      </c>
      <c r="H23" s="14"/>
    </row>
    <row r="24" spans="1:8" x14ac:dyDescent="0.4">
      <c r="A24" s="109" t="s">
        <v>21</v>
      </c>
      <c r="B24" s="12"/>
      <c r="C24" s="13"/>
      <c r="D24" s="52">
        <v>13</v>
      </c>
      <c r="E24" s="77">
        <v>197624</v>
      </c>
      <c r="F24" s="78">
        <v>197624</v>
      </c>
      <c r="G24" s="94">
        <f>F24/E24</f>
        <v>1</v>
      </c>
      <c r="H24" s="14"/>
    </row>
    <row r="25" spans="1:8" x14ac:dyDescent="0.4">
      <c r="A25" s="110" t="s">
        <v>22</v>
      </c>
      <c r="B25" s="12"/>
      <c r="C25" s="13"/>
      <c r="D25" s="52"/>
      <c r="E25" s="77"/>
      <c r="F25" s="78"/>
      <c r="G25" s="94"/>
      <c r="H25" s="14"/>
    </row>
    <row r="26" spans="1:8" x14ac:dyDescent="0.4">
      <c r="A26" s="110" t="s">
        <v>23</v>
      </c>
      <c r="B26" s="12"/>
      <c r="C26" s="13"/>
      <c r="D26" s="52"/>
      <c r="E26" s="77">
        <v>39568</v>
      </c>
      <c r="F26" s="78">
        <v>23304</v>
      </c>
      <c r="G26" s="94">
        <f>F26/E26</f>
        <v>0.58896077638495758</v>
      </c>
      <c r="H26" s="14"/>
    </row>
    <row r="27" spans="1:8" x14ac:dyDescent="0.4">
      <c r="A27" s="108" t="s">
        <v>114</v>
      </c>
      <c r="B27" s="12"/>
      <c r="C27" s="13"/>
      <c r="D27" s="52"/>
      <c r="E27" s="77"/>
      <c r="F27" s="78"/>
      <c r="G27" s="102"/>
      <c r="H27" s="14"/>
    </row>
    <row r="28" spans="1:8" x14ac:dyDescent="0.4">
      <c r="A28" s="110" t="s">
        <v>24</v>
      </c>
      <c r="B28" s="12"/>
      <c r="C28" s="13"/>
      <c r="D28" s="52">
        <v>1</v>
      </c>
      <c r="E28" s="77">
        <v>113494</v>
      </c>
      <c r="F28" s="78">
        <v>38216</v>
      </c>
      <c r="G28" s="94">
        <f>F28/E28</f>
        <v>0.336722646131073</v>
      </c>
      <c r="H28" s="14"/>
    </row>
    <row r="29" spans="1:8" x14ac:dyDescent="0.4">
      <c r="A29" s="110" t="s">
        <v>110</v>
      </c>
      <c r="B29" s="12"/>
      <c r="C29" s="13"/>
      <c r="D29" s="52"/>
      <c r="E29" s="77"/>
      <c r="F29" s="77"/>
      <c r="G29" s="103"/>
      <c r="H29" s="14"/>
    </row>
    <row r="30" spans="1:8" x14ac:dyDescent="0.4">
      <c r="A30" s="110" t="s">
        <v>115</v>
      </c>
      <c r="B30" s="12"/>
      <c r="C30" s="13"/>
      <c r="D30" s="52">
        <v>2</v>
      </c>
      <c r="E30" s="104">
        <v>61145</v>
      </c>
      <c r="F30" s="78">
        <v>16843</v>
      </c>
      <c r="G30" s="102"/>
      <c r="H30" s="14"/>
    </row>
    <row r="31" spans="1:8" x14ac:dyDescent="0.4">
      <c r="A31" s="110" t="s">
        <v>135</v>
      </c>
      <c r="B31" s="12"/>
      <c r="C31" s="13"/>
      <c r="D31" s="52">
        <v>1</v>
      </c>
      <c r="E31" s="104">
        <v>241111</v>
      </c>
      <c r="F31" s="78">
        <v>90719</v>
      </c>
      <c r="G31" s="102">
        <f>F31/E31</f>
        <v>0.37625409043967301</v>
      </c>
      <c r="H31" s="14"/>
    </row>
    <row r="32" spans="1:8" x14ac:dyDescent="0.4">
      <c r="A32" s="110" t="s">
        <v>57</v>
      </c>
      <c r="B32" s="12"/>
      <c r="C32" s="13"/>
      <c r="D32" s="52"/>
      <c r="E32" s="104"/>
      <c r="F32" s="97"/>
      <c r="G32" s="102"/>
      <c r="H32" s="14"/>
    </row>
    <row r="33" spans="1:8" x14ac:dyDescent="0.4">
      <c r="A33" s="108" t="s">
        <v>132</v>
      </c>
      <c r="B33" s="12"/>
      <c r="C33" s="13"/>
      <c r="D33" s="52">
        <v>2</v>
      </c>
      <c r="E33" s="77">
        <v>363005</v>
      </c>
      <c r="F33" s="78">
        <v>111795</v>
      </c>
      <c r="G33" s="102">
        <f>F33/E33</f>
        <v>0.30797096458726464</v>
      </c>
      <c r="H33" s="14"/>
    </row>
    <row r="34" spans="1:8" x14ac:dyDescent="0.4">
      <c r="A34" s="108" t="s">
        <v>91</v>
      </c>
      <c r="B34" s="12"/>
      <c r="C34" s="13"/>
      <c r="D34" s="52"/>
      <c r="E34" s="77"/>
      <c r="F34" s="78"/>
      <c r="G34" s="102"/>
      <c r="H34" s="14"/>
    </row>
    <row r="35" spans="1:8" x14ac:dyDescent="0.4">
      <c r="A35" s="15" t="s">
        <v>28</v>
      </c>
      <c r="B35" s="12"/>
      <c r="C35" s="13"/>
      <c r="D35" s="53"/>
      <c r="E35" s="104"/>
      <c r="F35" s="97"/>
      <c r="G35" s="95"/>
      <c r="H35" s="14"/>
    </row>
    <row r="36" spans="1:8" x14ac:dyDescent="0.4">
      <c r="A36" s="15" t="s">
        <v>29</v>
      </c>
      <c r="B36" s="12"/>
      <c r="C36" s="13"/>
      <c r="D36" s="53"/>
      <c r="E36" s="104"/>
      <c r="F36" s="97"/>
      <c r="G36" s="95"/>
      <c r="H36" s="14"/>
    </row>
    <row r="37" spans="1:8" x14ac:dyDescent="0.4">
      <c r="A37" s="15" t="s">
        <v>30</v>
      </c>
      <c r="B37" s="12"/>
      <c r="C37" s="13"/>
      <c r="D37" s="53"/>
      <c r="E37" s="77"/>
      <c r="F37" s="78"/>
      <c r="G37" s="95"/>
      <c r="H37" s="14"/>
    </row>
    <row r="38" spans="1:8" x14ac:dyDescent="0.4">
      <c r="A38" s="16"/>
      <c r="B38" s="17"/>
      <c r="C38" s="2"/>
      <c r="D38" s="53"/>
      <c r="E38" s="88"/>
      <c r="F38" s="88"/>
      <c r="G38" s="95"/>
      <c r="H38" s="14"/>
    </row>
    <row r="39" spans="1:8" x14ac:dyDescent="0.4">
      <c r="A39" s="18" t="s">
        <v>31</v>
      </c>
      <c r="B39" s="19"/>
      <c r="C39" s="20"/>
      <c r="D39" s="54">
        <f>SUM(D9:D38)</f>
        <v>57</v>
      </c>
      <c r="E39" s="89">
        <f>SUM(E9:E38)</f>
        <v>14929645</v>
      </c>
      <c r="F39" s="89">
        <f>SUM(F9:F38)</f>
        <v>3302745</v>
      </c>
      <c r="G39" s="98">
        <f>F39/E39</f>
        <v>0.22122059834644428</v>
      </c>
      <c r="H39" s="2"/>
    </row>
    <row r="40" spans="1:8" x14ac:dyDescent="0.4">
      <c r="A40" s="20"/>
      <c r="B40" s="20"/>
      <c r="C40" s="22"/>
      <c r="D40" s="64"/>
      <c r="E40" s="100"/>
      <c r="F40" s="100"/>
      <c r="G40" s="101"/>
      <c r="H40" s="2"/>
    </row>
    <row r="41" spans="1:8" ht="17.649999999999999" x14ac:dyDescent="0.5">
      <c r="A41" s="21" t="s">
        <v>32</v>
      </c>
      <c r="B41" s="22"/>
      <c r="C41" s="23"/>
      <c r="D41" s="10"/>
      <c r="E41" s="86"/>
      <c r="F41" s="56"/>
      <c r="G41" s="56"/>
      <c r="H41" s="2"/>
    </row>
    <row r="42" spans="1:8" x14ac:dyDescent="0.4">
      <c r="A42" s="23"/>
      <c r="B42" s="23"/>
      <c r="C42" s="23"/>
      <c r="D42" s="87"/>
      <c r="E42" s="10" t="s">
        <v>122</v>
      </c>
      <c r="F42" s="10" t="s">
        <v>122</v>
      </c>
      <c r="G42" s="10" t="s">
        <v>5</v>
      </c>
      <c r="H42" s="2"/>
    </row>
    <row r="43" spans="1:8" x14ac:dyDescent="0.4">
      <c r="A43" s="23"/>
      <c r="B43" s="23"/>
      <c r="C43" s="13"/>
      <c r="D43" s="87" t="s">
        <v>6</v>
      </c>
      <c r="E43" s="57" t="s">
        <v>123</v>
      </c>
      <c r="F43" s="56" t="s">
        <v>8</v>
      </c>
      <c r="G43" s="56" t="s">
        <v>124</v>
      </c>
      <c r="H43" s="14"/>
    </row>
    <row r="44" spans="1:8" x14ac:dyDescent="0.4">
      <c r="A44" s="24" t="s">
        <v>33</v>
      </c>
      <c r="B44" s="25"/>
      <c r="C44" s="13"/>
      <c r="D44" s="52">
        <v>43</v>
      </c>
      <c r="E44" s="78">
        <v>5283124.9000000004</v>
      </c>
      <c r="F44" s="78">
        <v>322715.74</v>
      </c>
      <c r="G44" s="94">
        <f>1-(+F44/E44)</f>
        <v>0.93891574662563815</v>
      </c>
      <c r="H44" s="14"/>
    </row>
    <row r="45" spans="1:8" x14ac:dyDescent="0.4">
      <c r="A45" s="24" t="s">
        <v>34</v>
      </c>
      <c r="B45" s="25"/>
      <c r="C45" s="13"/>
      <c r="D45" s="52">
        <v>23</v>
      </c>
      <c r="E45" s="78">
        <v>6994497.4000000004</v>
      </c>
      <c r="F45" s="78">
        <v>761808.54</v>
      </c>
      <c r="G45" s="94">
        <f t="shared" ref="G45:G56" si="1">1-(+F45/E45)</f>
        <v>0.89108459172491794</v>
      </c>
      <c r="H45" s="14"/>
    </row>
    <row r="46" spans="1:8" x14ac:dyDescent="0.4">
      <c r="A46" s="24" t="s">
        <v>35</v>
      </c>
      <c r="B46" s="25"/>
      <c r="C46" s="13"/>
      <c r="D46" s="52">
        <v>93</v>
      </c>
      <c r="E46" s="78">
        <v>8347362.25</v>
      </c>
      <c r="F46" s="78">
        <v>514583.11</v>
      </c>
      <c r="G46" s="94">
        <f t="shared" si="1"/>
        <v>0.9383538063176784</v>
      </c>
      <c r="H46" s="14"/>
    </row>
    <row r="47" spans="1:8" x14ac:dyDescent="0.4">
      <c r="A47" s="24" t="s">
        <v>36</v>
      </c>
      <c r="B47" s="25"/>
      <c r="C47" s="13"/>
      <c r="D47" s="52"/>
      <c r="E47" s="78"/>
      <c r="F47" s="78"/>
      <c r="G47" s="94"/>
      <c r="H47" s="14"/>
    </row>
    <row r="48" spans="1:8" x14ac:dyDescent="0.4">
      <c r="A48" s="24" t="s">
        <v>37</v>
      </c>
      <c r="B48" s="25"/>
      <c r="C48" s="13"/>
      <c r="D48" s="52">
        <v>63</v>
      </c>
      <c r="E48" s="78">
        <v>9099335</v>
      </c>
      <c r="F48" s="78">
        <v>629366.56000000006</v>
      </c>
      <c r="G48" s="94">
        <f t="shared" si="1"/>
        <v>0.93083378510627424</v>
      </c>
      <c r="H48" s="14"/>
    </row>
    <row r="49" spans="1:8" x14ac:dyDescent="0.4">
      <c r="A49" s="24" t="s">
        <v>38</v>
      </c>
      <c r="B49" s="25"/>
      <c r="C49" s="13"/>
      <c r="D49" s="52">
        <v>2</v>
      </c>
      <c r="E49" s="78">
        <v>1797313</v>
      </c>
      <c r="F49" s="78">
        <v>-50825</v>
      </c>
      <c r="G49" s="94">
        <f t="shared" si="1"/>
        <v>1.0282783243653164</v>
      </c>
      <c r="H49" s="14"/>
    </row>
    <row r="50" spans="1:8" x14ac:dyDescent="0.4">
      <c r="A50" s="24" t="s">
        <v>39</v>
      </c>
      <c r="B50" s="25"/>
      <c r="C50" s="13"/>
      <c r="D50" s="52">
        <v>7</v>
      </c>
      <c r="E50" s="78">
        <v>1191110</v>
      </c>
      <c r="F50" s="78">
        <v>145185</v>
      </c>
      <c r="G50" s="94">
        <f t="shared" si="1"/>
        <v>0.87810949450512543</v>
      </c>
      <c r="H50" s="14"/>
    </row>
    <row r="51" spans="1:8" x14ac:dyDescent="0.4">
      <c r="A51" s="24" t="s">
        <v>40</v>
      </c>
      <c r="B51" s="25"/>
      <c r="C51" s="13"/>
      <c r="D51" s="52"/>
      <c r="E51" s="78"/>
      <c r="F51" s="78"/>
      <c r="G51" s="94"/>
      <c r="H51" s="14"/>
    </row>
    <row r="52" spans="1:8" x14ac:dyDescent="0.4">
      <c r="A52" s="24" t="s">
        <v>41</v>
      </c>
      <c r="B52" s="25"/>
      <c r="C52" s="13"/>
      <c r="D52" s="52"/>
      <c r="E52" s="78"/>
      <c r="F52" s="78"/>
      <c r="G52" s="94" t="e">
        <f t="shared" si="1"/>
        <v>#DIV/0!</v>
      </c>
      <c r="H52" s="14"/>
    </row>
    <row r="53" spans="1:8" x14ac:dyDescent="0.4">
      <c r="A53" s="26" t="s">
        <v>59</v>
      </c>
      <c r="B53" s="27"/>
      <c r="C53" s="13"/>
      <c r="D53" s="52">
        <v>1</v>
      </c>
      <c r="E53" s="78">
        <v>47000</v>
      </c>
      <c r="F53" s="78">
        <v>15400</v>
      </c>
      <c r="G53" s="94">
        <f t="shared" si="1"/>
        <v>0.67234042553191498</v>
      </c>
      <c r="H53" s="14"/>
    </row>
    <row r="54" spans="1:8" x14ac:dyDescent="0.4">
      <c r="A54" s="24" t="s">
        <v>60</v>
      </c>
      <c r="B54" s="27"/>
      <c r="C54" s="13"/>
      <c r="D54" s="52">
        <v>451</v>
      </c>
      <c r="E54" s="78">
        <v>41913338.770000003</v>
      </c>
      <c r="F54" s="78">
        <v>4340736.54</v>
      </c>
      <c r="G54" s="94">
        <f t="shared" si="1"/>
        <v>0.89643543875567033</v>
      </c>
      <c r="H54" s="14"/>
    </row>
    <row r="55" spans="1:8" x14ac:dyDescent="0.4">
      <c r="A55" s="24" t="s">
        <v>61</v>
      </c>
      <c r="B55" s="27"/>
      <c r="C55" s="13"/>
      <c r="D55" s="52"/>
      <c r="E55" s="78"/>
      <c r="F55" s="78"/>
      <c r="G55" s="94"/>
      <c r="H55" s="14"/>
    </row>
    <row r="56" spans="1:8" x14ac:dyDescent="0.4">
      <c r="A56" s="24" t="s">
        <v>154</v>
      </c>
      <c r="B56" s="27"/>
      <c r="C56" s="13"/>
      <c r="D56" s="52">
        <v>357</v>
      </c>
      <c r="E56" s="78">
        <v>62935895.030000001</v>
      </c>
      <c r="F56" s="78">
        <v>6400447.1799999997</v>
      </c>
      <c r="G56" s="94">
        <f t="shared" si="1"/>
        <v>0.89830211873607158</v>
      </c>
      <c r="H56" s="14"/>
    </row>
    <row r="57" spans="1:8" x14ac:dyDescent="0.4">
      <c r="A57" s="28" t="s">
        <v>42</v>
      </c>
      <c r="B57" s="27"/>
      <c r="C57" s="13"/>
      <c r="D57" s="53"/>
      <c r="E57" s="81"/>
      <c r="F57" s="78"/>
      <c r="G57" s="95"/>
      <c r="H57" s="14"/>
    </row>
    <row r="58" spans="1:8" x14ac:dyDescent="0.4">
      <c r="A58" s="15" t="s">
        <v>43</v>
      </c>
      <c r="B58" s="25"/>
      <c r="C58" s="13"/>
      <c r="D58" s="53"/>
      <c r="E58" s="81"/>
      <c r="F58" s="78"/>
      <c r="G58" s="95"/>
      <c r="H58" s="14"/>
    </row>
    <row r="59" spans="1:8" x14ac:dyDescent="0.4">
      <c r="A59" s="15" t="s">
        <v>44</v>
      </c>
      <c r="B59" s="25"/>
      <c r="C59" s="13"/>
      <c r="D59" s="53"/>
      <c r="E59" s="96"/>
      <c r="F59" s="78"/>
      <c r="G59" s="95"/>
      <c r="H59" s="14"/>
    </row>
    <row r="60" spans="1:8" x14ac:dyDescent="0.4">
      <c r="A60" s="15" t="s">
        <v>30</v>
      </c>
      <c r="B60" s="25"/>
      <c r="C60" s="13"/>
      <c r="D60" s="53"/>
      <c r="E60" s="77"/>
      <c r="F60" s="78"/>
      <c r="G60" s="95"/>
      <c r="H60" s="14"/>
    </row>
    <row r="61" spans="1:8" x14ac:dyDescent="0.4">
      <c r="A61" s="29"/>
      <c r="B61" s="17"/>
      <c r="C61" s="2"/>
      <c r="D61" s="53"/>
      <c r="E61" s="58"/>
      <c r="F61" s="88"/>
      <c r="G61" s="95"/>
      <c r="H61" s="2"/>
    </row>
    <row r="62" spans="1:8" ht="17.25" x14ac:dyDescent="0.45">
      <c r="A62" s="19" t="s">
        <v>45</v>
      </c>
      <c r="B62" s="19"/>
      <c r="C62" s="32"/>
      <c r="D62" s="54">
        <f>SUM(D44:D58)</f>
        <v>1040</v>
      </c>
      <c r="E62" s="89">
        <f>SUM(E44:E61)</f>
        <v>137608976.35000002</v>
      </c>
      <c r="F62" s="89">
        <f>SUM(F44:F61)</f>
        <v>13079417.67</v>
      </c>
      <c r="G62" s="98">
        <f>1-(F62/E62)</f>
        <v>0.90495229296137414</v>
      </c>
      <c r="H62" s="2"/>
    </row>
    <row r="63" spans="1:8" ht="17.25" x14ac:dyDescent="0.45">
      <c r="A63" s="30"/>
      <c r="B63" s="30"/>
      <c r="C63" s="32"/>
      <c r="D63" s="99"/>
      <c r="E63" s="91"/>
      <c r="F63" s="92"/>
      <c r="G63" s="92"/>
      <c r="H63" s="2"/>
    </row>
    <row r="64" spans="1:8" ht="17.25" x14ac:dyDescent="0.45">
      <c r="A64" s="31" t="s">
        <v>46</v>
      </c>
      <c r="B64" s="32"/>
      <c r="C64" s="32"/>
      <c r="D64" s="43"/>
      <c r="E64" s="32"/>
      <c r="F64" s="33">
        <f>F62+F39</f>
        <v>16382162.67</v>
      </c>
      <c r="G64" s="32"/>
      <c r="H64" s="2"/>
    </row>
    <row r="65" spans="1:8" ht="17.25" x14ac:dyDescent="0.45">
      <c r="A65" s="31"/>
      <c r="B65" s="32"/>
      <c r="C65" s="32"/>
      <c r="D65" s="43"/>
      <c r="E65" s="32"/>
      <c r="F65" s="33"/>
      <c r="G65" s="32"/>
      <c r="H65" s="2"/>
    </row>
    <row r="66" spans="1:8" x14ac:dyDescent="0.4">
      <c r="A66" s="3" t="s">
        <v>47</v>
      </c>
      <c r="B66" s="20"/>
      <c r="C66" s="20"/>
      <c r="D66" s="20"/>
      <c r="E66" s="20"/>
      <c r="F66" s="34"/>
      <c r="G66" s="20"/>
      <c r="H66" s="2"/>
    </row>
    <row r="67" spans="1:8" x14ac:dyDescent="0.4">
      <c r="A67" s="3" t="s">
        <v>48</v>
      </c>
      <c r="B67" s="20"/>
      <c r="C67" s="20"/>
      <c r="D67" s="20"/>
      <c r="E67" s="20"/>
      <c r="F67" s="34"/>
      <c r="G67" s="20"/>
      <c r="H67" s="2"/>
    </row>
    <row r="68" spans="1:8" x14ac:dyDescent="0.4">
      <c r="A68" s="3" t="s">
        <v>49</v>
      </c>
      <c r="B68" s="20"/>
      <c r="C68" s="20"/>
      <c r="D68" s="20"/>
      <c r="E68" s="20"/>
      <c r="F68" s="34"/>
      <c r="G68" s="20"/>
      <c r="H68" s="2"/>
    </row>
    <row r="69" spans="1:8" x14ac:dyDescent="0.4">
      <c r="A69" s="3"/>
      <c r="B69" s="20"/>
      <c r="C69" s="20"/>
      <c r="D69" s="20"/>
      <c r="E69" s="20"/>
      <c r="F69" s="34"/>
      <c r="G69" s="20"/>
      <c r="H69" s="2"/>
    </row>
    <row r="70" spans="1:8" ht="17.25" x14ac:dyDescent="0.45">
      <c r="A70" s="35" t="s">
        <v>50</v>
      </c>
      <c r="B70" s="32"/>
      <c r="C70" s="32"/>
      <c r="D70" s="32"/>
      <c r="E70" s="32"/>
      <c r="F70" s="33"/>
      <c r="G70" s="32"/>
      <c r="H70" s="2"/>
    </row>
    <row r="71" spans="1:8" ht="17.649999999999999" x14ac:dyDescent="0.5">
      <c r="A71" s="36"/>
      <c r="B71" s="32"/>
      <c r="C71" s="32"/>
      <c r="D71" s="32"/>
      <c r="E71" s="33"/>
      <c r="F71" s="2"/>
      <c r="G71" s="2"/>
      <c r="H71" s="2"/>
    </row>
    <row r="72" spans="1:8" ht="17.25" x14ac:dyDescent="0.45">
      <c r="A72" s="31"/>
      <c r="B72" s="32"/>
      <c r="C72" s="32"/>
      <c r="D72" s="32"/>
      <c r="E72" s="33"/>
      <c r="F72" s="2"/>
      <c r="G72" s="2"/>
      <c r="H72" s="2"/>
    </row>
    <row r="73" spans="1:8" ht="17.649999999999999" x14ac:dyDescent="0.5">
      <c r="A73" s="36"/>
      <c r="B73" s="32"/>
      <c r="C73" s="32"/>
      <c r="D73" s="32"/>
      <c r="E73" s="37"/>
      <c r="F73" s="2"/>
      <c r="G73" s="2"/>
      <c r="H73" s="2"/>
    </row>
    <row r="74" spans="1:8" ht="17.649999999999999" x14ac:dyDescent="0.5">
      <c r="A74" s="36"/>
      <c r="B74" s="32"/>
      <c r="C74" s="32"/>
      <c r="D74" s="32"/>
      <c r="E74" s="38"/>
      <c r="F74" s="2"/>
      <c r="G74" s="2"/>
      <c r="H74" s="2"/>
    </row>
    <row r="75" spans="1:8" ht="17.649999999999999" x14ac:dyDescent="0.5">
      <c r="A75" s="36"/>
      <c r="B75" s="32"/>
      <c r="C75" s="32"/>
      <c r="D75" s="32"/>
      <c r="E75" s="39"/>
      <c r="F75" s="2"/>
      <c r="G75" s="2"/>
      <c r="H75" s="2"/>
    </row>
    <row r="76" spans="1:8" ht="17.649999999999999" x14ac:dyDescent="0.5">
      <c r="A76" s="36"/>
      <c r="B76" s="32"/>
      <c r="C76" s="32"/>
      <c r="D76" s="32"/>
      <c r="E76" s="33"/>
      <c r="F76" s="2"/>
      <c r="G76" s="2"/>
      <c r="H76" s="2"/>
    </row>
    <row r="77" spans="1:8" ht="17.649999999999999" x14ac:dyDescent="0.5">
      <c r="A77" s="36"/>
      <c r="B77" s="32"/>
      <c r="C77" s="32"/>
      <c r="D77" s="32"/>
      <c r="E77" s="33"/>
      <c r="F77" s="2"/>
      <c r="G77" s="2"/>
      <c r="H77" s="2"/>
    </row>
    <row r="78" spans="1:8" ht="17.649999999999999" x14ac:dyDescent="0.5">
      <c r="A78" s="36"/>
      <c r="B78" s="32"/>
      <c r="C78" s="32"/>
      <c r="D78" s="32"/>
      <c r="E78" s="37"/>
      <c r="F78" s="2"/>
      <c r="G78" s="2"/>
      <c r="H78" s="2"/>
    </row>
    <row r="79" spans="1:8" ht="17.649999999999999" x14ac:dyDescent="0.5">
      <c r="A79" s="36"/>
      <c r="B79" s="32"/>
      <c r="C79" s="32"/>
      <c r="D79" s="32"/>
      <c r="E79" s="38"/>
      <c r="F79" s="2"/>
      <c r="G79" s="2"/>
      <c r="H79" s="2"/>
    </row>
    <row r="80" spans="1:8" ht="17.649999999999999" x14ac:dyDescent="0.5">
      <c r="A80" s="36"/>
      <c r="B80" s="32"/>
      <c r="C80" s="32"/>
      <c r="D80" s="32"/>
      <c r="E80" s="38"/>
      <c r="F80" s="2"/>
      <c r="G80" s="2"/>
      <c r="H80" s="2"/>
    </row>
    <row r="81" spans="1:8" ht="17.649999999999999" x14ac:dyDescent="0.5">
      <c r="A81" s="36"/>
      <c r="B81" s="32"/>
      <c r="C81" s="32"/>
      <c r="D81" s="32"/>
      <c r="E81" s="38"/>
      <c r="F81" s="2"/>
      <c r="G81" s="2"/>
      <c r="H81" s="2"/>
    </row>
    <row r="82" spans="1:8" ht="17.649999999999999" x14ac:dyDescent="0.5">
      <c r="A82" s="36"/>
      <c r="B82" s="32"/>
      <c r="C82" s="32"/>
      <c r="D82" s="32"/>
      <c r="E82" s="40"/>
      <c r="F82" s="2"/>
      <c r="G82" s="2"/>
      <c r="H82" s="2"/>
    </row>
    <row r="83" spans="1:8" ht="17.649999999999999" x14ac:dyDescent="0.5">
      <c r="A83" s="36"/>
      <c r="B83" s="32"/>
      <c r="C83" s="32"/>
      <c r="D83" s="32"/>
      <c r="E83" s="32"/>
      <c r="F83" s="2"/>
      <c r="G83" s="2"/>
      <c r="H83" s="2"/>
    </row>
    <row r="84" spans="1:8" x14ac:dyDescent="0.4">
      <c r="A84" s="41"/>
      <c r="B84" s="2"/>
      <c r="C84" s="2"/>
      <c r="D84" s="2"/>
      <c r="E84" s="2"/>
      <c r="F84" s="2"/>
      <c r="G84" s="2"/>
      <c r="H84" s="2"/>
    </row>
  </sheetData>
  <phoneticPr fontId="17" type="noConversion"/>
  <printOptions horizontalCentered="1"/>
  <pageMargins left="0.20624999999999999" right="0.5" top="0.31944444444444442" bottom="0.25" header="0.5" footer="0.5"/>
  <pageSetup scale="5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D228C-B6FB-4172-AFF4-30D22B4376B0}">
  <sheetPr>
    <pageSetUpPr autoPageBreaks="0"/>
  </sheetPr>
  <dimension ref="A1:H84"/>
  <sheetViews>
    <sheetView showOutlineSymbols="0" zoomScale="87" workbookViewId="0">
      <selection activeCell="D44" sqref="D44:F59"/>
    </sheetView>
  </sheetViews>
  <sheetFormatPr defaultRowHeight="15" x14ac:dyDescent="0.4"/>
  <cols>
    <col min="1" max="1" width="9.6640625" customWidth="1"/>
    <col min="2" max="2" width="15.6640625" customWidth="1"/>
    <col min="3" max="3" width="3.6640625" customWidth="1"/>
    <col min="4" max="4" width="7.6640625" customWidth="1"/>
    <col min="5" max="5" width="15.5546875" customWidth="1"/>
    <col min="6" max="6" width="14.6640625" customWidth="1"/>
    <col min="7" max="7" width="11.6640625" customWidth="1"/>
  </cols>
  <sheetData>
    <row r="1" spans="1:8" ht="22.5" x14ac:dyDescent="0.6">
      <c r="A1" s="1" t="s">
        <v>0</v>
      </c>
      <c r="B1" s="2"/>
      <c r="C1" s="2"/>
      <c r="D1" s="2"/>
      <c r="E1" s="2"/>
      <c r="F1" s="2"/>
      <c r="G1" s="2"/>
      <c r="H1" s="2"/>
    </row>
    <row r="2" spans="1:8" ht="22.5" x14ac:dyDescent="0.6">
      <c r="A2" s="1" t="s">
        <v>1</v>
      </c>
      <c r="B2" s="2"/>
      <c r="C2" s="2"/>
      <c r="D2" s="2"/>
      <c r="E2" s="2"/>
      <c r="F2" s="2"/>
      <c r="G2" s="2"/>
      <c r="H2" s="2"/>
    </row>
    <row r="3" spans="1:8" ht="22.5" x14ac:dyDescent="0.6">
      <c r="A3" s="1" t="str">
        <f>ARG!$A$3</f>
        <v>MONTH ENDED:  MAY 2026</v>
      </c>
      <c r="B3" s="2"/>
      <c r="C3" s="2"/>
      <c r="D3" s="2"/>
      <c r="E3" s="2"/>
      <c r="F3" s="2"/>
      <c r="G3" s="2"/>
      <c r="H3" s="2"/>
    </row>
    <row r="4" spans="1:8" x14ac:dyDescent="0.4">
      <c r="A4" s="3"/>
      <c r="B4" s="3"/>
      <c r="C4" s="3"/>
      <c r="D4" s="3"/>
      <c r="E4" s="3"/>
      <c r="F4" s="4"/>
      <c r="G4" s="4"/>
      <c r="H4" s="2"/>
    </row>
    <row r="5" spans="1:8" ht="22.5" x14ac:dyDescent="0.6">
      <c r="A5" s="2"/>
      <c r="B5" s="3"/>
      <c r="C5" s="3"/>
      <c r="D5" s="5" t="s">
        <v>134</v>
      </c>
      <c r="E5" s="6"/>
      <c r="F5" s="7"/>
      <c r="G5" s="4"/>
      <c r="H5" s="2"/>
    </row>
    <row r="6" spans="1:8" x14ac:dyDescent="0.4">
      <c r="A6" s="8" t="s">
        <v>3</v>
      </c>
      <c r="B6" s="3"/>
      <c r="C6" s="3"/>
      <c r="D6" s="3"/>
      <c r="E6" s="3"/>
      <c r="F6" s="4"/>
      <c r="G6" s="4"/>
      <c r="H6" s="2"/>
    </row>
    <row r="7" spans="1:8" x14ac:dyDescent="0.4">
      <c r="A7" s="9"/>
      <c r="B7" s="9"/>
      <c r="C7" s="9"/>
      <c r="D7" s="9"/>
      <c r="E7" s="10" t="s">
        <v>4</v>
      </c>
      <c r="F7" s="10" t="s">
        <v>4</v>
      </c>
      <c r="G7" s="11" t="s">
        <v>5</v>
      </c>
      <c r="H7" s="2"/>
    </row>
    <row r="8" spans="1:8" x14ac:dyDescent="0.4">
      <c r="A8" s="9"/>
      <c r="B8" s="9"/>
      <c r="C8" s="9"/>
      <c r="D8" s="10" t="s">
        <v>6</v>
      </c>
      <c r="E8" s="10" t="s">
        <v>7</v>
      </c>
      <c r="F8" s="11" t="s">
        <v>8</v>
      </c>
      <c r="G8" s="11" t="s">
        <v>9</v>
      </c>
      <c r="H8" s="2"/>
    </row>
    <row r="9" spans="1:8" x14ac:dyDescent="0.4">
      <c r="A9" s="108" t="s">
        <v>113</v>
      </c>
      <c r="B9" s="12"/>
      <c r="C9" s="13"/>
      <c r="D9" s="52"/>
      <c r="E9" s="78"/>
      <c r="F9" s="78"/>
      <c r="G9" s="94"/>
      <c r="H9" s="14"/>
    </row>
    <row r="10" spans="1:8" x14ac:dyDescent="0.4">
      <c r="A10" s="108" t="s">
        <v>11</v>
      </c>
      <c r="B10" s="12"/>
      <c r="C10" s="13"/>
      <c r="D10" s="52">
        <v>5</v>
      </c>
      <c r="E10" s="78">
        <v>596981</v>
      </c>
      <c r="F10" s="78">
        <v>137532</v>
      </c>
      <c r="G10" s="94">
        <f>F10/E10</f>
        <v>0.23037919129754547</v>
      </c>
      <c r="H10" s="14"/>
    </row>
    <row r="11" spans="1:8" x14ac:dyDescent="0.4">
      <c r="A11" s="108" t="s">
        <v>94</v>
      </c>
      <c r="B11" s="12"/>
      <c r="C11" s="13"/>
      <c r="D11" s="52"/>
      <c r="E11" s="78"/>
      <c r="F11" s="78"/>
      <c r="G11" s="94"/>
      <c r="H11" s="14"/>
    </row>
    <row r="12" spans="1:8" x14ac:dyDescent="0.4">
      <c r="A12" s="108" t="s">
        <v>62</v>
      </c>
      <c r="B12" s="12"/>
      <c r="C12" s="13"/>
      <c r="D12" s="52">
        <v>1</v>
      </c>
      <c r="E12" s="78">
        <v>200418</v>
      </c>
      <c r="F12" s="78">
        <v>37648</v>
      </c>
      <c r="G12" s="94">
        <f>F12/E12</f>
        <v>0.18784739893622329</v>
      </c>
      <c r="H12" s="14"/>
    </row>
    <row r="13" spans="1:8" x14ac:dyDescent="0.4">
      <c r="A13" s="108" t="s">
        <v>63</v>
      </c>
      <c r="B13" s="12"/>
      <c r="C13" s="13"/>
      <c r="D13" s="52"/>
      <c r="E13" s="78"/>
      <c r="F13" s="78"/>
      <c r="G13" s="94"/>
      <c r="H13" s="14"/>
    </row>
    <row r="14" spans="1:8" x14ac:dyDescent="0.4">
      <c r="A14" s="108" t="s">
        <v>119</v>
      </c>
      <c r="B14" s="12"/>
      <c r="C14" s="13"/>
      <c r="D14" s="52">
        <v>4</v>
      </c>
      <c r="E14" s="78">
        <v>1100266</v>
      </c>
      <c r="F14" s="78">
        <v>130321</v>
      </c>
      <c r="G14" s="94">
        <f>F14/E14</f>
        <v>0.11844499421049091</v>
      </c>
      <c r="H14" s="14"/>
    </row>
    <row r="15" spans="1:8" x14ac:dyDescent="0.4">
      <c r="A15" s="108" t="s">
        <v>25</v>
      </c>
      <c r="B15" s="12"/>
      <c r="C15" s="13"/>
      <c r="D15" s="52"/>
      <c r="E15" s="78"/>
      <c r="F15" s="78"/>
      <c r="G15" s="94"/>
      <c r="H15" s="14"/>
    </row>
    <row r="16" spans="1:8" x14ac:dyDescent="0.4">
      <c r="A16" s="108" t="s">
        <v>103</v>
      </c>
      <c r="B16" s="12"/>
      <c r="C16" s="13"/>
      <c r="D16" s="52"/>
      <c r="E16" s="78"/>
      <c r="F16" s="78"/>
      <c r="G16" s="94"/>
      <c r="H16" s="14"/>
    </row>
    <row r="17" spans="1:8" x14ac:dyDescent="0.4">
      <c r="A17" s="108" t="s">
        <v>120</v>
      </c>
      <c r="B17" s="12"/>
      <c r="C17" s="13"/>
      <c r="D17" s="52">
        <v>1</v>
      </c>
      <c r="E17" s="78">
        <v>4250</v>
      </c>
      <c r="F17" s="78">
        <v>1075</v>
      </c>
      <c r="G17" s="94">
        <f>F17/E17</f>
        <v>0.25294117647058822</v>
      </c>
      <c r="H17" s="14"/>
    </row>
    <row r="18" spans="1:8" x14ac:dyDescent="0.4">
      <c r="A18" s="108" t="s">
        <v>14</v>
      </c>
      <c r="B18" s="12"/>
      <c r="C18" s="13"/>
      <c r="D18" s="52">
        <v>1</v>
      </c>
      <c r="E18" s="78">
        <v>496746</v>
      </c>
      <c r="F18" s="78">
        <v>79049</v>
      </c>
      <c r="G18" s="94">
        <f>F18/E18</f>
        <v>0.15913364174044684</v>
      </c>
      <c r="H18" s="14"/>
    </row>
    <row r="19" spans="1:8" x14ac:dyDescent="0.4">
      <c r="A19" s="108" t="s">
        <v>15</v>
      </c>
      <c r="B19" s="12"/>
      <c r="C19" s="13"/>
      <c r="D19" s="52">
        <v>1</v>
      </c>
      <c r="E19" s="78"/>
      <c r="F19" s="78"/>
      <c r="G19" s="94"/>
      <c r="H19" s="14"/>
    </row>
    <row r="20" spans="1:8" x14ac:dyDescent="0.4">
      <c r="A20" s="108" t="s">
        <v>102</v>
      </c>
      <c r="B20" s="12"/>
      <c r="C20" s="13"/>
      <c r="D20" s="52"/>
      <c r="E20" s="78"/>
      <c r="F20" s="78"/>
      <c r="G20" s="94"/>
      <c r="H20" s="14"/>
    </row>
    <row r="21" spans="1:8" x14ac:dyDescent="0.4">
      <c r="A21" s="108" t="s">
        <v>155</v>
      </c>
      <c r="B21" s="12"/>
      <c r="C21" s="13"/>
      <c r="D21" s="52"/>
      <c r="E21" s="78"/>
      <c r="F21" s="78"/>
      <c r="G21" s="94"/>
      <c r="H21" s="14"/>
    </row>
    <row r="22" spans="1:8" x14ac:dyDescent="0.4">
      <c r="A22" s="108" t="s">
        <v>143</v>
      </c>
      <c r="B22" s="12"/>
      <c r="C22" s="13"/>
      <c r="D22" s="52"/>
      <c r="E22" s="78"/>
      <c r="F22" s="78"/>
      <c r="G22" s="94"/>
      <c r="H22" s="14"/>
    </row>
    <row r="23" spans="1:8" x14ac:dyDescent="0.4">
      <c r="A23" s="108" t="s">
        <v>108</v>
      </c>
      <c r="B23" s="12"/>
      <c r="C23" s="13"/>
      <c r="D23" s="52">
        <v>8</v>
      </c>
      <c r="E23" s="78">
        <v>1175104</v>
      </c>
      <c r="F23" s="78">
        <v>118075.5</v>
      </c>
      <c r="G23" s="94">
        <f>F23/E23</f>
        <v>0.10048089360601274</v>
      </c>
      <c r="H23" s="14"/>
    </row>
    <row r="24" spans="1:8" x14ac:dyDescent="0.4">
      <c r="A24" s="108" t="s">
        <v>138</v>
      </c>
      <c r="B24" s="12"/>
      <c r="C24" s="13"/>
      <c r="D24" s="52">
        <v>1</v>
      </c>
      <c r="E24" s="78">
        <v>70593</v>
      </c>
      <c r="F24" s="78">
        <v>3658</v>
      </c>
      <c r="G24" s="94"/>
      <c r="H24" s="14"/>
    </row>
    <row r="25" spans="1:8" x14ac:dyDescent="0.4">
      <c r="A25" s="109" t="s">
        <v>20</v>
      </c>
      <c r="B25" s="12"/>
      <c r="C25" s="13"/>
      <c r="D25" s="52">
        <v>2</v>
      </c>
      <c r="E25" s="78">
        <v>169043</v>
      </c>
      <c r="F25" s="78">
        <v>33214</v>
      </c>
      <c r="G25" s="94">
        <f>F25/E25</f>
        <v>0.19648255177676685</v>
      </c>
      <c r="H25" s="14"/>
    </row>
    <row r="26" spans="1:8" x14ac:dyDescent="0.4">
      <c r="A26" s="109" t="s">
        <v>21</v>
      </c>
      <c r="B26" s="12"/>
      <c r="C26" s="13"/>
      <c r="D26" s="52"/>
      <c r="E26" s="78"/>
      <c r="F26" s="78"/>
      <c r="G26" s="94"/>
      <c r="H26" s="14"/>
    </row>
    <row r="27" spans="1:8" x14ac:dyDescent="0.4">
      <c r="A27" s="110" t="s">
        <v>23</v>
      </c>
      <c r="B27" s="12"/>
      <c r="C27" s="13"/>
      <c r="D27" s="52"/>
      <c r="E27" s="78"/>
      <c r="F27" s="78"/>
      <c r="G27" s="94"/>
      <c r="H27" s="14"/>
    </row>
    <row r="28" spans="1:8" x14ac:dyDescent="0.4">
      <c r="A28" s="110" t="s">
        <v>145</v>
      </c>
      <c r="B28" s="12"/>
      <c r="C28" s="13"/>
      <c r="D28" s="52"/>
      <c r="E28" s="78"/>
      <c r="F28" s="78"/>
      <c r="G28" s="94"/>
      <c r="H28" s="14"/>
    </row>
    <row r="29" spans="1:8" x14ac:dyDescent="0.4">
      <c r="A29" s="110" t="s">
        <v>133</v>
      </c>
      <c r="B29" s="12"/>
      <c r="C29" s="13"/>
      <c r="D29" s="52"/>
      <c r="E29" s="78"/>
      <c r="F29" s="78"/>
      <c r="G29" s="94"/>
      <c r="H29" s="14"/>
    </row>
    <row r="30" spans="1:8" x14ac:dyDescent="0.4">
      <c r="A30" s="110" t="s">
        <v>66</v>
      </c>
      <c r="B30" s="12"/>
      <c r="C30" s="13"/>
      <c r="D30" s="52"/>
      <c r="E30" s="78"/>
      <c r="F30" s="78"/>
      <c r="G30" s="94"/>
      <c r="H30" s="14"/>
    </row>
    <row r="31" spans="1:8" x14ac:dyDescent="0.4">
      <c r="A31" s="110" t="s">
        <v>144</v>
      </c>
      <c r="B31" s="12"/>
      <c r="C31" s="13"/>
      <c r="D31" s="52"/>
      <c r="E31" s="78"/>
      <c r="F31" s="78"/>
      <c r="G31" s="94"/>
      <c r="H31" s="14"/>
    </row>
    <row r="32" spans="1:8" x14ac:dyDescent="0.4">
      <c r="A32" s="110" t="s">
        <v>53</v>
      </c>
      <c r="B32" s="12"/>
      <c r="C32" s="13"/>
      <c r="D32" s="52"/>
      <c r="E32" s="78"/>
      <c r="F32" s="78"/>
      <c r="G32" s="94"/>
      <c r="H32" s="14"/>
    </row>
    <row r="33" spans="1:8" x14ac:dyDescent="0.4">
      <c r="A33" s="110" t="s">
        <v>151</v>
      </c>
      <c r="B33" s="12"/>
      <c r="C33" s="13"/>
      <c r="D33" s="52"/>
      <c r="E33" s="78"/>
      <c r="F33" s="78"/>
      <c r="G33" s="94"/>
      <c r="H33" s="14"/>
    </row>
    <row r="34" spans="1:8" x14ac:dyDescent="0.4">
      <c r="A34" s="110" t="s">
        <v>95</v>
      </c>
      <c r="B34" s="12"/>
      <c r="C34" s="13"/>
      <c r="D34" s="52"/>
      <c r="E34" s="78"/>
      <c r="F34" s="78"/>
      <c r="G34" s="94"/>
      <c r="H34" s="14"/>
    </row>
    <row r="35" spans="1:8" x14ac:dyDescent="0.4">
      <c r="A35" s="15" t="s">
        <v>28</v>
      </c>
      <c r="B35" s="12"/>
      <c r="C35" s="13"/>
      <c r="D35" s="53"/>
      <c r="E35" s="77"/>
      <c r="F35" s="78"/>
      <c r="G35" s="95"/>
      <c r="H35" s="14"/>
    </row>
    <row r="36" spans="1:8" x14ac:dyDescent="0.4">
      <c r="A36" s="15" t="s">
        <v>44</v>
      </c>
      <c r="B36" s="12"/>
      <c r="C36" s="13"/>
      <c r="D36" s="53"/>
      <c r="E36" s="77"/>
      <c r="F36" s="78"/>
      <c r="G36" s="95"/>
      <c r="H36" s="14"/>
    </row>
    <row r="37" spans="1:8" x14ac:dyDescent="0.4">
      <c r="A37" s="15" t="s">
        <v>30</v>
      </c>
      <c r="B37" s="12"/>
      <c r="C37" s="13"/>
      <c r="D37" s="53"/>
      <c r="E37" s="96"/>
      <c r="F37" s="97"/>
      <c r="G37" s="95"/>
      <c r="H37" s="14"/>
    </row>
    <row r="38" spans="1:8" x14ac:dyDescent="0.4">
      <c r="A38" s="16"/>
      <c r="B38" s="17"/>
      <c r="C38" s="13"/>
      <c r="D38" s="53"/>
      <c r="E38" s="88"/>
      <c r="F38" s="88"/>
      <c r="G38" s="95"/>
      <c r="H38" s="14"/>
    </row>
    <row r="39" spans="1:8" x14ac:dyDescent="0.4">
      <c r="A39" s="18" t="s">
        <v>31</v>
      </c>
      <c r="B39" s="19"/>
      <c r="C39" s="2"/>
      <c r="D39" s="54">
        <f>SUM(D9:D38)</f>
        <v>24</v>
      </c>
      <c r="E39" s="89">
        <f>SUM(E9:E38)</f>
        <v>3813401</v>
      </c>
      <c r="F39" s="89">
        <f>SUM(F9:F38)</f>
        <v>540572.5</v>
      </c>
      <c r="G39" s="98">
        <f>F39/E39</f>
        <v>0.14175600730161869</v>
      </c>
      <c r="H39" s="14"/>
    </row>
    <row r="40" spans="1:8" x14ac:dyDescent="0.4">
      <c r="A40" s="20"/>
      <c r="B40" s="20"/>
      <c r="C40" s="20"/>
      <c r="D40" s="84"/>
      <c r="E40" s="85"/>
      <c r="F40" s="55"/>
      <c r="G40" s="55"/>
      <c r="H40" s="2"/>
    </row>
    <row r="41" spans="1:8" ht="17.649999999999999" x14ac:dyDescent="0.5">
      <c r="A41" s="21" t="s">
        <v>32</v>
      </c>
      <c r="B41" s="22"/>
      <c r="C41" s="22"/>
      <c r="D41" s="10"/>
      <c r="E41" s="86"/>
      <c r="F41" s="56"/>
      <c r="G41" s="56"/>
      <c r="H41" s="2"/>
    </row>
    <row r="42" spans="1:8" x14ac:dyDescent="0.4">
      <c r="A42" s="23"/>
      <c r="B42" s="23"/>
      <c r="C42" s="23"/>
      <c r="D42" s="87"/>
      <c r="E42" s="10" t="s">
        <v>122</v>
      </c>
      <c r="F42" s="10" t="s">
        <v>122</v>
      </c>
      <c r="G42" s="10" t="s">
        <v>5</v>
      </c>
      <c r="H42" s="2"/>
    </row>
    <row r="43" spans="1:8" x14ac:dyDescent="0.4">
      <c r="A43" s="23"/>
      <c r="B43" s="23"/>
      <c r="C43" s="23"/>
      <c r="D43" s="87" t="s">
        <v>6</v>
      </c>
      <c r="E43" s="57" t="s">
        <v>123</v>
      </c>
      <c r="F43" s="56" t="s">
        <v>8</v>
      </c>
      <c r="G43" s="56" t="s">
        <v>124</v>
      </c>
      <c r="H43" s="2"/>
    </row>
    <row r="44" spans="1:8" x14ac:dyDescent="0.4">
      <c r="A44" s="24" t="s">
        <v>33</v>
      </c>
      <c r="B44" s="25"/>
      <c r="C44" s="13"/>
      <c r="D44" s="52">
        <v>3</v>
      </c>
      <c r="E44" s="78">
        <v>248054</v>
      </c>
      <c r="F44" s="78">
        <v>23077.77</v>
      </c>
      <c r="G44" s="94">
        <f>1-(+F44/E44)</f>
        <v>0.9069647334854507</v>
      </c>
      <c r="H44" s="14"/>
    </row>
    <row r="45" spans="1:8" x14ac:dyDescent="0.4">
      <c r="A45" s="24" t="s">
        <v>34</v>
      </c>
      <c r="B45" s="25"/>
      <c r="C45" s="13"/>
      <c r="D45" s="52"/>
      <c r="E45" s="78"/>
      <c r="F45" s="78"/>
      <c r="G45" s="94"/>
      <c r="H45" s="14"/>
    </row>
    <row r="46" spans="1:8" x14ac:dyDescent="0.4">
      <c r="A46" s="24" t="s">
        <v>35</v>
      </c>
      <c r="B46" s="25"/>
      <c r="C46" s="13"/>
      <c r="D46" s="52">
        <v>20</v>
      </c>
      <c r="E46" s="78">
        <v>1480207.75</v>
      </c>
      <c r="F46" s="78">
        <v>144734.1</v>
      </c>
      <c r="G46" s="94">
        <f>1-(+F46/E46)</f>
        <v>0.90222041466814373</v>
      </c>
      <c r="H46" s="14"/>
    </row>
    <row r="47" spans="1:8" x14ac:dyDescent="0.4">
      <c r="A47" s="24" t="s">
        <v>36</v>
      </c>
      <c r="B47" s="25"/>
      <c r="C47" s="13"/>
      <c r="D47" s="52">
        <v>7</v>
      </c>
      <c r="E47" s="78">
        <v>1842070</v>
      </c>
      <c r="F47" s="78">
        <v>126096.88</v>
      </c>
      <c r="G47" s="94"/>
      <c r="H47" s="14"/>
    </row>
    <row r="48" spans="1:8" x14ac:dyDescent="0.4">
      <c r="A48" s="24" t="s">
        <v>37</v>
      </c>
      <c r="B48" s="25"/>
      <c r="C48" s="13"/>
      <c r="D48" s="52">
        <v>25</v>
      </c>
      <c r="E48" s="78">
        <v>3325012.27</v>
      </c>
      <c r="F48" s="78">
        <v>212546.72</v>
      </c>
      <c r="G48" s="94">
        <f>1-(+F48/E48)</f>
        <v>0.93607641032855493</v>
      </c>
      <c r="H48" s="14"/>
    </row>
    <row r="49" spans="1:8" x14ac:dyDescent="0.4">
      <c r="A49" s="24" t="s">
        <v>38</v>
      </c>
      <c r="B49" s="25"/>
      <c r="C49" s="13"/>
      <c r="D49" s="52"/>
      <c r="E49" s="78"/>
      <c r="F49" s="78"/>
      <c r="G49" s="94"/>
      <c r="H49" s="14"/>
    </row>
    <row r="50" spans="1:8" x14ac:dyDescent="0.4">
      <c r="A50" s="24" t="s">
        <v>39</v>
      </c>
      <c r="B50" s="25"/>
      <c r="C50" s="13"/>
      <c r="D50" s="52">
        <v>5</v>
      </c>
      <c r="E50" s="78">
        <v>117175</v>
      </c>
      <c r="F50" s="78">
        <v>20475</v>
      </c>
      <c r="G50" s="94">
        <f>1-(+F50/E50)</f>
        <v>0.82526136121186267</v>
      </c>
      <c r="H50" s="14"/>
    </row>
    <row r="51" spans="1:8" x14ac:dyDescent="0.4">
      <c r="A51" s="24" t="s">
        <v>40</v>
      </c>
      <c r="B51" s="25"/>
      <c r="C51" s="13"/>
      <c r="D51" s="52"/>
      <c r="E51" s="78"/>
      <c r="F51" s="78"/>
      <c r="G51" s="94"/>
      <c r="H51" s="14"/>
    </row>
    <row r="52" spans="1:8" x14ac:dyDescent="0.4">
      <c r="A52" s="24" t="s">
        <v>41</v>
      </c>
      <c r="B52" s="25"/>
      <c r="C52" s="13"/>
      <c r="D52" s="52"/>
      <c r="E52" s="78"/>
      <c r="F52" s="78"/>
      <c r="G52" s="94"/>
      <c r="H52" s="14"/>
    </row>
    <row r="53" spans="1:8" x14ac:dyDescent="0.4">
      <c r="A53" s="26" t="s">
        <v>59</v>
      </c>
      <c r="B53" s="27"/>
      <c r="C53" s="13"/>
      <c r="D53" s="52"/>
      <c r="E53" s="78"/>
      <c r="F53" s="78"/>
      <c r="G53" s="94"/>
      <c r="H53" s="14"/>
    </row>
    <row r="54" spans="1:8" x14ac:dyDescent="0.4">
      <c r="A54" s="24" t="s">
        <v>60</v>
      </c>
      <c r="B54" s="27"/>
      <c r="C54" s="13"/>
      <c r="D54" s="52">
        <v>382</v>
      </c>
      <c r="E54" s="78">
        <v>24210376.149999999</v>
      </c>
      <c r="F54" s="78">
        <v>2881165.3</v>
      </c>
      <c r="G54" s="94">
        <f>1-(+F54/E54)</f>
        <v>0.88099460817340502</v>
      </c>
      <c r="H54" s="14"/>
    </row>
    <row r="55" spans="1:8" x14ac:dyDescent="0.4">
      <c r="A55" s="24" t="s">
        <v>61</v>
      </c>
      <c r="B55" s="27"/>
      <c r="C55" s="13"/>
      <c r="D55" s="52"/>
      <c r="E55" s="78"/>
      <c r="F55" s="78"/>
      <c r="G55" s="94"/>
      <c r="H55" s="14"/>
    </row>
    <row r="56" spans="1:8" x14ac:dyDescent="0.4">
      <c r="A56" s="51" t="s">
        <v>117</v>
      </c>
      <c r="B56" s="27"/>
      <c r="C56" s="13"/>
      <c r="D56" s="52">
        <v>424</v>
      </c>
      <c r="E56" s="78">
        <v>61963499.18</v>
      </c>
      <c r="F56" s="78">
        <v>6967052.6799999997</v>
      </c>
      <c r="G56" s="94">
        <f>1-(+F56/E56)</f>
        <v>0.88756198774763906</v>
      </c>
      <c r="H56" s="14"/>
    </row>
    <row r="57" spans="1:8" x14ac:dyDescent="0.4">
      <c r="A57" s="15" t="s">
        <v>42</v>
      </c>
      <c r="B57" s="27"/>
      <c r="C57" s="13"/>
      <c r="D57" s="53"/>
      <c r="E57" s="81"/>
      <c r="F57" s="78"/>
      <c r="G57" s="95"/>
      <c r="H57" s="14"/>
    </row>
    <row r="58" spans="1:8" x14ac:dyDescent="0.4">
      <c r="A58" s="15" t="s">
        <v>43</v>
      </c>
      <c r="B58" s="25"/>
      <c r="C58" s="13"/>
      <c r="D58" s="53"/>
      <c r="E58" s="81"/>
      <c r="F58" s="78"/>
      <c r="G58" s="95"/>
      <c r="H58" s="14"/>
    </row>
    <row r="59" spans="1:8" x14ac:dyDescent="0.4">
      <c r="A59" s="15" t="s">
        <v>44</v>
      </c>
      <c r="B59" s="25"/>
      <c r="C59" s="13"/>
      <c r="D59" s="53"/>
      <c r="E59" s="77"/>
      <c r="F59" s="78"/>
      <c r="G59" s="95"/>
      <c r="H59" s="14"/>
    </row>
    <row r="60" spans="1:8" x14ac:dyDescent="0.4">
      <c r="A60" s="15" t="s">
        <v>30</v>
      </c>
      <c r="B60" s="25"/>
      <c r="C60" s="13"/>
      <c r="D60" s="53"/>
      <c r="E60" s="77"/>
      <c r="F60" s="78"/>
      <c r="G60" s="95"/>
      <c r="H60" s="14"/>
    </row>
    <row r="61" spans="1:8" x14ac:dyDescent="0.4">
      <c r="A61" s="29"/>
      <c r="B61" s="17"/>
      <c r="C61" s="13"/>
      <c r="D61" s="53"/>
      <c r="E61" s="88"/>
      <c r="F61" s="88"/>
      <c r="G61" s="95"/>
      <c r="H61" s="14"/>
    </row>
    <row r="62" spans="1:8" x14ac:dyDescent="0.4">
      <c r="A62" s="19" t="s">
        <v>45</v>
      </c>
      <c r="B62" s="19"/>
      <c r="C62" s="2"/>
      <c r="D62" s="54">
        <f>SUM(D44:D58)</f>
        <v>866</v>
      </c>
      <c r="E62" s="89">
        <f>SUM(E44:E61)</f>
        <v>93186394.349999994</v>
      </c>
      <c r="F62" s="89">
        <f>SUM(F44:F61)</f>
        <v>10375148.449999999</v>
      </c>
      <c r="G62" s="98">
        <f>1-(+F62/E62)</f>
        <v>0.88866241126325973</v>
      </c>
      <c r="H62" s="2"/>
    </row>
    <row r="63" spans="1:8" x14ac:dyDescent="0.4">
      <c r="A63" s="30"/>
      <c r="B63" s="30"/>
      <c r="C63" s="30"/>
      <c r="D63" s="90"/>
      <c r="E63" s="91"/>
      <c r="F63" s="92"/>
      <c r="G63" s="92"/>
      <c r="H63" s="2"/>
    </row>
    <row r="64" spans="1:8" ht="17.25" x14ac:dyDescent="0.45">
      <c r="A64" s="31" t="s">
        <v>46</v>
      </c>
      <c r="B64" s="32"/>
      <c r="C64" s="32"/>
      <c r="D64" s="32"/>
      <c r="E64" s="32"/>
      <c r="F64" s="33">
        <f>F62+F39</f>
        <v>10915720.949999999</v>
      </c>
      <c r="G64" s="32"/>
      <c r="H64" s="2"/>
    </row>
    <row r="65" spans="1:8" ht="17.25" x14ac:dyDescent="0.45">
      <c r="A65" s="31"/>
      <c r="B65" s="32"/>
      <c r="C65" s="32"/>
      <c r="D65" s="32"/>
      <c r="E65" s="32"/>
      <c r="F65" s="33"/>
      <c r="G65" s="32"/>
      <c r="H65" s="2"/>
    </row>
    <row r="66" spans="1:8" x14ac:dyDescent="0.4">
      <c r="A66" s="3" t="s">
        <v>47</v>
      </c>
      <c r="B66" s="20"/>
      <c r="C66" s="20"/>
      <c r="D66" s="20"/>
      <c r="E66" s="20"/>
      <c r="F66" s="34"/>
      <c r="G66" s="20"/>
      <c r="H66" s="2"/>
    </row>
    <row r="67" spans="1:8" x14ac:dyDescent="0.4">
      <c r="A67" s="3" t="s">
        <v>48</v>
      </c>
      <c r="B67" s="20"/>
      <c r="C67" s="20"/>
      <c r="D67" s="20"/>
      <c r="E67" s="20"/>
      <c r="F67" s="34"/>
      <c r="G67" s="20"/>
      <c r="H67" s="2"/>
    </row>
    <row r="68" spans="1:8" x14ac:dyDescent="0.4">
      <c r="A68" s="3" t="s">
        <v>49</v>
      </c>
      <c r="B68" s="20"/>
      <c r="C68" s="20"/>
      <c r="D68" s="20"/>
      <c r="E68" s="20"/>
      <c r="F68" s="34"/>
      <c r="G68" s="20"/>
      <c r="H68" s="2"/>
    </row>
    <row r="69" spans="1:8" x14ac:dyDescent="0.4">
      <c r="A69" s="3"/>
      <c r="B69" s="20"/>
      <c r="C69" s="20"/>
      <c r="D69" s="20"/>
      <c r="E69" s="20"/>
      <c r="F69" s="34"/>
      <c r="G69" s="20"/>
      <c r="H69" s="2"/>
    </row>
    <row r="70" spans="1:8" ht="17.25" x14ac:dyDescent="0.45">
      <c r="A70" s="35" t="s">
        <v>50</v>
      </c>
      <c r="B70" s="32"/>
      <c r="C70" s="32"/>
      <c r="D70" s="32"/>
      <c r="E70" s="32"/>
      <c r="F70" s="33"/>
      <c r="G70" s="32"/>
      <c r="H70" s="2"/>
    </row>
    <row r="71" spans="1:8" ht="17.649999999999999" x14ac:dyDescent="0.5">
      <c r="A71" s="36"/>
      <c r="B71" s="32"/>
      <c r="C71" s="32"/>
      <c r="D71" s="32"/>
      <c r="E71" s="33"/>
      <c r="F71" s="2"/>
      <c r="G71" s="2"/>
      <c r="H71" s="2"/>
    </row>
    <row r="72" spans="1:8" ht="17.25" x14ac:dyDescent="0.45">
      <c r="A72" s="31"/>
      <c r="B72" s="32"/>
      <c r="C72" s="32"/>
      <c r="D72" s="32"/>
      <c r="E72" s="33"/>
      <c r="F72" s="2"/>
      <c r="G72" s="2"/>
      <c r="H72" s="2"/>
    </row>
    <row r="73" spans="1:8" ht="17.649999999999999" x14ac:dyDescent="0.5">
      <c r="A73" s="36"/>
      <c r="B73" s="32"/>
      <c r="C73" s="32"/>
      <c r="D73" s="32"/>
      <c r="E73" s="37"/>
      <c r="F73" s="2"/>
      <c r="G73" s="2"/>
      <c r="H73" s="2"/>
    </row>
    <row r="74" spans="1:8" ht="17.649999999999999" x14ac:dyDescent="0.5">
      <c r="A74" s="36"/>
      <c r="B74" s="32"/>
      <c r="C74" s="32"/>
      <c r="D74" s="32"/>
      <c r="E74" s="38"/>
      <c r="F74" s="2"/>
      <c r="G74" s="2"/>
      <c r="H74" s="2"/>
    </row>
    <row r="75" spans="1:8" ht="17.649999999999999" x14ac:dyDescent="0.5">
      <c r="A75" s="36"/>
      <c r="B75" s="32"/>
      <c r="C75" s="32"/>
      <c r="D75" s="32"/>
      <c r="E75" s="39"/>
      <c r="F75" s="2"/>
      <c r="G75" s="2"/>
      <c r="H75" s="2"/>
    </row>
    <row r="76" spans="1:8" ht="17.649999999999999" x14ac:dyDescent="0.5">
      <c r="A76" s="36"/>
      <c r="B76" s="32"/>
      <c r="C76" s="32"/>
      <c r="D76" s="32"/>
      <c r="E76" s="33"/>
      <c r="F76" s="2"/>
      <c r="G76" s="2"/>
      <c r="H76" s="2"/>
    </row>
    <row r="77" spans="1:8" ht="17.649999999999999" x14ac:dyDescent="0.5">
      <c r="A77" s="36"/>
      <c r="B77" s="32"/>
      <c r="C77" s="32"/>
      <c r="D77" s="32"/>
      <c r="E77" s="33"/>
      <c r="F77" s="2"/>
      <c r="G77" s="2"/>
      <c r="H77" s="2"/>
    </row>
    <row r="78" spans="1:8" ht="17.649999999999999" x14ac:dyDescent="0.5">
      <c r="A78" s="36"/>
      <c r="B78" s="32"/>
      <c r="C78" s="32"/>
      <c r="D78" s="32"/>
      <c r="E78" s="37"/>
      <c r="F78" s="2"/>
      <c r="G78" s="2"/>
      <c r="H78" s="2"/>
    </row>
    <row r="79" spans="1:8" ht="17.649999999999999" x14ac:dyDescent="0.5">
      <c r="A79" s="36"/>
      <c r="B79" s="32"/>
      <c r="C79" s="32"/>
      <c r="D79" s="32"/>
      <c r="E79" s="38"/>
      <c r="F79" s="2"/>
      <c r="G79" s="2"/>
      <c r="H79" s="2"/>
    </row>
    <row r="80" spans="1:8" ht="17.649999999999999" x14ac:dyDescent="0.5">
      <c r="A80" s="36"/>
      <c r="B80" s="32"/>
      <c r="C80" s="32"/>
      <c r="D80" s="32"/>
      <c r="E80" s="38"/>
      <c r="F80" s="2"/>
      <c r="G80" s="2"/>
      <c r="H80" s="2"/>
    </row>
    <row r="81" spans="1:8" ht="17.649999999999999" x14ac:dyDescent="0.5">
      <c r="A81" s="36"/>
      <c r="B81" s="32"/>
      <c r="C81" s="32"/>
      <c r="D81" s="32"/>
      <c r="E81" s="38"/>
      <c r="F81" s="2"/>
      <c r="G81" s="2"/>
      <c r="H81" s="2"/>
    </row>
    <row r="82" spans="1:8" ht="17.649999999999999" x14ac:dyDescent="0.5">
      <c r="A82" s="36"/>
      <c r="B82" s="32"/>
      <c r="C82" s="32"/>
      <c r="D82" s="32"/>
      <c r="E82" s="40"/>
      <c r="F82" s="2"/>
      <c r="G82" s="2"/>
      <c r="H82" s="2"/>
    </row>
    <row r="83" spans="1:8" ht="17.649999999999999" x14ac:dyDescent="0.5">
      <c r="A83" s="36"/>
      <c r="B83" s="32"/>
      <c r="C83" s="32"/>
      <c r="D83" s="32"/>
      <c r="E83" s="32"/>
      <c r="F83" s="2"/>
      <c r="G83" s="2"/>
      <c r="H83" s="2"/>
    </row>
    <row r="84" spans="1:8" x14ac:dyDescent="0.4">
      <c r="A84" s="41"/>
      <c r="B84" s="2"/>
      <c r="C84" s="2"/>
      <c r="D84" s="2"/>
      <c r="E84" s="2"/>
      <c r="F84" s="2"/>
      <c r="G84" s="2"/>
      <c r="H84" s="2"/>
    </row>
  </sheetData>
  <phoneticPr fontId="17" type="noConversion"/>
  <printOptions horizontalCentered="1"/>
  <pageMargins left="0.20624999999999999" right="0.5" top="0.31944444444444442" bottom="0.25" header="0.5" footer="0.5"/>
  <pageSetup scale="5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45860-3547-42FC-B613-D59673460D57}">
  <sheetPr>
    <pageSetUpPr autoPageBreaks="0"/>
  </sheetPr>
  <dimension ref="A1:H83"/>
  <sheetViews>
    <sheetView showOutlineSymbols="0" zoomScale="87" workbookViewId="0">
      <selection activeCell="D44" sqref="D44:F57"/>
    </sheetView>
  </sheetViews>
  <sheetFormatPr defaultRowHeight="15" x14ac:dyDescent="0.4"/>
  <cols>
    <col min="1" max="1" width="9.6640625" customWidth="1"/>
    <col min="2" max="2" width="15.6640625" customWidth="1"/>
    <col min="3" max="3" width="3.6640625" customWidth="1"/>
    <col min="4" max="4" width="7.6640625" customWidth="1"/>
    <col min="5" max="5" width="15.88671875" customWidth="1"/>
    <col min="6" max="6" width="14.6640625" customWidth="1"/>
    <col min="7" max="7" width="11.6640625" customWidth="1"/>
  </cols>
  <sheetData>
    <row r="1" spans="1:8" ht="22.5" x14ac:dyDescent="0.6">
      <c r="A1" s="1" t="s">
        <v>0</v>
      </c>
      <c r="B1" s="2"/>
      <c r="C1" s="2"/>
      <c r="D1" s="2"/>
      <c r="E1" s="2"/>
      <c r="F1" s="2"/>
      <c r="G1" s="2"/>
      <c r="H1" s="2"/>
    </row>
    <row r="2" spans="1:8" ht="22.5" x14ac:dyDescent="0.6">
      <c r="A2" s="1" t="s">
        <v>1</v>
      </c>
      <c r="B2" s="2"/>
      <c r="C2" s="2"/>
      <c r="D2" s="2"/>
      <c r="E2" s="2"/>
      <c r="F2" s="2"/>
      <c r="G2" s="2"/>
      <c r="H2" s="2"/>
    </row>
    <row r="3" spans="1:8" ht="22.5" x14ac:dyDescent="0.6">
      <c r="A3" s="1" t="str">
        <f>ARG!$A$3</f>
        <v>MONTH ENDED:  MAY 2026</v>
      </c>
      <c r="B3" s="2"/>
      <c r="C3" s="2"/>
      <c r="D3" s="2"/>
      <c r="E3" s="2"/>
      <c r="F3" s="2"/>
      <c r="G3" s="2"/>
      <c r="H3" s="2"/>
    </row>
    <row r="4" spans="1:8" x14ac:dyDescent="0.4">
      <c r="A4" s="3"/>
      <c r="B4" s="3"/>
      <c r="C4" s="3"/>
      <c r="D4" s="3"/>
      <c r="E4" s="3"/>
      <c r="F4" s="4"/>
      <c r="G4" s="4"/>
      <c r="H4" s="2"/>
    </row>
    <row r="5" spans="1:8" ht="22.5" x14ac:dyDescent="0.6">
      <c r="A5" s="2"/>
      <c r="B5" s="3"/>
      <c r="C5" s="3"/>
      <c r="D5" s="5" t="s">
        <v>121</v>
      </c>
      <c r="E5" s="6"/>
      <c r="F5" s="7"/>
      <c r="G5" s="4"/>
      <c r="H5" s="2"/>
    </row>
    <row r="6" spans="1:8" x14ac:dyDescent="0.4">
      <c r="A6" s="8" t="s">
        <v>3</v>
      </c>
      <c r="B6" s="3"/>
      <c r="C6" s="3"/>
      <c r="D6" s="3"/>
      <c r="E6" s="3"/>
      <c r="F6" s="4"/>
      <c r="G6" s="4"/>
      <c r="H6" s="2"/>
    </row>
    <row r="7" spans="1:8" x14ac:dyDescent="0.4">
      <c r="A7" s="9"/>
      <c r="B7" s="9"/>
      <c r="C7" s="9"/>
      <c r="D7" s="9"/>
      <c r="E7" s="10" t="s">
        <v>4</v>
      </c>
      <c r="F7" s="10" t="s">
        <v>4</v>
      </c>
      <c r="G7" s="11" t="s">
        <v>5</v>
      </c>
      <c r="H7" s="2"/>
    </row>
    <row r="8" spans="1:8" x14ac:dyDescent="0.4">
      <c r="A8" s="9"/>
      <c r="B8" s="9"/>
      <c r="C8" s="9"/>
      <c r="D8" s="10" t="s">
        <v>6</v>
      </c>
      <c r="E8" s="10" t="s">
        <v>7</v>
      </c>
      <c r="F8" s="11" t="s">
        <v>8</v>
      </c>
      <c r="G8" s="11" t="s">
        <v>9</v>
      </c>
      <c r="H8" s="2"/>
    </row>
    <row r="9" spans="1:8" x14ac:dyDescent="0.4">
      <c r="A9" s="108" t="s">
        <v>113</v>
      </c>
      <c r="B9" s="12"/>
      <c r="C9" s="13"/>
      <c r="D9" s="52"/>
      <c r="E9" s="77"/>
      <c r="F9" s="78"/>
      <c r="G9" s="94"/>
      <c r="H9" s="14"/>
    </row>
    <row r="10" spans="1:8" x14ac:dyDescent="0.4">
      <c r="A10" s="108" t="s">
        <v>11</v>
      </c>
      <c r="B10" s="12"/>
      <c r="C10" s="13"/>
      <c r="D10" s="52"/>
      <c r="E10" s="77"/>
      <c r="F10" s="78"/>
      <c r="G10" s="94"/>
      <c r="H10" s="14"/>
    </row>
    <row r="11" spans="1:8" x14ac:dyDescent="0.4">
      <c r="A11" s="108" t="s">
        <v>94</v>
      </c>
      <c r="B11" s="12"/>
      <c r="C11" s="13"/>
      <c r="D11" s="52">
        <v>2</v>
      </c>
      <c r="E11" s="77">
        <v>608957</v>
      </c>
      <c r="F11" s="78">
        <v>118093.5</v>
      </c>
      <c r="G11" s="94">
        <f t="shared" ref="G11:G22" si="0">F11/E11</f>
        <v>0.19392748584875452</v>
      </c>
      <c r="H11" s="14"/>
    </row>
    <row r="12" spans="1:8" x14ac:dyDescent="0.4">
      <c r="A12" s="108" t="s">
        <v>62</v>
      </c>
      <c r="B12" s="12"/>
      <c r="C12" s="13"/>
      <c r="D12" s="52"/>
      <c r="E12" s="77"/>
      <c r="F12" s="78"/>
      <c r="G12" s="94"/>
      <c r="H12" s="14"/>
    </row>
    <row r="13" spans="1:8" x14ac:dyDescent="0.4">
      <c r="A13" s="108" t="s">
        <v>63</v>
      </c>
      <c r="B13" s="12"/>
      <c r="C13" s="13"/>
      <c r="D13" s="52">
        <v>1</v>
      </c>
      <c r="E13" s="77">
        <v>40495</v>
      </c>
      <c r="F13" s="78">
        <v>11815</v>
      </c>
      <c r="G13" s="94"/>
      <c r="H13" s="14"/>
    </row>
    <row r="14" spans="1:8" x14ac:dyDescent="0.4">
      <c r="A14" s="108" t="s">
        <v>119</v>
      </c>
      <c r="B14" s="12"/>
      <c r="C14" s="13"/>
      <c r="D14" s="52">
        <v>3</v>
      </c>
      <c r="E14" s="77">
        <v>7067823</v>
      </c>
      <c r="F14" s="78">
        <v>845240</v>
      </c>
      <c r="G14" s="94">
        <f t="shared" si="0"/>
        <v>0.1195898652244121</v>
      </c>
      <c r="H14" s="14"/>
    </row>
    <row r="15" spans="1:8" x14ac:dyDescent="0.4">
      <c r="A15" s="108" t="s">
        <v>25</v>
      </c>
      <c r="B15" s="12"/>
      <c r="C15" s="13"/>
      <c r="D15" s="52">
        <v>1</v>
      </c>
      <c r="E15" s="77">
        <v>19780</v>
      </c>
      <c r="F15" s="78">
        <v>10984</v>
      </c>
      <c r="G15" s="94">
        <f t="shared" si="0"/>
        <v>0.55530839231547013</v>
      </c>
      <c r="H15" s="14"/>
    </row>
    <row r="16" spans="1:8" x14ac:dyDescent="0.4">
      <c r="A16" s="108" t="s">
        <v>103</v>
      </c>
      <c r="B16" s="12"/>
      <c r="C16" s="13"/>
      <c r="D16" s="52">
        <v>2</v>
      </c>
      <c r="E16" s="77">
        <v>198635</v>
      </c>
      <c r="F16" s="78">
        <v>83956</v>
      </c>
      <c r="G16" s="94">
        <f t="shared" si="0"/>
        <v>0.4226646864852619</v>
      </c>
      <c r="H16" s="14"/>
    </row>
    <row r="17" spans="1:8" x14ac:dyDescent="0.4">
      <c r="A17" s="108" t="s">
        <v>120</v>
      </c>
      <c r="B17" s="12"/>
      <c r="C17" s="13"/>
      <c r="D17" s="52"/>
      <c r="E17" s="77"/>
      <c r="F17" s="78"/>
      <c r="G17" s="94"/>
      <c r="H17" s="14"/>
    </row>
    <row r="18" spans="1:8" x14ac:dyDescent="0.4">
      <c r="A18" s="108" t="s">
        <v>14</v>
      </c>
      <c r="B18" s="12"/>
      <c r="C18" s="13"/>
      <c r="D18" s="52">
        <v>2</v>
      </c>
      <c r="E18" s="77">
        <v>137361</v>
      </c>
      <c r="F18" s="78">
        <v>30281.5</v>
      </c>
      <c r="G18" s="94">
        <f t="shared" si="0"/>
        <v>0.22045194778721763</v>
      </c>
      <c r="H18" s="14"/>
    </row>
    <row r="19" spans="1:8" x14ac:dyDescent="0.4">
      <c r="A19" s="108" t="s">
        <v>15</v>
      </c>
      <c r="B19" s="12"/>
      <c r="C19" s="13"/>
      <c r="D19" s="52">
        <v>2</v>
      </c>
      <c r="E19" s="77">
        <v>1209381</v>
      </c>
      <c r="F19" s="78">
        <v>264047.5</v>
      </c>
      <c r="G19" s="94">
        <f t="shared" si="0"/>
        <v>0.21833276692787468</v>
      </c>
      <c r="H19" s="14"/>
    </row>
    <row r="20" spans="1:8" x14ac:dyDescent="0.4">
      <c r="A20" s="108" t="s">
        <v>102</v>
      </c>
      <c r="B20" s="12"/>
      <c r="C20" s="13"/>
      <c r="D20" s="52">
        <v>1</v>
      </c>
      <c r="E20" s="77">
        <v>37209</v>
      </c>
      <c r="F20" s="78">
        <v>11091</v>
      </c>
      <c r="G20" s="94">
        <f t="shared" si="0"/>
        <v>0.29807304684350561</v>
      </c>
      <c r="H20" s="14"/>
    </row>
    <row r="21" spans="1:8" x14ac:dyDescent="0.4">
      <c r="A21" s="108" t="s">
        <v>155</v>
      </c>
      <c r="B21" s="12"/>
      <c r="C21" s="13"/>
      <c r="D21" s="52">
        <v>1</v>
      </c>
      <c r="E21" s="77">
        <v>73893</v>
      </c>
      <c r="F21" s="78">
        <v>16999</v>
      </c>
      <c r="G21" s="94">
        <f t="shared" si="0"/>
        <v>0.23004885442464104</v>
      </c>
      <c r="H21" s="14"/>
    </row>
    <row r="22" spans="1:8" x14ac:dyDescent="0.4">
      <c r="A22" s="108" t="s">
        <v>143</v>
      </c>
      <c r="B22" s="12"/>
      <c r="C22" s="13"/>
      <c r="D22" s="52">
        <v>14</v>
      </c>
      <c r="E22" s="77">
        <v>1942961</v>
      </c>
      <c r="F22" s="78">
        <v>416117</v>
      </c>
      <c r="G22" s="94">
        <f t="shared" si="0"/>
        <v>0.21416641919215054</v>
      </c>
      <c r="H22" s="14"/>
    </row>
    <row r="23" spans="1:8" x14ac:dyDescent="0.4">
      <c r="A23" s="108" t="s">
        <v>108</v>
      </c>
      <c r="B23" s="12"/>
      <c r="C23" s="13"/>
      <c r="D23" s="52"/>
      <c r="E23" s="77"/>
      <c r="F23" s="78"/>
      <c r="G23" s="94"/>
      <c r="H23" s="14"/>
    </row>
    <row r="24" spans="1:8" x14ac:dyDescent="0.4">
      <c r="A24" s="108" t="s">
        <v>138</v>
      </c>
      <c r="B24" s="12"/>
      <c r="C24" s="13"/>
      <c r="D24" s="52"/>
      <c r="E24" s="77"/>
      <c r="F24" s="78"/>
      <c r="G24" s="94"/>
      <c r="H24" s="14"/>
    </row>
    <row r="25" spans="1:8" x14ac:dyDescent="0.4">
      <c r="A25" s="109" t="s">
        <v>20</v>
      </c>
      <c r="B25" s="12"/>
      <c r="C25" s="13"/>
      <c r="D25" s="52">
        <v>4</v>
      </c>
      <c r="E25" s="77">
        <v>837476</v>
      </c>
      <c r="F25" s="78">
        <v>193445</v>
      </c>
      <c r="G25" s="94">
        <f>F25/E25</f>
        <v>0.2309857237699946</v>
      </c>
      <c r="H25" s="14"/>
    </row>
    <row r="26" spans="1:8" x14ac:dyDescent="0.4">
      <c r="A26" s="109" t="s">
        <v>21</v>
      </c>
      <c r="B26" s="12"/>
      <c r="C26" s="13"/>
      <c r="D26" s="52"/>
      <c r="E26" s="77"/>
      <c r="F26" s="78"/>
      <c r="G26" s="94"/>
      <c r="H26" s="14"/>
    </row>
    <row r="27" spans="1:8" x14ac:dyDescent="0.4">
      <c r="A27" s="110" t="s">
        <v>23</v>
      </c>
      <c r="B27" s="12"/>
      <c r="C27" s="13"/>
      <c r="D27" s="52"/>
      <c r="E27" s="77"/>
      <c r="F27" s="78"/>
      <c r="G27" s="94"/>
      <c r="H27" s="14"/>
    </row>
    <row r="28" spans="1:8" x14ac:dyDescent="0.4">
      <c r="A28" s="110" t="s">
        <v>145</v>
      </c>
      <c r="B28" s="12"/>
      <c r="C28" s="13"/>
      <c r="D28" s="52">
        <v>1</v>
      </c>
      <c r="E28" s="77">
        <v>195685</v>
      </c>
      <c r="F28" s="78">
        <v>60826.5</v>
      </c>
      <c r="G28" s="94">
        <f t="shared" ref="G28:G34" si="1">F28/E28</f>
        <v>0.31083884814881058</v>
      </c>
      <c r="H28" s="14"/>
    </row>
    <row r="29" spans="1:8" x14ac:dyDescent="0.4">
      <c r="A29" s="110" t="s">
        <v>133</v>
      </c>
      <c r="B29" s="12"/>
      <c r="C29" s="13"/>
      <c r="D29" s="52">
        <v>1</v>
      </c>
      <c r="E29" s="77">
        <v>42301</v>
      </c>
      <c r="F29" s="78">
        <v>20841</v>
      </c>
      <c r="G29" s="94">
        <f t="shared" si="1"/>
        <v>0.49268338809957213</v>
      </c>
      <c r="H29" s="14"/>
    </row>
    <row r="30" spans="1:8" x14ac:dyDescent="0.4">
      <c r="A30" s="110" t="s">
        <v>66</v>
      </c>
      <c r="B30" s="12"/>
      <c r="C30" s="13"/>
      <c r="D30" s="52"/>
      <c r="E30" s="77"/>
      <c r="F30" s="78"/>
      <c r="G30" s="94"/>
      <c r="H30" s="14"/>
    </row>
    <row r="31" spans="1:8" x14ac:dyDescent="0.4">
      <c r="A31" s="110" t="s">
        <v>144</v>
      </c>
      <c r="B31" s="12"/>
      <c r="C31" s="13"/>
      <c r="D31" s="52">
        <v>2</v>
      </c>
      <c r="E31" s="77">
        <v>654648</v>
      </c>
      <c r="F31" s="78">
        <v>46379</v>
      </c>
      <c r="G31" s="94">
        <f t="shared" si="1"/>
        <v>7.084570639488702E-2</v>
      </c>
      <c r="H31" s="14"/>
    </row>
    <row r="32" spans="1:8" x14ac:dyDescent="0.4">
      <c r="A32" s="110" t="s">
        <v>53</v>
      </c>
      <c r="B32" s="12"/>
      <c r="C32" s="13"/>
      <c r="D32" s="52">
        <v>1</v>
      </c>
      <c r="E32" s="77">
        <v>175390</v>
      </c>
      <c r="F32" s="78">
        <v>39098</v>
      </c>
      <c r="G32" s="94">
        <f t="shared" si="1"/>
        <v>0.22292034893665547</v>
      </c>
      <c r="H32" s="14"/>
    </row>
    <row r="33" spans="1:8" x14ac:dyDescent="0.4">
      <c r="A33" s="110" t="s">
        <v>151</v>
      </c>
      <c r="B33" s="12"/>
      <c r="C33" s="13"/>
      <c r="D33" s="52">
        <v>3</v>
      </c>
      <c r="E33" s="77">
        <v>372472</v>
      </c>
      <c r="F33" s="78">
        <v>136330</v>
      </c>
      <c r="G33" s="94">
        <f t="shared" si="1"/>
        <v>0.36601408964969179</v>
      </c>
      <c r="H33" s="14"/>
    </row>
    <row r="34" spans="1:8" x14ac:dyDescent="0.4">
      <c r="A34" s="110" t="s">
        <v>95</v>
      </c>
      <c r="B34" s="12"/>
      <c r="C34" s="13"/>
      <c r="D34" s="52">
        <v>1</v>
      </c>
      <c r="E34" s="77">
        <v>1046312</v>
      </c>
      <c r="F34" s="78">
        <v>146835</v>
      </c>
      <c r="G34" s="94">
        <f t="shared" si="1"/>
        <v>0.14033576982773779</v>
      </c>
      <c r="H34" s="14"/>
    </row>
    <row r="35" spans="1:8" x14ac:dyDescent="0.4">
      <c r="A35" s="15" t="s">
        <v>28</v>
      </c>
      <c r="B35" s="12"/>
      <c r="C35" s="13"/>
      <c r="D35" s="53"/>
      <c r="E35" s="77"/>
      <c r="F35" s="78"/>
      <c r="G35" s="95"/>
      <c r="H35" s="14"/>
    </row>
    <row r="36" spans="1:8" x14ac:dyDescent="0.4">
      <c r="A36" s="15" t="s">
        <v>44</v>
      </c>
      <c r="B36" s="12"/>
      <c r="C36" s="13"/>
      <c r="D36" s="53"/>
      <c r="E36" s="77"/>
      <c r="F36" s="78"/>
      <c r="G36" s="95"/>
      <c r="H36" s="14"/>
    </row>
    <row r="37" spans="1:8" x14ac:dyDescent="0.4">
      <c r="A37" s="15" t="s">
        <v>30</v>
      </c>
      <c r="B37" s="12"/>
      <c r="C37" s="13"/>
      <c r="D37" s="53"/>
      <c r="E37" s="77"/>
      <c r="F37" s="78"/>
      <c r="G37" s="95"/>
      <c r="H37" s="14"/>
    </row>
    <row r="38" spans="1:8" x14ac:dyDescent="0.4">
      <c r="A38" s="16"/>
      <c r="B38" s="17"/>
      <c r="C38" s="13"/>
      <c r="D38" s="53"/>
      <c r="E38" s="88"/>
      <c r="F38" s="88"/>
      <c r="G38" s="95"/>
      <c r="H38" s="14"/>
    </row>
    <row r="39" spans="1:8" x14ac:dyDescent="0.4">
      <c r="A39" s="18" t="s">
        <v>31</v>
      </c>
      <c r="B39" s="19"/>
      <c r="C39" s="2"/>
      <c r="D39" s="54">
        <f>SUM(D9:D38)</f>
        <v>42</v>
      </c>
      <c r="E39" s="89">
        <f>SUM(E9:E38)</f>
        <v>14660779</v>
      </c>
      <c r="F39" s="89">
        <f>SUM(F9:F38)</f>
        <v>2452379</v>
      </c>
      <c r="G39" s="98">
        <f>F39/E39</f>
        <v>0.16727480852142987</v>
      </c>
      <c r="H39" s="14"/>
    </row>
    <row r="40" spans="1:8" x14ac:dyDescent="0.4">
      <c r="A40" s="20"/>
      <c r="B40" s="20"/>
      <c r="C40" s="20"/>
      <c r="D40" s="84"/>
      <c r="E40" s="85"/>
      <c r="F40" s="55"/>
      <c r="G40" s="55"/>
      <c r="H40" s="2"/>
    </row>
    <row r="41" spans="1:8" ht="17.649999999999999" x14ac:dyDescent="0.5">
      <c r="A41" s="21" t="s">
        <v>32</v>
      </c>
      <c r="B41" s="22"/>
      <c r="C41" s="22"/>
      <c r="D41" s="10"/>
      <c r="E41" s="86"/>
      <c r="F41" s="56"/>
      <c r="G41" s="56"/>
      <c r="H41" s="2"/>
    </row>
    <row r="42" spans="1:8" x14ac:dyDescent="0.4">
      <c r="A42" s="23"/>
      <c r="B42" s="23"/>
      <c r="C42" s="23"/>
      <c r="D42" s="87"/>
      <c r="E42" s="10" t="s">
        <v>122</v>
      </c>
      <c r="F42" s="10" t="s">
        <v>122</v>
      </c>
      <c r="G42" s="10" t="s">
        <v>5</v>
      </c>
      <c r="H42" s="2"/>
    </row>
    <row r="43" spans="1:8" x14ac:dyDescent="0.4">
      <c r="A43" s="23"/>
      <c r="B43" s="23"/>
      <c r="C43" s="23"/>
      <c r="D43" s="87" t="s">
        <v>6</v>
      </c>
      <c r="E43" s="57" t="s">
        <v>123</v>
      </c>
      <c r="F43" s="56" t="s">
        <v>8</v>
      </c>
      <c r="G43" s="56" t="s">
        <v>124</v>
      </c>
      <c r="H43" s="2"/>
    </row>
    <row r="44" spans="1:8" x14ac:dyDescent="0.4">
      <c r="A44" s="24" t="s">
        <v>33</v>
      </c>
      <c r="B44" s="25"/>
      <c r="C44" s="13"/>
      <c r="D44" s="52">
        <v>109</v>
      </c>
      <c r="E44" s="78">
        <v>16463525.359999999</v>
      </c>
      <c r="F44" s="78">
        <v>1040843.21</v>
      </c>
      <c r="G44" s="94">
        <f>1-(+F44/E44)</f>
        <v>0.93677883762800607</v>
      </c>
      <c r="H44" s="14"/>
    </row>
    <row r="45" spans="1:8" x14ac:dyDescent="0.4">
      <c r="A45" s="24" t="s">
        <v>34</v>
      </c>
      <c r="B45" s="25"/>
      <c r="C45" s="13"/>
      <c r="D45" s="52">
        <v>17</v>
      </c>
      <c r="E45" s="78">
        <v>6143545.1600000001</v>
      </c>
      <c r="F45" s="78">
        <v>573270.81000000006</v>
      </c>
      <c r="G45" s="94">
        <f t="shared" ref="G45:G53" si="2">1-(+F45/E45)</f>
        <v>0.90668729616695776</v>
      </c>
      <c r="H45" s="14"/>
    </row>
    <row r="46" spans="1:8" x14ac:dyDescent="0.4">
      <c r="A46" s="24" t="s">
        <v>35</v>
      </c>
      <c r="B46" s="25"/>
      <c r="C46" s="13"/>
      <c r="D46" s="52">
        <v>89</v>
      </c>
      <c r="E46" s="78">
        <v>4488912.25</v>
      </c>
      <c r="F46" s="78">
        <v>321259.13</v>
      </c>
      <c r="G46" s="94">
        <f t="shared" si="2"/>
        <v>0.928432744480581</v>
      </c>
      <c r="H46" s="14"/>
    </row>
    <row r="47" spans="1:8" x14ac:dyDescent="0.4">
      <c r="A47" s="24" t="s">
        <v>36</v>
      </c>
      <c r="B47" s="25"/>
      <c r="C47" s="13"/>
      <c r="D47" s="52"/>
      <c r="E47" s="78"/>
      <c r="F47" s="78"/>
      <c r="G47" s="94"/>
      <c r="H47" s="14"/>
    </row>
    <row r="48" spans="1:8" x14ac:dyDescent="0.4">
      <c r="A48" s="24" t="s">
        <v>37</v>
      </c>
      <c r="B48" s="25"/>
      <c r="C48" s="13"/>
      <c r="D48" s="52">
        <v>108</v>
      </c>
      <c r="E48" s="78">
        <v>22360355.34</v>
      </c>
      <c r="F48" s="78">
        <v>1283534.28</v>
      </c>
      <c r="G48" s="94">
        <f t="shared" si="2"/>
        <v>0.94259776911040805</v>
      </c>
      <c r="H48" s="14"/>
    </row>
    <row r="49" spans="1:8" x14ac:dyDescent="0.4">
      <c r="A49" s="24" t="s">
        <v>38</v>
      </c>
      <c r="B49" s="25"/>
      <c r="C49" s="13"/>
      <c r="D49" s="52"/>
      <c r="E49" s="78"/>
      <c r="F49" s="78"/>
      <c r="G49" s="94"/>
      <c r="H49" s="14"/>
    </row>
    <row r="50" spans="1:8" x14ac:dyDescent="0.4">
      <c r="A50" s="24" t="s">
        <v>39</v>
      </c>
      <c r="B50" s="25"/>
      <c r="C50" s="13"/>
      <c r="D50" s="52">
        <v>13</v>
      </c>
      <c r="E50" s="78">
        <v>1298495</v>
      </c>
      <c r="F50" s="78">
        <v>102620</v>
      </c>
      <c r="G50" s="94">
        <f t="shared" si="2"/>
        <v>0.92097004609182165</v>
      </c>
      <c r="H50" s="14"/>
    </row>
    <row r="51" spans="1:8" x14ac:dyDescent="0.4">
      <c r="A51" s="24" t="s">
        <v>40</v>
      </c>
      <c r="B51" s="25"/>
      <c r="C51" s="13"/>
      <c r="D51" s="52">
        <v>1</v>
      </c>
      <c r="E51" s="78">
        <v>44150</v>
      </c>
      <c r="F51" s="78">
        <v>5696.81</v>
      </c>
      <c r="G51" s="94">
        <f t="shared" si="2"/>
        <v>0.87096693091732735</v>
      </c>
      <c r="H51" s="14"/>
    </row>
    <row r="52" spans="1:8" x14ac:dyDescent="0.4">
      <c r="A52" s="24" t="s">
        <v>41</v>
      </c>
      <c r="B52" s="25"/>
      <c r="C52" s="13"/>
      <c r="D52" s="52">
        <v>3</v>
      </c>
      <c r="E52" s="78">
        <v>81825</v>
      </c>
      <c r="F52" s="78">
        <v>20328.189999999999</v>
      </c>
      <c r="G52" s="94">
        <f t="shared" si="2"/>
        <v>0.75156504735716467</v>
      </c>
      <c r="H52" s="14"/>
    </row>
    <row r="53" spans="1:8" x14ac:dyDescent="0.4">
      <c r="A53" s="26" t="s">
        <v>59</v>
      </c>
      <c r="B53" s="27"/>
      <c r="C53" s="13"/>
      <c r="D53" s="52">
        <v>1</v>
      </c>
      <c r="E53" s="78">
        <v>109900</v>
      </c>
      <c r="F53" s="78">
        <v>19700</v>
      </c>
      <c r="G53" s="94">
        <f t="shared" si="2"/>
        <v>0.82074613284804365</v>
      </c>
      <c r="H53" s="14"/>
    </row>
    <row r="54" spans="1:8" x14ac:dyDescent="0.4">
      <c r="A54" s="24" t="s">
        <v>60</v>
      </c>
      <c r="B54" s="27"/>
      <c r="C54" s="13"/>
      <c r="D54" s="52">
        <v>1177</v>
      </c>
      <c r="E54" s="78">
        <v>127111511.8</v>
      </c>
      <c r="F54" s="78">
        <v>13757697.630000001</v>
      </c>
      <c r="G54" s="94">
        <f>1-(+F54/E54)</f>
        <v>0.891766705979812</v>
      </c>
      <c r="H54" s="14"/>
    </row>
    <row r="55" spans="1:8" x14ac:dyDescent="0.4">
      <c r="A55" s="24" t="s">
        <v>61</v>
      </c>
      <c r="B55" s="27"/>
      <c r="C55" s="13"/>
      <c r="D55" s="52">
        <v>21</v>
      </c>
      <c r="E55" s="78">
        <v>270046.17</v>
      </c>
      <c r="F55" s="78">
        <v>47302.11</v>
      </c>
      <c r="G55" s="94">
        <f>1-(+F55/E55)</f>
        <v>0.82483695288105729</v>
      </c>
      <c r="H55" s="14"/>
    </row>
    <row r="56" spans="1:8" x14ac:dyDescent="0.4">
      <c r="A56" s="51" t="s">
        <v>117</v>
      </c>
      <c r="B56" s="27"/>
      <c r="C56" s="13"/>
      <c r="D56" s="52"/>
      <c r="E56" s="78"/>
      <c r="F56" s="78"/>
      <c r="G56" s="94"/>
      <c r="H56" s="14"/>
    </row>
    <row r="57" spans="1:8" x14ac:dyDescent="0.4">
      <c r="A57" s="15" t="s">
        <v>42</v>
      </c>
      <c r="B57" s="27"/>
      <c r="C57" s="13"/>
      <c r="D57" s="53"/>
      <c r="E57" s="81"/>
      <c r="F57" s="78"/>
      <c r="G57" s="95"/>
      <c r="H57" s="14"/>
    </row>
    <row r="58" spans="1:8" x14ac:dyDescent="0.4">
      <c r="A58" s="15" t="s">
        <v>43</v>
      </c>
      <c r="B58" s="25"/>
      <c r="C58" s="13"/>
      <c r="D58" s="53"/>
      <c r="E58" s="81"/>
      <c r="F58" s="78"/>
      <c r="G58" s="95"/>
      <c r="H58" s="14"/>
    </row>
    <row r="59" spans="1:8" x14ac:dyDescent="0.4">
      <c r="A59" s="15" t="s">
        <v>44</v>
      </c>
      <c r="B59" s="25"/>
      <c r="C59" s="13"/>
      <c r="D59" s="53"/>
      <c r="E59" s="77"/>
      <c r="F59" s="78"/>
      <c r="G59" s="95"/>
      <c r="H59" s="14"/>
    </row>
    <row r="60" spans="1:8" x14ac:dyDescent="0.4">
      <c r="A60" s="15" t="s">
        <v>30</v>
      </c>
      <c r="B60" s="25"/>
      <c r="C60" s="13"/>
      <c r="D60" s="53"/>
      <c r="E60" s="77"/>
      <c r="F60" s="78"/>
      <c r="G60" s="95"/>
      <c r="H60" s="14"/>
    </row>
    <row r="61" spans="1:8" x14ac:dyDescent="0.4">
      <c r="A61" s="29"/>
      <c r="B61" s="17"/>
      <c r="C61" s="13"/>
      <c r="D61" s="53"/>
      <c r="E61" s="58"/>
      <c r="F61" s="88"/>
      <c r="G61" s="95"/>
      <c r="H61" s="14"/>
    </row>
    <row r="62" spans="1:8" x14ac:dyDescent="0.4">
      <c r="A62" s="19" t="s">
        <v>45</v>
      </c>
      <c r="B62" s="19"/>
      <c r="C62" s="2"/>
      <c r="D62" s="54">
        <f>SUM(D44:D58)</f>
        <v>1539</v>
      </c>
      <c r="E62" s="89">
        <f>SUM(E44:E61)</f>
        <v>178372266.07999998</v>
      </c>
      <c r="F62" s="89">
        <f>SUM(F44:F61)</f>
        <v>17172252.170000002</v>
      </c>
      <c r="G62" s="98">
        <f>1-(F62/E62)</f>
        <v>0.90372801474474596</v>
      </c>
      <c r="H62" s="14"/>
    </row>
    <row r="63" spans="1:8" x14ac:dyDescent="0.4">
      <c r="A63" s="30"/>
      <c r="B63" s="30"/>
      <c r="C63" s="30"/>
      <c r="D63" s="99"/>
      <c r="E63" s="91"/>
      <c r="F63" s="92"/>
      <c r="G63" s="92"/>
      <c r="H63" s="2"/>
    </row>
    <row r="64" spans="1:8" ht="17.25" x14ac:dyDescent="0.45">
      <c r="A64" s="31" t="s">
        <v>46</v>
      </c>
      <c r="B64" s="32"/>
      <c r="C64" s="32"/>
      <c r="D64" s="43"/>
      <c r="E64" s="32"/>
      <c r="F64" s="33">
        <f>F62+F39</f>
        <v>19624631.170000002</v>
      </c>
      <c r="G64" s="32"/>
      <c r="H64" s="2"/>
    </row>
    <row r="65" spans="1:8" ht="17.25" x14ac:dyDescent="0.45">
      <c r="A65" s="31"/>
      <c r="B65" s="32"/>
      <c r="C65" s="32"/>
      <c r="D65" s="60"/>
      <c r="E65" s="32"/>
      <c r="F65" s="33"/>
      <c r="G65" s="32"/>
      <c r="H65" s="2"/>
    </row>
    <row r="66" spans="1:8" x14ac:dyDescent="0.4">
      <c r="A66" s="3" t="s">
        <v>47</v>
      </c>
      <c r="B66" s="20"/>
      <c r="C66" s="20"/>
      <c r="D66" s="20"/>
      <c r="E66" s="20"/>
      <c r="F66" s="34"/>
      <c r="G66" s="20"/>
      <c r="H66" s="2"/>
    </row>
    <row r="67" spans="1:8" x14ac:dyDescent="0.4">
      <c r="A67" s="3" t="s">
        <v>48</v>
      </c>
      <c r="B67" s="20"/>
      <c r="C67" s="20"/>
      <c r="D67" s="20"/>
      <c r="E67" s="20"/>
      <c r="F67" s="34"/>
      <c r="G67" s="20"/>
      <c r="H67" s="2"/>
    </row>
    <row r="68" spans="1:8" x14ac:dyDescent="0.4">
      <c r="A68" s="3" t="s">
        <v>49</v>
      </c>
      <c r="B68" s="20"/>
      <c r="C68" s="20"/>
      <c r="D68" s="20"/>
      <c r="E68" s="20"/>
      <c r="F68" s="34"/>
      <c r="G68" s="20"/>
      <c r="H68" s="2"/>
    </row>
    <row r="69" spans="1:8" x14ac:dyDescent="0.4">
      <c r="A69" s="3"/>
      <c r="B69" s="20"/>
      <c r="C69" s="20"/>
      <c r="D69" s="20"/>
      <c r="E69" s="20"/>
      <c r="F69" s="34"/>
      <c r="G69" s="20"/>
      <c r="H69" s="2"/>
    </row>
    <row r="70" spans="1:8" ht="17.25" x14ac:dyDescent="0.45">
      <c r="A70" s="35" t="s">
        <v>50</v>
      </c>
      <c r="B70" s="32"/>
      <c r="C70" s="32"/>
      <c r="D70" s="32"/>
      <c r="E70" s="32"/>
      <c r="F70" s="33"/>
      <c r="G70" s="32"/>
      <c r="H70" s="2"/>
    </row>
    <row r="71" spans="1:8" ht="17.649999999999999" x14ac:dyDescent="0.5">
      <c r="A71" s="36"/>
      <c r="B71" s="32"/>
      <c r="C71" s="32"/>
      <c r="D71" s="32"/>
      <c r="E71" s="33"/>
      <c r="F71" s="2"/>
      <c r="G71" s="2"/>
      <c r="H71" s="2"/>
    </row>
    <row r="72" spans="1:8" ht="17.25" x14ac:dyDescent="0.45">
      <c r="A72" s="31"/>
      <c r="B72" s="32"/>
      <c r="C72" s="32"/>
      <c r="D72" s="32"/>
      <c r="E72" s="37"/>
      <c r="F72" s="2"/>
      <c r="G72" s="2"/>
      <c r="H72" s="2"/>
    </row>
    <row r="73" spans="1:8" ht="17.649999999999999" x14ac:dyDescent="0.5">
      <c r="A73" s="36"/>
      <c r="B73" s="32"/>
      <c r="C73" s="32"/>
      <c r="D73" s="32"/>
      <c r="E73" s="38"/>
      <c r="F73" s="2"/>
      <c r="G73" s="2"/>
      <c r="H73" s="2"/>
    </row>
    <row r="74" spans="1:8" ht="17.649999999999999" x14ac:dyDescent="0.5">
      <c r="A74" s="36"/>
      <c r="B74" s="32"/>
      <c r="C74" s="32"/>
      <c r="D74" s="32"/>
      <c r="E74" s="39"/>
      <c r="F74" s="2"/>
      <c r="G74" s="2"/>
      <c r="H74" s="2"/>
    </row>
    <row r="75" spans="1:8" ht="17.649999999999999" x14ac:dyDescent="0.5">
      <c r="A75" s="36"/>
      <c r="B75" s="32"/>
      <c r="C75" s="32"/>
      <c r="D75" s="32"/>
      <c r="E75" s="33"/>
      <c r="F75" s="2"/>
      <c r="G75" s="2"/>
      <c r="H75" s="2"/>
    </row>
    <row r="76" spans="1:8" ht="17.649999999999999" x14ac:dyDescent="0.5">
      <c r="A76" s="36"/>
      <c r="B76" s="32"/>
      <c r="C76" s="32"/>
      <c r="D76" s="32"/>
      <c r="E76" s="33"/>
      <c r="F76" s="2"/>
      <c r="G76" s="2"/>
      <c r="H76" s="2"/>
    </row>
    <row r="77" spans="1:8" ht="17.649999999999999" x14ac:dyDescent="0.5">
      <c r="A77" s="36"/>
      <c r="B77" s="32"/>
      <c r="C77" s="32"/>
      <c r="D77" s="32"/>
      <c r="E77" s="37"/>
      <c r="F77" s="2"/>
      <c r="G77" s="2"/>
      <c r="H77" s="2"/>
    </row>
    <row r="78" spans="1:8" ht="17.649999999999999" x14ac:dyDescent="0.5">
      <c r="A78" s="36"/>
      <c r="B78" s="32"/>
      <c r="C78" s="32"/>
      <c r="D78" s="32"/>
      <c r="E78" s="38"/>
      <c r="F78" s="2"/>
      <c r="G78" s="2"/>
      <c r="H78" s="2"/>
    </row>
    <row r="79" spans="1:8" ht="17.649999999999999" x14ac:dyDescent="0.5">
      <c r="A79" s="36"/>
      <c r="B79" s="32"/>
      <c r="C79" s="32"/>
      <c r="D79" s="32"/>
      <c r="E79" s="38"/>
      <c r="F79" s="2"/>
      <c r="G79" s="2"/>
      <c r="H79" s="2"/>
    </row>
    <row r="80" spans="1:8" ht="17.649999999999999" x14ac:dyDescent="0.5">
      <c r="A80" s="36"/>
      <c r="B80" s="32"/>
      <c r="C80" s="32"/>
      <c r="D80" s="32"/>
      <c r="E80" s="38"/>
      <c r="F80" s="2"/>
      <c r="G80" s="2"/>
      <c r="H80" s="2"/>
    </row>
    <row r="81" spans="1:8" ht="17.649999999999999" x14ac:dyDescent="0.5">
      <c r="A81" s="36"/>
      <c r="B81" s="32"/>
      <c r="C81" s="32"/>
      <c r="D81" s="32"/>
      <c r="E81" s="40"/>
      <c r="F81" s="2"/>
      <c r="G81" s="2"/>
      <c r="H81" s="2"/>
    </row>
    <row r="82" spans="1:8" ht="17.649999999999999" x14ac:dyDescent="0.5">
      <c r="A82" s="36"/>
      <c r="B82" s="32"/>
      <c r="C82" s="32"/>
      <c r="D82" s="32"/>
      <c r="E82" s="32"/>
      <c r="F82" s="2"/>
      <c r="G82" s="2"/>
      <c r="H82" s="2"/>
    </row>
    <row r="83" spans="1:8" x14ac:dyDescent="0.4">
      <c r="A83" s="41"/>
      <c r="B83" s="2"/>
      <c r="C83" s="2"/>
      <c r="D83" s="2"/>
      <c r="E83" s="2"/>
      <c r="F83" s="2"/>
      <c r="G83" s="2"/>
      <c r="H83" s="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A1AC5-AFC4-458D-9C1C-61BAC61467B8}">
  <dimension ref="A1:H69"/>
  <sheetViews>
    <sheetView topLeftCell="A3" zoomScale="87" workbookViewId="0">
      <selection activeCell="J43" sqref="J43"/>
    </sheetView>
  </sheetViews>
  <sheetFormatPr defaultRowHeight="22.5" x14ac:dyDescent="0.6"/>
  <cols>
    <col min="1" max="1" width="9.6640625" style="44" customWidth="1"/>
    <col min="2" max="2" width="15.6640625" style="44" customWidth="1"/>
    <col min="3" max="3" width="3.6640625" style="44" customWidth="1"/>
    <col min="4" max="4" width="7.6640625" style="44" customWidth="1"/>
    <col min="5" max="6" width="14.6640625" style="44" customWidth="1"/>
    <col min="7" max="7" width="11.6640625" style="44" customWidth="1"/>
    <col min="8" max="16384" width="8.88671875" style="44"/>
  </cols>
  <sheetData>
    <row r="1" spans="1:8" ht="23.25" customHeight="1" x14ac:dyDescent="0.6">
      <c r="A1" s="1" t="s">
        <v>0</v>
      </c>
      <c r="B1" s="2"/>
      <c r="C1" s="2"/>
      <c r="D1" s="2"/>
      <c r="E1" s="2"/>
      <c r="F1" s="2"/>
      <c r="G1" s="2"/>
      <c r="H1" s="2"/>
    </row>
    <row r="2" spans="1:8" ht="23.25" customHeight="1" x14ac:dyDescent="0.6">
      <c r="A2" s="1" t="s">
        <v>1</v>
      </c>
      <c r="B2" s="2"/>
      <c r="C2" s="2"/>
      <c r="D2" s="2"/>
      <c r="E2" s="2"/>
      <c r="F2" s="2"/>
      <c r="G2" s="2"/>
      <c r="H2" s="2"/>
    </row>
    <row r="3" spans="1:8" ht="23.25" customHeight="1" x14ac:dyDescent="0.6">
      <c r="A3" s="1" t="str">
        <f>ARG!$A$3</f>
        <v>MONTH ENDED:  MAY 2026</v>
      </c>
      <c r="B3" s="2"/>
      <c r="C3" s="2"/>
      <c r="D3" s="2"/>
      <c r="E3" s="2"/>
      <c r="F3" s="2"/>
      <c r="G3" s="2"/>
      <c r="H3" s="2"/>
    </row>
    <row r="4" spans="1:8" ht="15.75" customHeight="1" x14ac:dyDescent="0.6">
      <c r="A4" s="3"/>
      <c r="B4" s="3"/>
      <c r="C4" s="3"/>
      <c r="D4" s="3"/>
      <c r="E4" s="3"/>
      <c r="F4" s="4"/>
      <c r="G4" s="4"/>
      <c r="H4" s="2"/>
    </row>
    <row r="5" spans="1:8" ht="23.25" customHeight="1" x14ac:dyDescent="0.6">
      <c r="A5" s="2"/>
      <c r="B5" s="3"/>
      <c r="C5" s="3"/>
      <c r="D5" s="5" t="s">
        <v>67</v>
      </c>
      <c r="E5" s="6"/>
      <c r="F5" s="7"/>
      <c r="G5" s="4"/>
      <c r="H5" s="2"/>
    </row>
    <row r="6" spans="1:8" ht="15.75" customHeight="1" x14ac:dyDescent="0.6">
      <c r="A6" s="8" t="s">
        <v>3</v>
      </c>
      <c r="B6" s="3"/>
      <c r="C6" s="3"/>
      <c r="D6" s="3"/>
      <c r="E6" s="3"/>
      <c r="F6" s="4"/>
      <c r="G6" s="4"/>
      <c r="H6" s="2"/>
    </row>
    <row r="7" spans="1:8" ht="15.75" customHeight="1" x14ac:dyDescent="0.6">
      <c r="A7" s="9"/>
      <c r="B7" s="9"/>
      <c r="C7" s="9"/>
      <c r="D7" s="9"/>
      <c r="E7" s="10" t="s">
        <v>4</v>
      </c>
      <c r="F7" s="10" t="s">
        <v>4</v>
      </c>
      <c r="G7" s="11" t="s">
        <v>5</v>
      </c>
      <c r="H7" s="2"/>
    </row>
    <row r="8" spans="1:8" ht="15.75" customHeight="1" x14ac:dyDescent="0.6">
      <c r="A8" s="9"/>
      <c r="B8" s="9"/>
      <c r="C8" s="9"/>
      <c r="D8" s="10" t="s">
        <v>6</v>
      </c>
      <c r="E8" s="10" t="s">
        <v>7</v>
      </c>
      <c r="F8" s="11" t="s">
        <v>8</v>
      </c>
      <c r="G8" s="11" t="s">
        <v>9</v>
      </c>
      <c r="H8" s="2"/>
    </row>
    <row r="9" spans="1:8" ht="15.75" customHeight="1" x14ac:dyDescent="0.6">
      <c r="A9" s="108" t="s">
        <v>10</v>
      </c>
      <c r="B9" s="12"/>
      <c r="C9" s="13"/>
      <c r="D9" s="52"/>
      <c r="E9" s="78"/>
      <c r="F9" s="78"/>
      <c r="G9" s="94"/>
      <c r="H9" s="14"/>
    </row>
    <row r="10" spans="1:8" ht="15.75" customHeight="1" x14ac:dyDescent="0.6">
      <c r="A10" s="108" t="s">
        <v>11</v>
      </c>
      <c r="B10" s="12"/>
      <c r="C10" s="13"/>
      <c r="D10" s="52"/>
      <c r="E10" s="78"/>
      <c r="F10" s="78"/>
      <c r="G10" s="94"/>
      <c r="H10" s="14"/>
    </row>
    <row r="11" spans="1:8" ht="15.75" customHeight="1" x14ac:dyDescent="0.6">
      <c r="A11" s="108" t="s">
        <v>111</v>
      </c>
      <c r="B11" s="12"/>
      <c r="C11" s="13"/>
      <c r="D11" s="52"/>
      <c r="E11" s="78"/>
      <c r="F11" s="78"/>
      <c r="G11" s="94"/>
      <c r="H11" s="14"/>
    </row>
    <row r="12" spans="1:8" ht="15.75" customHeight="1" x14ac:dyDescent="0.6">
      <c r="A12" s="108" t="s">
        <v>25</v>
      </c>
      <c r="B12" s="12"/>
      <c r="C12" s="13"/>
      <c r="D12" s="52"/>
      <c r="E12" s="78"/>
      <c r="F12" s="78"/>
      <c r="G12" s="94"/>
      <c r="H12" s="14"/>
    </row>
    <row r="13" spans="1:8" ht="15.75" customHeight="1" x14ac:dyDescent="0.6">
      <c r="A13" s="108" t="s">
        <v>70</v>
      </c>
      <c r="B13" s="12"/>
      <c r="C13" s="13"/>
      <c r="D13" s="52"/>
      <c r="E13" s="78"/>
      <c r="F13" s="78"/>
      <c r="G13" s="94"/>
      <c r="H13" s="14"/>
    </row>
    <row r="14" spans="1:8" ht="15.75" customHeight="1" x14ac:dyDescent="0.6">
      <c r="A14" s="108" t="s">
        <v>99</v>
      </c>
      <c r="B14" s="12"/>
      <c r="C14" s="13"/>
      <c r="D14" s="52"/>
      <c r="E14" s="78"/>
      <c r="F14" s="78"/>
      <c r="G14" s="94"/>
      <c r="H14" s="14"/>
    </row>
    <row r="15" spans="1:8" ht="15.75" customHeight="1" x14ac:dyDescent="0.6">
      <c r="A15" s="108" t="s">
        <v>101</v>
      </c>
      <c r="B15" s="12"/>
      <c r="C15" s="13"/>
      <c r="D15" s="52"/>
      <c r="E15" s="78"/>
      <c r="F15" s="78"/>
      <c r="G15" s="94"/>
      <c r="H15" s="14"/>
    </row>
    <row r="16" spans="1:8" ht="15.75" customHeight="1" x14ac:dyDescent="0.6">
      <c r="A16" s="108" t="s">
        <v>96</v>
      </c>
      <c r="B16" s="12"/>
      <c r="C16" s="13"/>
      <c r="D16" s="52"/>
      <c r="E16" s="78"/>
      <c r="F16" s="78"/>
      <c r="G16" s="94"/>
      <c r="H16" s="14"/>
    </row>
    <row r="17" spans="1:8" ht="15.75" customHeight="1" x14ac:dyDescent="0.6">
      <c r="A17" s="108" t="s">
        <v>74</v>
      </c>
      <c r="B17" s="12"/>
      <c r="C17" s="13"/>
      <c r="D17" s="52"/>
      <c r="E17" s="78"/>
      <c r="F17" s="78"/>
      <c r="G17" s="94"/>
      <c r="H17" s="14"/>
    </row>
    <row r="18" spans="1:8" ht="15.75" customHeight="1" x14ac:dyDescent="0.6">
      <c r="A18" s="110" t="s">
        <v>105</v>
      </c>
      <c r="B18" s="12"/>
      <c r="C18" s="13"/>
      <c r="D18" s="52"/>
      <c r="E18" s="78"/>
      <c r="F18" s="78"/>
      <c r="G18" s="94"/>
      <c r="H18" s="14"/>
    </row>
    <row r="19" spans="1:8" ht="15.75" customHeight="1" x14ac:dyDescent="0.6">
      <c r="A19" s="110" t="s">
        <v>14</v>
      </c>
      <c r="B19" s="12"/>
      <c r="C19" s="13"/>
      <c r="D19" s="52"/>
      <c r="E19" s="78"/>
      <c r="F19" s="78"/>
      <c r="G19" s="94"/>
      <c r="H19" s="14"/>
    </row>
    <row r="20" spans="1:8" ht="15.75" customHeight="1" x14ac:dyDescent="0.6">
      <c r="A20" s="108" t="s">
        <v>15</v>
      </c>
      <c r="B20" s="12"/>
      <c r="C20" s="13"/>
      <c r="D20" s="52"/>
      <c r="E20" s="78"/>
      <c r="F20" s="78"/>
      <c r="G20" s="94"/>
      <c r="H20" s="14"/>
    </row>
    <row r="21" spans="1:8" ht="15.75" customHeight="1" x14ac:dyDescent="0.6">
      <c r="A21" s="108" t="s">
        <v>58</v>
      </c>
      <c r="B21" s="12"/>
      <c r="C21" s="13"/>
      <c r="D21" s="52"/>
      <c r="E21" s="78"/>
      <c r="F21" s="78"/>
      <c r="G21" s="94"/>
      <c r="H21" s="14"/>
    </row>
    <row r="22" spans="1:8" ht="15.75" customHeight="1" x14ac:dyDescent="0.6">
      <c r="A22" s="108" t="s">
        <v>91</v>
      </c>
      <c r="B22" s="12"/>
      <c r="C22" s="13"/>
      <c r="D22" s="52"/>
      <c r="E22" s="78"/>
      <c r="F22" s="78"/>
      <c r="G22" s="94"/>
      <c r="H22" s="14"/>
    </row>
    <row r="23" spans="1:8" ht="15.75" customHeight="1" x14ac:dyDescent="0.6">
      <c r="A23" s="108" t="s">
        <v>106</v>
      </c>
      <c r="B23" s="12"/>
      <c r="C23" s="13"/>
      <c r="D23" s="52"/>
      <c r="E23" s="78"/>
      <c r="F23" s="78"/>
      <c r="G23" s="94"/>
      <c r="H23" s="14"/>
    </row>
    <row r="24" spans="1:8" ht="15.75" customHeight="1" x14ac:dyDescent="0.6">
      <c r="A24" s="108" t="s">
        <v>18</v>
      </c>
      <c r="B24" s="12"/>
      <c r="C24" s="13"/>
      <c r="D24" s="52"/>
      <c r="E24" s="78"/>
      <c r="F24" s="78"/>
      <c r="G24" s="94"/>
      <c r="H24" s="14"/>
    </row>
    <row r="25" spans="1:8" ht="15.75" customHeight="1" x14ac:dyDescent="0.6">
      <c r="A25" s="109" t="s">
        <v>20</v>
      </c>
      <c r="B25" s="12"/>
      <c r="C25" s="13"/>
      <c r="D25" s="52"/>
      <c r="E25" s="78"/>
      <c r="F25" s="78"/>
      <c r="G25" s="94"/>
      <c r="H25" s="14"/>
    </row>
    <row r="26" spans="1:8" ht="15.75" customHeight="1" x14ac:dyDescent="0.6">
      <c r="A26" s="109" t="s">
        <v>21</v>
      </c>
      <c r="B26" s="12"/>
      <c r="C26" s="13"/>
      <c r="D26" s="52"/>
      <c r="E26" s="78"/>
      <c r="F26" s="78"/>
      <c r="G26" s="94"/>
      <c r="H26" s="14"/>
    </row>
    <row r="27" spans="1:8" ht="15.75" customHeight="1" x14ac:dyDescent="0.6">
      <c r="A27" s="110" t="s">
        <v>22</v>
      </c>
      <c r="B27" s="12"/>
      <c r="C27" s="13"/>
      <c r="D27" s="52"/>
      <c r="E27" s="78"/>
      <c r="F27" s="78"/>
      <c r="G27" s="94"/>
      <c r="H27" s="14"/>
    </row>
    <row r="28" spans="1:8" ht="15.75" customHeight="1" x14ac:dyDescent="0.6">
      <c r="A28" s="110" t="s">
        <v>23</v>
      </c>
      <c r="B28" s="12"/>
      <c r="C28" s="13"/>
      <c r="D28" s="52"/>
      <c r="E28" s="78"/>
      <c r="F28" s="78"/>
      <c r="G28" s="94"/>
      <c r="H28" s="14"/>
    </row>
    <row r="29" spans="1:8" ht="15.75" customHeight="1" x14ac:dyDescent="0.6">
      <c r="A29" s="110" t="s">
        <v>24</v>
      </c>
      <c r="B29" s="12"/>
      <c r="C29" s="13"/>
      <c r="D29" s="52"/>
      <c r="E29" s="78"/>
      <c r="F29" s="78"/>
      <c r="G29" s="94"/>
      <c r="H29" s="14"/>
    </row>
    <row r="30" spans="1:8" ht="15.75" customHeight="1" x14ac:dyDescent="0.6">
      <c r="A30" s="110" t="s">
        <v>66</v>
      </c>
      <c r="B30" s="12"/>
      <c r="C30" s="13"/>
      <c r="D30" s="52"/>
      <c r="E30" s="78"/>
      <c r="F30" s="78"/>
      <c r="G30" s="94"/>
      <c r="H30" s="14"/>
    </row>
    <row r="31" spans="1:8" ht="15.75" customHeight="1" x14ac:dyDescent="0.6">
      <c r="A31" s="110" t="s">
        <v>145</v>
      </c>
      <c r="B31" s="12"/>
      <c r="C31" s="13"/>
      <c r="D31" s="52"/>
      <c r="E31" s="78"/>
      <c r="F31" s="78"/>
      <c r="G31" s="94"/>
      <c r="H31" s="14"/>
    </row>
    <row r="32" spans="1:8" ht="15.75" customHeight="1" x14ac:dyDescent="0.6">
      <c r="A32" s="110" t="s">
        <v>102</v>
      </c>
      <c r="B32" s="12"/>
      <c r="C32" s="13"/>
      <c r="D32" s="52"/>
      <c r="E32" s="78"/>
      <c r="F32" s="78"/>
      <c r="G32" s="94"/>
      <c r="H32" s="14"/>
    </row>
    <row r="33" spans="1:8" ht="15.75" customHeight="1" x14ac:dyDescent="0.6">
      <c r="A33" s="110" t="s">
        <v>27</v>
      </c>
      <c r="B33" s="12"/>
      <c r="C33" s="13"/>
      <c r="D33" s="52"/>
      <c r="E33" s="78"/>
      <c r="F33" s="78"/>
      <c r="G33" s="94"/>
      <c r="H33" s="14"/>
    </row>
    <row r="34" spans="1:8" ht="15.75" customHeight="1" x14ac:dyDescent="0.6">
      <c r="A34" s="110" t="s">
        <v>72</v>
      </c>
      <c r="B34" s="12"/>
      <c r="C34" s="13"/>
      <c r="D34" s="52"/>
      <c r="E34" s="78"/>
      <c r="F34" s="78"/>
      <c r="G34" s="94"/>
      <c r="H34" s="14"/>
    </row>
    <row r="35" spans="1:8" ht="15.75" customHeight="1" x14ac:dyDescent="0.6">
      <c r="A35" s="15" t="s">
        <v>28</v>
      </c>
      <c r="B35" s="12"/>
      <c r="C35" s="13"/>
      <c r="D35" s="53"/>
      <c r="E35" s="77"/>
      <c r="F35" s="78"/>
      <c r="G35" s="95"/>
      <c r="H35" s="14"/>
    </row>
    <row r="36" spans="1:8" ht="15.75" customHeight="1" x14ac:dyDescent="0.6">
      <c r="A36" s="15" t="s">
        <v>44</v>
      </c>
      <c r="B36" s="12"/>
      <c r="C36" s="13"/>
      <c r="D36" s="53"/>
      <c r="E36" s="77"/>
      <c r="F36" s="78"/>
      <c r="G36" s="95"/>
      <c r="H36" s="14"/>
    </row>
    <row r="37" spans="1:8" ht="15.75" customHeight="1" x14ac:dyDescent="0.6">
      <c r="A37" s="15" t="s">
        <v>30</v>
      </c>
      <c r="B37" s="12"/>
      <c r="C37" s="13"/>
      <c r="D37" s="53"/>
      <c r="E37" s="96"/>
      <c r="F37" s="97"/>
      <c r="G37" s="95"/>
      <c r="H37" s="14"/>
    </row>
    <row r="38" spans="1:8" ht="15.75" customHeight="1" x14ac:dyDescent="0.6">
      <c r="A38" s="16"/>
      <c r="B38" s="17"/>
      <c r="C38" s="13"/>
      <c r="D38" s="53"/>
      <c r="E38" s="88"/>
      <c r="F38" s="88"/>
      <c r="G38" s="95"/>
      <c r="H38" s="14"/>
    </row>
    <row r="39" spans="1:8" ht="15.75" customHeight="1" x14ac:dyDescent="0.6">
      <c r="A39" s="18" t="s">
        <v>31</v>
      </c>
      <c r="B39" s="19"/>
      <c r="C39" s="2"/>
      <c r="D39" s="54">
        <f>SUM(D9:D38)</f>
        <v>0</v>
      </c>
      <c r="E39" s="89">
        <f>SUM(E9:E38)</f>
        <v>0</v>
      </c>
      <c r="F39" s="89">
        <f>SUM(F9:F38)</f>
        <v>0</v>
      </c>
      <c r="G39" s="98">
        <v>0</v>
      </c>
      <c r="H39" s="14"/>
    </row>
    <row r="40" spans="1:8" ht="15.75" customHeight="1" x14ac:dyDescent="0.6">
      <c r="A40" s="20"/>
      <c r="B40" s="20"/>
      <c r="C40" s="20"/>
      <c r="D40" s="84"/>
      <c r="E40" s="85"/>
      <c r="F40" s="55"/>
      <c r="G40" s="55"/>
      <c r="H40" s="2"/>
    </row>
    <row r="41" spans="1:8" ht="15.75" customHeight="1" x14ac:dyDescent="0.6">
      <c r="A41" s="21" t="s">
        <v>32</v>
      </c>
      <c r="B41" s="22"/>
      <c r="C41" s="22"/>
      <c r="D41" s="10"/>
      <c r="E41" s="86"/>
      <c r="F41" s="56"/>
      <c r="G41" s="56"/>
      <c r="H41" s="2"/>
    </row>
    <row r="42" spans="1:8" ht="15.75" customHeight="1" x14ac:dyDescent="0.6">
      <c r="A42" s="23"/>
      <c r="B42" s="23"/>
      <c r="C42" s="23"/>
      <c r="D42" s="87"/>
      <c r="E42" s="10" t="s">
        <v>122</v>
      </c>
      <c r="F42" s="10" t="s">
        <v>122</v>
      </c>
      <c r="G42" s="10" t="s">
        <v>5</v>
      </c>
      <c r="H42" s="2"/>
    </row>
    <row r="43" spans="1:8" ht="15.75" customHeight="1" x14ac:dyDescent="0.6">
      <c r="A43" s="23"/>
      <c r="B43" s="23"/>
      <c r="C43" s="23"/>
      <c r="D43" s="87" t="s">
        <v>6</v>
      </c>
      <c r="E43" s="57" t="s">
        <v>123</v>
      </c>
      <c r="F43" s="56" t="s">
        <v>8</v>
      </c>
      <c r="G43" s="56" t="s">
        <v>124</v>
      </c>
      <c r="H43" s="2"/>
    </row>
    <row r="44" spans="1:8" ht="15.75" customHeight="1" x14ac:dyDescent="0.6">
      <c r="A44" s="24" t="s">
        <v>33</v>
      </c>
      <c r="B44" s="25"/>
      <c r="C44" s="13"/>
      <c r="D44" s="52">
        <v>5</v>
      </c>
      <c r="E44" s="78">
        <v>401681.5</v>
      </c>
      <c r="F44" s="78">
        <v>27326.45</v>
      </c>
      <c r="G44" s="94">
        <f>1-(+F44/E44)</f>
        <v>0.93196985671483501</v>
      </c>
      <c r="H44" s="14"/>
    </row>
    <row r="45" spans="1:8" ht="15.75" customHeight="1" x14ac:dyDescent="0.6">
      <c r="A45" s="24" t="s">
        <v>34</v>
      </c>
      <c r="B45" s="25"/>
      <c r="C45" s="13"/>
      <c r="D45" s="52"/>
      <c r="E45" s="78"/>
      <c r="F45" s="78"/>
      <c r="G45" s="94"/>
      <c r="H45" s="14"/>
    </row>
    <row r="46" spans="1:8" ht="15.75" customHeight="1" x14ac:dyDescent="0.6">
      <c r="A46" s="24" t="s">
        <v>35</v>
      </c>
      <c r="B46" s="25"/>
      <c r="C46" s="13"/>
      <c r="D46" s="52">
        <v>4</v>
      </c>
      <c r="E46" s="78">
        <v>79746</v>
      </c>
      <c r="F46" s="78">
        <v>5269.25</v>
      </c>
      <c r="G46" s="94">
        <f>1-(+F46/E46)</f>
        <v>0.93392458555915026</v>
      </c>
      <c r="H46" s="14"/>
    </row>
    <row r="47" spans="1:8" ht="15.75" customHeight="1" x14ac:dyDescent="0.6">
      <c r="A47" s="24" t="s">
        <v>36</v>
      </c>
      <c r="B47" s="25"/>
      <c r="C47" s="13"/>
      <c r="D47" s="52">
        <v>6</v>
      </c>
      <c r="E47" s="78">
        <v>499331</v>
      </c>
      <c r="F47" s="78">
        <v>80073</v>
      </c>
      <c r="G47" s="94">
        <f>1-(+F47/E47)</f>
        <v>0.83963943756746529</v>
      </c>
      <c r="H47" s="14"/>
    </row>
    <row r="48" spans="1:8" ht="15.75" customHeight="1" x14ac:dyDescent="0.6">
      <c r="A48" s="24" t="s">
        <v>37</v>
      </c>
      <c r="B48" s="25"/>
      <c r="C48" s="13"/>
      <c r="D48" s="52">
        <v>8</v>
      </c>
      <c r="E48" s="78">
        <v>1261610.04</v>
      </c>
      <c r="F48" s="78">
        <v>93063.73</v>
      </c>
      <c r="G48" s="94">
        <f>1-(+F48/E48)</f>
        <v>0.92623415552400012</v>
      </c>
      <c r="H48" s="14"/>
    </row>
    <row r="49" spans="1:8" ht="15.75" customHeight="1" x14ac:dyDescent="0.6">
      <c r="A49" s="24" t="s">
        <v>38</v>
      </c>
      <c r="B49" s="25"/>
      <c r="C49" s="13"/>
      <c r="D49" s="52"/>
      <c r="E49" s="78"/>
      <c r="F49" s="78"/>
      <c r="G49" s="94"/>
      <c r="H49" s="14"/>
    </row>
    <row r="50" spans="1:8" ht="15.75" customHeight="1" x14ac:dyDescent="0.6">
      <c r="A50" s="24" t="s">
        <v>39</v>
      </c>
      <c r="B50" s="25"/>
      <c r="C50" s="13"/>
      <c r="D50" s="52">
        <v>5</v>
      </c>
      <c r="E50" s="78">
        <v>214460</v>
      </c>
      <c r="F50" s="78">
        <v>23090</v>
      </c>
      <c r="G50" s="94">
        <f>1-(+F50/E50)</f>
        <v>0.89233423482234453</v>
      </c>
      <c r="H50" s="14"/>
    </row>
    <row r="51" spans="1:8" ht="15.75" customHeight="1" x14ac:dyDescent="0.6">
      <c r="A51" s="24" t="s">
        <v>40</v>
      </c>
      <c r="B51" s="25"/>
      <c r="C51" s="13"/>
      <c r="D51" s="52"/>
      <c r="E51" s="78"/>
      <c r="F51" s="78"/>
      <c r="G51" s="94"/>
      <c r="H51" s="14"/>
    </row>
    <row r="52" spans="1:8" ht="15.75" customHeight="1" x14ac:dyDescent="0.6">
      <c r="A52" s="24" t="s">
        <v>41</v>
      </c>
      <c r="B52" s="25"/>
      <c r="C52" s="13"/>
      <c r="D52" s="52"/>
      <c r="E52" s="78"/>
      <c r="F52" s="78"/>
      <c r="G52" s="94"/>
      <c r="H52" s="14"/>
    </row>
    <row r="53" spans="1:8" ht="15.75" customHeight="1" x14ac:dyDescent="0.6">
      <c r="A53" s="46" t="s">
        <v>59</v>
      </c>
      <c r="B53" s="25"/>
      <c r="C53" s="13"/>
      <c r="D53" s="52"/>
      <c r="E53" s="78"/>
      <c r="F53" s="78"/>
      <c r="G53" s="94"/>
      <c r="H53" s="14"/>
    </row>
    <row r="54" spans="1:8" ht="15.75" customHeight="1" x14ac:dyDescent="0.6">
      <c r="A54" s="24" t="s">
        <v>60</v>
      </c>
      <c r="B54" s="27"/>
      <c r="C54" s="13"/>
      <c r="D54" s="52">
        <v>355</v>
      </c>
      <c r="E54" s="78">
        <v>28283392.77</v>
      </c>
      <c r="F54" s="78">
        <v>3154983.78</v>
      </c>
      <c r="G54" s="94">
        <f>1-(+F54/E54)</f>
        <v>0.88845101414613636</v>
      </c>
      <c r="H54" s="14"/>
    </row>
    <row r="55" spans="1:8" ht="15.75" customHeight="1" x14ac:dyDescent="0.6">
      <c r="A55" s="24" t="s">
        <v>61</v>
      </c>
      <c r="B55" s="27"/>
      <c r="C55" s="13"/>
      <c r="D55" s="52"/>
      <c r="E55" s="78"/>
      <c r="F55" s="78"/>
      <c r="G55" s="94"/>
      <c r="H55" s="14"/>
    </row>
    <row r="56" spans="1:8" ht="15.75" customHeight="1" x14ac:dyDescent="0.6">
      <c r="A56" s="15" t="s">
        <v>42</v>
      </c>
      <c r="B56" s="27"/>
      <c r="C56" s="13"/>
      <c r="D56" s="53"/>
      <c r="E56" s="81"/>
      <c r="F56" s="78"/>
      <c r="G56" s="95"/>
      <c r="H56" s="14"/>
    </row>
    <row r="57" spans="1:8" ht="15.75" customHeight="1" x14ac:dyDescent="0.6">
      <c r="A57" s="15" t="s">
        <v>43</v>
      </c>
      <c r="B57" s="25"/>
      <c r="C57" s="13"/>
      <c r="D57" s="53"/>
      <c r="E57" s="81"/>
      <c r="F57" s="78"/>
      <c r="G57" s="95"/>
      <c r="H57" s="14"/>
    </row>
    <row r="58" spans="1:8" ht="15.75" customHeight="1" x14ac:dyDescent="0.6">
      <c r="A58" s="15" t="s">
        <v>44</v>
      </c>
      <c r="B58" s="25"/>
      <c r="C58" s="13"/>
      <c r="D58" s="53"/>
      <c r="E58" s="77"/>
      <c r="F58" s="78"/>
      <c r="G58" s="95"/>
      <c r="H58" s="14"/>
    </row>
    <row r="59" spans="1:8" ht="15.75" customHeight="1" x14ac:dyDescent="0.6">
      <c r="A59" s="15" t="s">
        <v>30</v>
      </c>
      <c r="B59" s="25"/>
      <c r="C59" s="13"/>
      <c r="D59" s="53"/>
      <c r="E59" s="77"/>
      <c r="F59" s="78"/>
      <c r="G59" s="95"/>
      <c r="H59" s="14"/>
    </row>
    <row r="60" spans="1:8" ht="15.75" customHeight="1" x14ac:dyDescent="0.6">
      <c r="A60" s="29"/>
      <c r="B60" s="17"/>
      <c r="C60" s="13"/>
      <c r="D60" s="53"/>
      <c r="E60" s="88"/>
      <c r="F60" s="88"/>
      <c r="G60" s="95"/>
      <c r="H60" s="14"/>
    </row>
    <row r="61" spans="1:8" ht="15.75" customHeight="1" x14ac:dyDescent="0.6">
      <c r="A61" s="19" t="s">
        <v>45</v>
      </c>
      <c r="B61" s="19"/>
      <c r="C61" s="30"/>
      <c r="D61" s="54">
        <f>SUM(D44:D57)</f>
        <v>383</v>
      </c>
      <c r="E61" s="89">
        <f>SUM(E44:E60)</f>
        <v>30740221.309999999</v>
      </c>
      <c r="F61" s="89">
        <f>SUM(F44:F60)</f>
        <v>3383806.21</v>
      </c>
      <c r="G61" s="98">
        <f>1-(F61/E61)</f>
        <v>0.88992251630604802</v>
      </c>
      <c r="H61" s="2"/>
    </row>
    <row r="62" spans="1:8" ht="15.75" customHeight="1" x14ac:dyDescent="0.6">
      <c r="A62" s="31"/>
      <c r="B62" s="30"/>
      <c r="C62" s="30"/>
      <c r="D62" s="99"/>
      <c r="E62" s="91"/>
      <c r="F62" s="92"/>
      <c r="G62" s="92"/>
      <c r="H62" s="2"/>
    </row>
    <row r="63" spans="1:8" ht="15.75" customHeight="1" x14ac:dyDescent="0.6">
      <c r="A63" s="31" t="s">
        <v>46</v>
      </c>
      <c r="B63" s="32"/>
      <c r="C63" s="32"/>
      <c r="D63" s="43"/>
      <c r="E63" s="32"/>
      <c r="F63" s="33">
        <f>F61+F39</f>
        <v>3383806.21</v>
      </c>
      <c r="G63" s="32"/>
      <c r="H63" s="2"/>
    </row>
    <row r="64" spans="1:8" ht="15.75" customHeight="1" x14ac:dyDescent="0.6">
      <c r="A64" s="31"/>
      <c r="B64" s="32"/>
      <c r="C64" s="32"/>
      <c r="D64" s="43"/>
      <c r="E64" s="32"/>
      <c r="F64" s="33"/>
      <c r="G64" s="32"/>
      <c r="H64" s="2"/>
    </row>
    <row r="65" spans="1:8" ht="15.75" customHeight="1" x14ac:dyDescent="0.6">
      <c r="A65" s="3" t="s">
        <v>47</v>
      </c>
      <c r="B65" s="20"/>
      <c r="C65" s="20"/>
      <c r="D65" s="20"/>
      <c r="E65" s="20"/>
      <c r="F65" s="34"/>
      <c r="G65" s="20"/>
      <c r="H65" s="2"/>
    </row>
    <row r="66" spans="1:8" ht="15.75" customHeight="1" x14ac:dyDescent="0.6">
      <c r="A66" s="3" t="s">
        <v>48</v>
      </c>
      <c r="B66" s="20"/>
      <c r="C66" s="20"/>
      <c r="D66" s="20"/>
      <c r="E66" s="20"/>
      <c r="F66" s="34"/>
      <c r="G66" s="20"/>
      <c r="H66" s="2"/>
    </row>
    <row r="67" spans="1:8" ht="15.75" customHeight="1" x14ac:dyDescent="0.6">
      <c r="A67" s="3" t="s">
        <v>49</v>
      </c>
      <c r="B67" s="20"/>
      <c r="C67" s="20"/>
      <c r="D67" s="20"/>
      <c r="E67" s="20"/>
      <c r="F67" s="34"/>
      <c r="G67" s="20"/>
      <c r="H67" s="2"/>
    </row>
    <row r="68" spans="1:8" ht="15.75" customHeight="1" x14ac:dyDescent="0.6">
      <c r="A68" s="3"/>
      <c r="B68" s="20"/>
      <c r="C68" s="20"/>
      <c r="D68" s="20"/>
      <c r="E68" s="20"/>
      <c r="F68" s="34"/>
      <c r="G68" s="20"/>
      <c r="H68" s="2"/>
    </row>
    <row r="69" spans="1:8" ht="15.75" customHeight="1" x14ac:dyDescent="0.6">
      <c r="A69" s="35" t="s">
        <v>50</v>
      </c>
      <c r="B69" s="32"/>
      <c r="C69" s="32"/>
      <c r="D69" s="32"/>
      <c r="E69" s="32"/>
      <c r="F69" s="33"/>
      <c r="G69" s="32"/>
      <c r="H69" s="2"/>
    </row>
  </sheetData>
  <phoneticPr fontId="17" type="noConversion"/>
  <printOptions horizontalCentered="1"/>
  <pageMargins left="0.25" right="0.25" top="0.25" bottom="0.25" header="0.5" footer="0.5"/>
  <pageSetup scale="5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E21B9-626D-4DE9-97E4-BC583981669D}">
  <sheetPr>
    <pageSetUpPr autoPageBreaks="0"/>
  </sheetPr>
  <dimension ref="A1:H82"/>
  <sheetViews>
    <sheetView showOutlineSymbols="0" zoomScale="87" workbookViewId="0">
      <selection activeCell="D44" sqref="D44:F58"/>
    </sheetView>
  </sheetViews>
  <sheetFormatPr defaultRowHeight="15" x14ac:dyDescent="0.4"/>
  <cols>
    <col min="1" max="1" width="9.6640625" customWidth="1"/>
    <col min="2" max="2" width="15.6640625" customWidth="1"/>
    <col min="3" max="3" width="3.6640625" customWidth="1"/>
    <col min="4" max="4" width="7.6640625" customWidth="1"/>
    <col min="5" max="5" width="18.6640625" customWidth="1"/>
    <col min="6" max="6" width="14.6640625" customWidth="1"/>
    <col min="7" max="7" width="11.6640625" customWidth="1"/>
  </cols>
  <sheetData>
    <row r="1" spans="1:8" ht="22.5" x14ac:dyDescent="0.6">
      <c r="A1" s="1" t="s">
        <v>0</v>
      </c>
      <c r="B1" s="2"/>
      <c r="C1" s="2"/>
      <c r="D1" s="2"/>
      <c r="E1" s="2"/>
      <c r="F1" s="2"/>
      <c r="G1" s="2"/>
      <c r="H1" s="2"/>
    </row>
    <row r="2" spans="1:8" ht="22.5" x14ac:dyDescent="0.6">
      <c r="A2" s="1" t="s">
        <v>1</v>
      </c>
      <c r="B2" s="2"/>
      <c r="C2" s="2"/>
      <c r="D2" s="2"/>
      <c r="E2" s="2"/>
      <c r="F2" s="2"/>
      <c r="G2" s="2"/>
      <c r="H2" s="2"/>
    </row>
    <row r="3" spans="1:8" ht="22.5" x14ac:dyDescent="0.6">
      <c r="A3" s="1" t="str">
        <f>ARG!$A$3</f>
        <v>MONTH ENDED:  MAY 2026</v>
      </c>
      <c r="B3" s="2"/>
      <c r="C3" s="2"/>
      <c r="D3" s="2"/>
      <c r="E3" s="2"/>
      <c r="F3" s="2"/>
      <c r="G3" s="2"/>
      <c r="H3" s="2"/>
    </row>
    <row r="4" spans="1:8" x14ac:dyDescent="0.4">
      <c r="A4" s="3"/>
      <c r="B4" s="3"/>
      <c r="C4" s="3"/>
      <c r="D4" s="3"/>
      <c r="E4" s="3"/>
      <c r="F4" s="4"/>
      <c r="G4" s="4"/>
      <c r="H4" s="2"/>
    </row>
    <row r="5" spans="1:8" ht="22.5" x14ac:dyDescent="0.6">
      <c r="A5" s="2"/>
      <c r="B5" s="3"/>
      <c r="C5" s="3"/>
      <c r="D5" s="5" t="s">
        <v>68</v>
      </c>
      <c r="E5" s="6"/>
      <c r="F5" s="7"/>
      <c r="G5" s="4"/>
      <c r="H5" s="2"/>
    </row>
    <row r="6" spans="1:8" x14ac:dyDescent="0.4">
      <c r="A6" s="8" t="s">
        <v>3</v>
      </c>
      <c r="B6" s="3"/>
      <c r="C6" s="3"/>
      <c r="D6" s="3"/>
      <c r="E6" s="3"/>
      <c r="F6" s="4"/>
      <c r="G6" s="4"/>
      <c r="H6" s="2"/>
    </row>
    <row r="7" spans="1:8" x14ac:dyDescent="0.4">
      <c r="A7" s="9"/>
      <c r="B7" s="9"/>
      <c r="C7" s="9"/>
      <c r="D7" s="9"/>
      <c r="E7" s="10" t="s">
        <v>4</v>
      </c>
      <c r="F7" s="10" t="s">
        <v>4</v>
      </c>
      <c r="G7" s="11" t="s">
        <v>5</v>
      </c>
      <c r="H7" s="2"/>
    </row>
    <row r="8" spans="1:8" x14ac:dyDescent="0.4">
      <c r="A8" s="9"/>
      <c r="B8" s="9"/>
      <c r="C8" s="9"/>
      <c r="D8" s="10" t="s">
        <v>6</v>
      </c>
      <c r="E8" s="10" t="s">
        <v>7</v>
      </c>
      <c r="F8" s="11" t="s">
        <v>8</v>
      </c>
      <c r="G8" s="11" t="s">
        <v>9</v>
      </c>
      <c r="H8" s="2"/>
    </row>
    <row r="9" spans="1:8" x14ac:dyDescent="0.4">
      <c r="A9" s="108" t="s">
        <v>136</v>
      </c>
      <c r="B9" s="12"/>
      <c r="C9" s="13"/>
      <c r="D9" s="52"/>
      <c r="E9" s="78"/>
      <c r="F9" s="78"/>
      <c r="G9" s="79"/>
      <c r="H9" s="14"/>
    </row>
    <row r="10" spans="1:8" x14ac:dyDescent="0.4">
      <c r="A10" s="108" t="s">
        <v>11</v>
      </c>
      <c r="B10" s="12"/>
      <c r="C10" s="13"/>
      <c r="D10" s="52">
        <v>4</v>
      </c>
      <c r="E10" s="78">
        <v>1092310</v>
      </c>
      <c r="F10" s="78">
        <v>68507</v>
      </c>
      <c r="G10" s="79">
        <f>F10/E10</f>
        <v>6.2717543554485444E-2</v>
      </c>
      <c r="H10" s="14"/>
    </row>
    <row r="11" spans="1:8" x14ac:dyDescent="0.4">
      <c r="A11" s="108" t="s">
        <v>69</v>
      </c>
      <c r="B11" s="12"/>
      <c r="C11" s="13"/>
      <c r="D11" s="52">
        <v>1</v>
      </c>
      <c r="E11" s="78">
        <v>70280</v>
      </c>
      <c r="F11" s="78">
        <v>32904</v>
      </c>
      <c r="G11" s="79">
        <f>F11/E11</f>
        <v>0.46818440523619809</v>
      </c>
      <c r="H11" s="14"/>
    </row>
    <row r="12" spans="1:8" x14ac:dyDescent="0.4">
      <c r="A12" s="108" t="s">
        <v>25</v>
      </c>
      <c r="B12" s="12"/>
      <c r="C12" s="13"/>
      <c r="D12" s="52"/>
      <c r="E12" s="78"/>
      <c r="F12" s="78"/>
      <c r="G12" s="79"/>
      <c r="H12" s="14"/>
    </row>
    <row r="13" spans="1:8" x14ac:dyDescent="0.4">
      <c r="A13" s="108" t="s">
        <v>70</v>
      </c>
      <c r="B13" s="12"/>
      <c r="C13" s="13"/>
      <c r="D13" s="52">
        <v>17</v>
      </c>
      <c r="E13" s="78">
        <v>4124391</v>
      </c>
      <c r="F13" s="78">
        <v>428139</v>
      </c>
      <c r="G13" s="79">
        <f>F13/E13</f>
        <v>0.10380659835597546</v>
      </c>
      <c r="H13" s="14"/>
    </row>
    <row r="14" spans="1:8" x14ac:dyDescent="0.4">
      <c r="A14" s="108" t="s">
        <v>112</v>
      </c>
      <c r="B14" s="12"/>
      <c r="C14" s="13"/>
      <c r="D14" s="52"/>
      <c r="E14" s="78"/>
      <c r="F14" s="78"/>
      <c r="G14" s="79"/>
      <c r="H14" s="14"/>
    </row>
    <row r="15" spans="1:8" x14ac:dyDescent="0.4">
      <c r="A15" s="108" t="s">
        <v>104</v>
      </c>
      <c r="B15" s="12"/>
      <c r="C15" s="13"/>
      <c r="D15" s="52"/>
      <c r="E15" s="78"/>
      <c r="F15" s="78"/>
      <c r="G15" s="79"/>
      <c r="H15" s="14"/>
    </row>
    <row r="16" spans="1:8" x14ac:dyDescent="0.4">
      <c r="A16" s="108" t="s">
        <v>113</v>
      </c>
      <c r="B16" s="12"/>
      <c r="C16" s="13"/>
      <c r="D16" s="52"/>
      <c r="E16" s="78"/>
      <c r="F16" s="78"/>
      <c r="G16" s="79"/>
      <c r="H16" s="14"/>
    </row>
    <row r="17" spans="1:8" x14ac:dyDescent="0.4">
      <c r="A17" s="108" t="s">
        <v>137</v>
      </c>
      <c r="B17" s="12"/>
      <c r="C17" s="13"/>
      <c r="D17" s="52"/>
      <c r="E17" s="78"/>
      <c r="F17" s="78"/>
      <c r="G17" s="79"/>
      <c r="H17" s="14"/>
    </row>
    <row r="18" spans="1:8" x14ac:dyDescent="0.4">
      <c r="A18" s="108" t="s">
        <v>14</v>
      </c>
      <c r="B18" s="12"/>
      <c r="C18" s="13"/>
      <c r="D18" s="52">
        <v>1</v>
      </c>
      <c r="E18" s="78">
        <v>1773880</v>
      </c>
      <c r="F18" s="78">
        <v>146559</v>
      </c>
      <c r="G18" s="79">
        <f>F18/E18</f>
        <v>8.2620583128509256E-2</v>
      </c>
      <c r="H18" s="14"/>
    </row>
    <row r="19" spans="1:8" x14ac:dyDescent="0.4">
      <c r="A19" s="108" t="s">
        <v>15</v>
      </c>
      <c r="B19" s="12"/>
      <c r="C19" s="13"/>
      <c r="D19" s="52">
        <v>3</v>
      </c>
      <c r="E19" s="78">
        <v>3302042</v>
      </c>
      <c r="F19" s="78">
        <v>-186809</v>
      </c>
      <c r="G19" s="79">
        <f>F19/E19</f>
        <v>-5.6573780709027931E-2</v>
      </c>
      <c r="H19" s="14"/>
    </row>
    <row r="20" spans="1:8" x14ac:dyDescent="0.4">
      <c r="A20" s="110" t="s">
        <v>16</v>
      </c>
      <c r="B20" s="12"/>
      <c r="C20" s="13"/>
      <c r="D20" s="52"/>
      <c r="E20" s="78"/>
      <c r="F20" s="78"/>
      <c r="G20" s="79"/>
      <c r="H20" s="14"/>
    </row>
    <row r="21" spans="1:8" x14ac:dyDescent="0.4">
      <c r="A21" s="108" t="s">
        <v>71</v>
      </c>
      <c r="B21" s="12"/>
      <c r="C21" s="13"/>
      <c r="D21" s="52">
        <v>3</v>
      </c>
      <c r="E21" s="78">
        <v>6686411</v>
      </c>
      <c r="F21" s="78">
        <v>1797499.5</v>
      </c>
      <c r="G21" s="79">
        <f>F21/E21</f>
        <v>0.26882874833748627</v>
      </c>
      <c r="H21" s="14"/>
    </row>
    <row r="22" spans="1:8" x14ac:dyDescent="0.4">
      <c r="A22" s="108" t="s">
        <v>91</v>
      </c>
      <c r="B22" s="12"/>
      <c r="C22" s="13"/>
      <c r="D22" s="52"/>
      <c r="E22" s="78"/>
      <c r="F22" s="78"/>
      <c r="G22" s="79"/>
      <c r="H22" s="14"/>
    </row>
    <row r="23" spans="1:8" x14ac:dyDescent="0.4">
      <c r="A23" s="108" t="s">
        <v>139</v>
      </c>
      <c r="B23" s="12"/>
      <c r="C23" s="13"/>
      <c r="D23" s="52">
        <v>1</v>
      </c>
      <c r="E23" s="78">
        <v>252928</v>
      </c>
      <c r="F23" s="78">
        <v>93359.5</v>
      </c>
      <c r="G23" s="79">
        <f>F23/E23</f>
        <v>0.36911492598684209</v>
      </c>
      <c r="H23" s="14"/>
    </row>
    <row r="24" spans="1:8" x14ac:dyDescent="0.4">
      <c r="A24" s="108" t="s">
        <v>133</v>
      </c>
      <c r="B24" s="12"/>
      <c r="C24" s="13"/>
      <c r="D24" s="52">
        <v>2</v>
      </c>
      <c r="E24" s="78">
        <v>540950</v>
      </c>
      <c r="F24" s="78">
        <v>19600</v>
      </c>
      <c r="G24" s="79">
        <f>F24/E24</f>
        <v>3.623255384046585E-2</v>
      </c>
      <c r="H24" s="14"/>
    </row>
    <row r="25" spans="1:8" x14ac:dyDescent="0.4">
      <c r="A25" s="109" t="s">
        <v>20</v>
      </c>
      <c r="B25" s="12"/>
      <c r="C25" s="13"/>
      <c r="D25" s="52">
        <v>4</v>
      </c>
      <c r="E25" s="78">
        <v>1737237</v>
      </c>
      <c r="F25" s="78">
        <v>467788</v>
      </c>
      <c r="G25" s="79">
        <f>F25/E25</f>
        <v>0.26927126235510757</v>
      </c>
      <c r="H25" s="14"/>
    </row>
    <row r="26" spans="1:8" x14ac:dyDescent="0.4">
      <c r="A26" s="109" t="s">
        <v>21</v>
      </c>
      <c r="B26" s="12"/>
      <c r="C26" s="13"/>
      <c r="D26" s="52">
        <v>17</v>
      </c>
      <c r="E26" s="78">
        <v>131683</v>
      </c>
      <c r="F26" s="78">
        <v>131683</v>
      </c>
      <c r="G26" s="79">
        <f>F26/E26</f>
        <v>1</v>
      </c>
      <c r="H26" s="14"/>
    </row>
    <row r="27" spans="1:8" x14ac:dyDescent="0.4">
      <c r="A27" s="110" t="s">
        <v>22</v>
      </c>
      <c r="B27" s="12"/>
      <c r="C27" s="13"/>
      <c r="D27" s="52"/>
      <c r="E27" s="78"/>
      <c r="F27" s="78"/>
      <c r="G27" s="79"/>
      <c r="H27" s="14"/>
    </row>
    <row r="28" spans="1:8" x14ac:dyDescent="0.4">
      <c r="A28" s="110" t="s">
        <v>23</v>
      </c>
      <c r="B28" s="12"/>
      <c r="C28" s="13"/>
      <c r="D28" s="52"/>
      <c r="E28" s="78">
        <v>65366</v>
      </c>
      <c r="F28" s="78">
        <v>-2084</v>
      </c>
      <c r="G28" s="79">
        <f>F28/E28</f>
        <v>-3.1882018174586177E-2</v>
      </c>
      <c r="H28" s="14"/>
    </row>
    <row r="29" spans="1:8" x14ac:dyDescent="0.4">
      <c r="A29" s="110" t="s">
        <v>141</v>
      </c>
      <c r="B29" s="12"/>
      <c r="C29" s="13"/>
      <c r="D29" s="52">
        <v>1</v>
      </c>
      <c r="E29" s="78">
        <v>1817089</v>
      </c>
      <c r="F29" s="78">
        <v>256677.5</v>
      </c>
      <c r="G29" s="79">
        <f>F29/E29</f>
        <v>0.14125752783710649</v>
      </c>
      <c r="H29" s="14"/>
    </row>
    <row r="30" spans="1:8" x14ac:dyDescent="0.4">
      <c r="A30" s="110" t="s">
        <v>107</v>
      </c>
      <c r="B30" s="12"/>
      <c r="C30" s="13"/>
      <c r="D30" s="52"/>
      <c r="E30" s="78"/>
      <c r="F30" s="78"/>
      <c r="G30" s="79"/>
      <c r="H30" s="14"/>
    </row>
    <row r="31" spans="1:8" x14ac:dyDescent="0.4">
      <c r="A31" s="110" t="s">
        <v>19</v>
      </c>
      <c r="B31" s="12"/>
      <c r="C31" s="13"/>
      <c r="D31" s="52"/>
      <c r="E31" s="78"/>
      <c r="F31" s="78"/>
      <c r="G31" s="79"/>
      <c r="H31" s="14"/>
    </row>
    <row r="32" spans="1:8" x14ac:dyDescent="0.4">
      <c r="A32" s="110" t="s">
        <v>132</v>
      </c>
      <c r="B32" s="12"/>
      <c r="C32" s="13"/>
      <c r="D32" s="52">
        <v>2</v>
      </c>
      <c r="E32" s="78">
        <v>520051</v>
      </c>
      <c r="F32" s="78">
        <v>176046</v>
      </c>
      <c r="G32" s="79">
        <f>F32/E32</f>
        <v>0.33851679931391343</v>
      </c>
      <c r="H32" s="14"/>
    </row>
    <row r="33" spans="1:8" x14ac:dyDescent="0.4">
      <c r="A33" s="110" t="s">
        <v>142</v>
      </c>
      <c r="B33" s="12"/>
      <c r="C33" s="13"/>
      <c r="D33" s="52">
        <v>2</v>
      </c>
      <c r="E33" s="78">
        <v>1023937</v>
      </c>
      <c r="F33" s="78">
        <v>123646</v>
      </c>
      <c r="G33" s="79">
        <f>F33/E33</f>
        <v>0.12075547616699074</v>
      </c>
      <c r="H33" s="14"/>
    </row>
    <row r="34" spans="1:8" x14ac:dyDescent="0.4">
      <c r="A34" s="110" t="s">
        <v>72</v>
      </c>
      <c r="B34" s="12"/>
      <c r="C34" s="13"/>
      <c r="D34" s="52">
        <v>3</v>
      </c>
      <c r="E34" s="78">
        <v>2984773</v>
      </c>
      <c r="F34" s="78">
        <v>180603</v>
      </c>
      <c r="G34" s="79">
        <f>F34/E34</f>
        <v>6.0508119042888692E-2</v>
      </c>
      <c r="H34" s="14"/>
    </row>
    <row r="35" spans="1:8" x14ac:dyDescent="0.4">
      <c r="A35" s="15" t="s">
        <v>28</v>
      </c>
      <c r="B35" s="12"/>
      <c r="C35" s="13"/>
      <c r="D35" s="53"/>
      <c r="E35" s="77"/>
      <c r="F35" s="78"/>
      <c r="G35" s="80"/>
      <c r="H35" s="14"/>
    </row>
    <row r="36" spans="1:8" x14ac:dyDescent="0.4">
      <c r="A36" s="15" t="s">
        <v>44</v>
      </c>
      <c r="B36" s="12"/>
      <c r="C36" s="13"/>
      <c r="D36" s="53"/>
      <c r="E36" s="77"/>
      <c r="F36" s="78"/>
      <c r="G36" s="80"/>
      <c r="H36" s="14"/>
    </row>
    <row r="37" spans="1:8" x14ac:dyDescent="0.4">
      <c r="A37" s="15" t="s">
        <v>30</v>
      </c>
      <c r="B37" s="12"/>
      <c r="C37" s="13"/>
      <c r="D37" s="53"/>
      <c r="E37" s="77"/>
      <c r="F37" s="78"/>
      <c r="G37" s="80"/>
      <c r="H37" s="14"/>
    </row>
    <row r="38" spans="1:8" x14ac:dyDescent="0.4">
      <c r="A38" s="16"/>
      <c r="B38" s="17"/>
      <c r="C38" s="13"/>
      <c r="D38" s="53"/>
      <c r="E38" s="81"/>
      <c r="F38" s="81"/>
      <c r="G38" s="80"/>
      <c r="H38" s="14"/>
    </row>
    <row r="39" spans="1:8" x14ac:dyDescent="0.4">
      <c r="A39" s="18" t="s">
        <v>31</v>
      </c>
      <c r="B39" s="19"/>
      <c r="C39" s="2"/>
      <c r="D39" s="76">
        <f>SUM(D9:D38)</f>
        <v>61</v>
      </c>
      <c r="E39" s="82">
        <f>SUM(E9:E38)</f>
        <v>26123328</v>
      </c>
      <c r="F39" s="82">
        <f>SUM(F9:F38)</f>
        <v>3734118.5</v>
      </c>
      <c r="G39" s="83">
        <f>F39/E39</f>
        <v>0.14294191383272453</v>
      </c>
      <c r="H39" s="14"/>
    </row>
    <row r="40" spans="1:8" x14ac:dyDescent="0.4">
      <c r="A40" s="20"/>
      <c r="B40" s="20"/>
      <c r="C40" s="20"/>
      <c r="D40" s="84"/>
      <c r="E40" s="85"/>
      <c r="F40" s="55"/>
      <c r="G40" s="55"/>
      <c r="H40" s="2"/>
    </row>
    <row r="41" spans="1:8" ht="17.649999999999999" x14ac:dyDescent="0.5">
      <c r="A41" s="21" t="s">
        <v>32</v>
      </c>
      <c r="B41" s="22"/>
      <c r="C41" s="22"/>
      <c r="D41" s="10"/>
      <c r="E41" s="86"/>
      <c r="F41" s="56"/>
      <c r="G41" s="56"/>
      <c r="H41" s="2"/>
    </row>
    <row r="42" spans="1:8" x14ac:dyDescent="0.4">
      <c r="A42" s="23"/>
      <c r="B42" s="23"/>
      <c r="C42" s="23"/>
      <c r="D42" s="87"/>
      <c r="E42" s="10" t="s">
        <v>122</v>
      </c>
      <c r="F42" s="10" t="s">
        <v>122</v>
      </c>
      <c r="G42" s="10" t="s">
        <v>5</v>
      </c>
      <c r="H42" s="2"/>
    </row>
    <row r="43" spans="1:8" x14ac:dyDescent="0.4">
      <c r="A43" s="23"/>
      <c r="B43" s="23"/>
      <c r="C43" s="23"/>
      <c r="D43" s="87" t="s">
        <v>6</v>
      </c>
      <c r="E43" s="57" t="s">
        <v>123</v>
      </c>
      <c r="F43" s="56" t="s">
        <v>8</v>
      </c>
      <c r="G43" s="59" t="s">
        <v>124</v>
      </c>
      <c r="H43" s="2"/>
    </row>
    <row r="44" spans="1:8" x14ac:dyDescent="0.4">
      <c r="A44" s="24" t="s">
        <v>33</v>
      </c>
      <c r="B44" s="25"/>
      <c r="C44" s="13"/>
      <c r="D44" s="52">
        <v>107</v>
      </c>
      <c r="E44" s="78">
        <v>25526673.77</v>
      </c>
      <c r="F44" s="78">
        <v>1615193.67</v>
      </c>
      <c r="G44" s="79">
        <f>1-(+F44/E44)</f>
        <v>0.93672525905438409</v>
      </c>
      <c r="H44" s="14"/>
    </row>
    <row r="45" spans="1:8" x14ac:dyDescent="0.4">
      <c r="A45" s="24" t="s">
        <v>34</v>
      </c>
      <c r="B45" s="25"/>
      <c r="C45" s="13"/>
      <c r="D45" s="52">
        <v>16</v>
      </c>
      <c r="E45" s="78">
        <v>9118556.1199999992</v>
      </c>
      <c r="F45" s="78">
        <v>670036.56999999995</v>
      </c>
      <c r="G45" s="79">
        <f>1-(+F45/E45)</f>
        <v>0.92651944439642275</v>
      </c>
      <c r="H45" s="14"/>
    </row>
    <row r="46" spans="1:8" x14ac:dyDescent="0.4">
      <c r="A46" s="24" t="s">
        <v>35</v>
      </c>
      <c r="B46" s="25"/>
      <c r="C46" s="13"/>
      <c r="D46" s="52">
        <v>235</v>
      </c>
      <c r="E46" s="78">
        <v>20265502.75</v>
      </c>
      <c r="F46" s="78">
        <v>1015712.89</v>
      </c>
      <c r="G46" s="79">
        <f>1-(+F46/E46)</f>
        <v>0.94987970925122989</v>
      </c>
      <c r="H46" s="14"/>
    </row>
    <row r="47" spans="1:8" x14ac:dyDescent="0.4">
      <c r="A47" s="24" t="s">
        <v>36</v>
      </c>
      <c r="B47" s="25"/>
      <c r="C47" s="13"/>
      <c r="D47" s="52">
        <v>17</v>
      </c>
      <c r="E47" s="78">
        <v>1823840</v>
      </c>
      <c r="F47" s="78">
        <v>157583.5</v>
      </c>
      <c r="G47" s="79">
        <f>1-(+F47/E47)</f>
        <v>0.91359795815422407</v>
      </c>
      <c r="H47" s="14"/>
    </row>
    <row r="48" spans="1:8" x14ac:dyDescent="0.4">
      <c r="A48" s="24" t="s">
        <v>37</v>
      </c>
      <c r="B48" s="25"/>
      <c r="C48" s="13"/>
      <c r="D48" s="52">
        <v>99</v>
      </c>
      <c r="E48" s="78">
        <v>17148515</v>
      </c>
      <c r="F48" s="78">
        <v>1358672.79</v>
      </c>
      <c r="G48" s="79">
        <f>1-(+F48/E48)</f>
        <v>0.92077023637323696</v>
      </c>
      <c r="H48" s="14"/>
    </row>
    <row r="49" spans="1:8" x14ac:dyDescent="0.4">
      <c r="A49" s="24" t="s">
        <v>38</v>
      </c>
      <c r="B49" s="25"/>
      <c r="C49" s="13"/>
      <c r="D49" s="52"/>
      <c r="E49" s="78"/>
      <c r="F49" s="78"/>
      <c r="G49" s="79"/>
      <c r="H49" s="14"/>
    </row>
    <row r="50" spans="1:8" x14ac:dyDescent="0.4">
      <c r="A50" s="24" t="s">
        <v>39</v>
      </c>
      <c r="B50" s="25"/>
      <c r="C50" s="13"/>
      <c r="D50" s="52">
        <v>43</v>
      </c>
      <c r="E50" s="78">
        <v>16991769.140000001</v>
      </c>
      <c r="F50" s="78">
        <v>882883.42</v>
      </c>
      <c r="G50" s="79">
        <f t="shared" ref="G50:G55" si="0">1-(+F50/E50)</f>
        <v>0.94804052404869243</v>
      </c>
      <c r="H50" s="14"/>
    </row>
    <row r="51" spans="1:8" x14ac:dyDescent="0.4">
      <c r="A51" s="24" t="s">
        <v>40</v>
      </c>
      <c r="B51" s="25"/>
      <c r="C51" s="13"/>
      <c r="D51" s="52">
        <v>3</v>
      </c>
      <c r="E51" s="78">
        <v>640260</v>
      </c>
      <c r="F51" s="78">
        <v>24400</v>
      </c>
      <c r="G51" s="79">
        <f t="shared" si="0"/>
        <v>0.96189048199169092</v>
      </c>
      <c r="H51" s="14"/>
    </row>
    <row r="52" spans="1:8" x14ac:dyDescent="0.4">
      <c r="A52" s="45" t="s">
        <v>41</v>
      </c>
      <c r="B52" s="25"/>
      <c r="C52" s="13"/>
      <c r="D52" s="52">
        <v>1</v>
      </c>
      <c r="E52" s="78">
        <v>228125</v>
      </c>
      <c r="F52" s="78">
        <v>3375</v>
      </c>
      <c r="G52" s="79">
        <f t="shared" si="0"/>
        <v>0.98520547945205483</v>
      </c>
      <c r="H52" s="14"/>
    </row>
    <row r="53" spans="1:8" x14ac:dyDescent="0.4">
      <c r="A53" s="46" t="s">
        <v>59</v>
      </c>
      <c r="B53" s="25"/>
      <c r="C53" s="13"/>
      <c r="D53" s="52">
        <v>1</v>
      </c>
      <c r="E53" s="78">
        <v>70600</v>
      </c>
      <c r="F53" s="78">
        <v>-15500</v>
      </c>
      <c r="G53" s="79">
        <f t="shared" si="0"/>
        <v>1.2195467422096318</v>
      </c>
      <c r="H53" s="14"/>
    </row>
    <row r="54" spans="1:8" x14ac:dyDescent="0.4">
      <c r="A54" s="24" t="s">
        <v>92</v>
      </c>
      <c r="B54" s="25"/>
      <c r="C54" s="13"/>
      <c r="D54" s="52">
        <v>1230</v>
      </c>
      <c r="E54" s="78">
        <v>165161144.21000001</v>
      </c>
      <c r="F54" s="78">
        <v>18021037.739999998</v>
      </c>
      <c r="G54" s="79">
        <f t="shared" si="0"/>
        <v>0.8908881515310495</v>
      </c>
      <c r="H54" s="14"/>
    </row>
    <row r="55" spans="1:8" x14ac:dyDescent="0.4">
      <c r="A55" s="50" t="s">
        <v>93</v>
      </c>
      <c r="B55" s="27"/>
      <c r="C55" s="13"/>
      <c r="D55" s="52">
        <v>0</v>
      </c>
      <c r="E55" s="78">
        <v>153831</v>
      </c>
      <c r="F55" s="78">
        <v>18079.72</v>
      </c>
      <c r="G55" s="79">
        <f t="shared" si="0"/>
        <v>0.88247024331896695</v>
      </c>
      <c r="H55" s="14"/>
    </row>
    <row r="56" spans="1:8" x14ac:dyDescent="0.4">
      <c r="A56" s="28" t="s">
        <v>42</v>
      </c>
      <c r="B56" s="27"/>
      <c r="C56" s="13"/>
      <c r="D56" s="53"/>
      <c r="E56" s="81"/>
      <c r="F56" s="78"/>
      <c r="G56" s="80"/>
      <c r="H56" s="14"/>
    </row>
    <row r="57" spans="1:8" x14ac:dyDescent="0.4">
      <c r="A57" s="15" t="s">
        <v>43</v>
      </c>
      <c r="B57" s="25"/>
      <c r="C57" s="13"/>
      <c r="D57" s="53"/>
      <c r="E57" s="81"/>
      <c r="F57" s="78"/>
      <c r="G57" s="80"/>
      <c r="H57" s="14"/>
    </row>
    <row r="58" spans="1:8" x14ac:dyDescent="0.4">
      <c r="A58" s="15" t="s">
        <v>29</v>
      </c>
      <c r="B58" s="25"/>
      <c r="C58" s="13"/>
      <c r="D58" s="53"/>
      <c r="E58" s="77"/>
      <c r="F58" s="78"/>
      <c r="G58" s="80"/>
      <c r="H58" s="14"/>
    </row>
    <row r="59" spans="1:8" x14ac:dyDescent="0.4">
      <c r="A59" s="15" t="s">
        <v>30</v>
      </c>
      <c r="B59" s="25"/>
      <c r="C59" s="13"/>
      <c r="D59" s="53"/>
      <c r="E59" s="77"/>
      <c r="F59" s="78"/>
      <c r="G59" s="80"/>
      <c r="H59" s="14"/>
    </row>
    <row r="60" spans="1:8" x14ac:dyDescent="0.4">
      <c r="A60" s="29"/>
      <c r="B60" s="17"/>
      <c r="C60" s="13"/>
      <c r="D60" s="53"/>
      <c r="E60" s="88"/>
      <c r="F60" s="88"/>
      <c r="G60" s="80"/>
      <c r="H60" s="2"/>
    </row>
    <row r="61" spans="1:8" x14ac:dyDescent="0.4">
      <c r="A61" s="19" t="s">
        <v>45</v>
      </c>
      <c r="B61" s="19"/>
      <c r="C61" s="2"/>
      <c r="D61" s="54">
        <f>SUM(D44:D57)</f>
        <v>1752</v>
      </c>
      <c r="E61" s="89">
        <f>SUM(E44:E60)</f>
        <v>257128816.99000001</v>
      </c>
      <c r="F61" s="89">
        <f>SUM(F44:F60)</f>
        <v>23751475.299999997</v>
      </c>
      <c r="G61" s="83">
        <f>1-(+F61/E61)</f>
        <v>0.90762810805090077</v>
      </c>
      <c r="H61" s="2"/>
    </row>
    <row r="62" spans="1:8" x14ac:dyDescent="0.4">
      <c r="A62" s="30"/>
      <c r="B62" s="30"/>
      <c r="C62" s="30"/>
      <c r="D62" s="90"/>
      <c r="E62" s="91"/>
      <c r="F62" s="92"/>
      <c r="G62" s="92"/>
      <c r="H62" s="2"/>
    </row>
    <row r="63" spans="1:8" ht="17.25" x14ac:dyDescent="0.45">
      <c r="A63" s="31" t="s">
        <v>46</v>
      </c>
      <c r="B63" s="32"/>
      <c r="C63" s="32"/>
      <c r="D63" s="32"/>
      <c r="E63" s="32"/>
      <c r="F63" s="33">
        <f>F61+F39</f>
        <v>27485593.799999997</v>
      </c>
      <c r="G63" s="32"/>
      <c r="H63" s="2"/>
    </row>
    <row r="64" spans="1:8" ht="17.25" x14ac:dyDescent="0.45">
      <c r="A64" s="31"/>
      <c r="B64" s="32"/>
      <c r="C64" s="32"/>
      <c r="D64" s="32"/>
      <c r="E64" s="32"/>
      <c r="F64" s="33"/>
      <c r="G64" s="32"/>
      <c r="H64" s="2"/>
    </row>
    <row r="65" spans="1:8" x14ac:dyDescent="0.4">
      <c r="A65" s="3" t="s">
        <v>47</v>
      </c>
      <c r="B65" s="20"/>
      <c r="C65" s="20"/>
      <c r="D65" s="20"/>
      <c r="E65" s="20"/>
      <c r="F65" s="34"/>
      <c r="G65" s="20"/>
      <c r="H65" s="2"/>
    </row>
    <row r="66" spans="1:8" x14ac:dyDescent="0.4">
      <c r="A66" s="3" t="s">
        <v>48</v>
      </c>
      <c r="B66" s="20"/>
      <c r="C66" s="20"/>
      <c r="D66" s="20"/>
      <c r="E66" s="20"/>
      <c r="F66" s="34"/>
      <c r="G66" s="20"/>
      <c r="H66" s="2"/>
    </row>
    <row r="67" spans="1:8" x14ac:dyDescent="0.4">
      <c r="A67" s="3" t="s">
        <v>49</v>
      </c>
      <c r="B67" s="20"/>
      <c r="C67" s="20"/>
      <c r="D67" s="20"/>
      <c r="E67" s="20"/>
      <c r="F67" s="34"/>
      <c r="G67" s="20"/>
      <c r="H67" s="2"/>
    </row>
    <row r="68" spans="1:8" x14ac:dyDescent="0.4">
      <c r="A68" s="3"/>
      <c r="B68" s="20"/>
      <c r="C68" s="20"/>
      <c r="D68" s="20"/>
      <c r="E68" s="20"/>
      <c r="F68" s="34"/>
      <c r="G68" s="20"/>
      <c r="H68" s="2"/>
    </row>
    <row r="69" spans="1:8" ht="17.25" x14ac:dyDescent="0.45">
      <c r="A69" s="35" t="s">
        <v>50</v>
      </c>
      <c r="B69" s="32"/>
      <c r="C69" s="32"/>
      <c r="D69" s="32"/>
      <c r="E69" s="32"/>
      <c r="F69" s="33"/>
      <c r="G69" s="32"/>
      <c r="H69" s="2"/>
    </row>
    <row r="70" spans="1:8" ht="17.649999999999999" x14ac:dyDescent="0.5">
      <c r="A70" s="36"/>
      <c r="B70" s="32"/>
      <c r="C70" s="32"/>
      <c r="D70" s="32"/>
      <c r="E70" s="33"/>
      <c r="F70" s="2"/>
      <c r="G70" s="2"/>
      <c r="H70" s="2"/>
    </row>
    <row r="71" spans="1:8" ht="17.25" x14ac:dyDescent="0.45">
      <c r="A71" s="31"/>
      <c r="B71" s="32"/>
      <c r="C71" s="32"/>
      <c r="D71" s="32"/>
      <c r="E71" s="37"/>
      <c r="F71" s="2"/>
      <c r="G71" s="2"/>
      <c r="H71" s="2"/>
    </row>
    <row r="72" spans="1:8" ht="17.649999999999999" x14ac:dyDescent="0.5">
      <c r="A72" s="36"/>
      <c r="B72" s="32"/>
      <c r="C72" s="32"/>
      <c r="D72" s="32"/>
      <c r="E72" s="38"/>
      <c r="F72" s="2"/>
      <c r="G72" s="2"/>
      <c r="H72" s="2"/>
    </row>
    <row r="73" spans="1:8" ht="17.649999999999999" x14ac:dyDescent="0.5">
      <c r="A73" s="36"/>
      <c r="B73" s="32"/>
      <c r="C73" s="32"/>
      <c r="D73" s="32"/>
      <c r="E73" s="39"/>
      <c r="F73" s="2"/>
      <c r="G73" s="2"/>
      <c r="H73" s="2"/>
    </row>
    <row r="74" spans="1:8" ht="17.649999999999999" x14ac:dyDescent="0.5">
      <c r="A74" s="36"/>
      <c r="B74" s="32"/>
      <c r="C74" s="32"/>
      <c r="D74" s="32"/>
      <c r="E74" s="33"/>
      <c r="F74" s="2"/>
      <c r="G74" s="2"/>
      <c r="H74" s="2"/>
    </row>
    <row r="75" spans="1:8" ht="17.649999999999999" x14ac:dyDescent="0.5">
      <c r="A75" s="36"/>
      <c r="B75" s="32"/>
      <c r="C75" s="32"/>
      <c r="D75" s="32"/>
      <c r="E75" s="33"/>
      <c r="F75" s="2"/>
      <c r="G75" s="2"/>
      <c r="H75" s="2"/>
    </row>
    <row r="76" spans="1:8" ht="17.649999999999999" x14ac:dyDescent="0.5">
      <c r="A76" s="36"/>
      <c r="B76" s="32"/>
      <c r="C76" s="32"/>
      <c r="D76" s="32"/>
      <c r="E76" s="37"/>
      <c r="F76" s="2"/>
      <c r="G76" s="2"/>
      <c r="H76" s="2"/>
    </row>
    <row r="77" spans="1:8" ht="17.649999999999999" x14ac:dyDescent="0.5">
      <c r="A77" s="36"/>
      <c r="B77" s="32"/>
      <c r="C77" s="32"/>
      <c r="D77" s="32"/>
      <c r="E77" s="38"/>
      <c r="F77" s="2"/>
      <c r="G77" s="2"/>
      <c r="H77" s="2"/>
    </row>
    <row r="78" spans="1:8" ht="17.649999999999999" x14ac:dyDescent="0.5">
      <c r="A78" s="36"/>
      <c r="B78" s="32"/>
      <c r="C78" s="32"/>
      <c r="D78" s="32"/>
      <c r="E78" s="38"/>
      <c r="F78" s="2"/>
      <c r="G78" s="2"/>
      <c r="H78" s="2"/>
    </row>
    <row r="79" spans="1:8" ht="17.649999999999999" x14ac:dyDescent="0.5">
      <c r="A79" s="36"/>
      <c r="B79" s="32"/>
      <c r="C79" s="32"/>
      <c r="D79" s="32"/>
      <c r="E79" s="38"/>
      <c r="F79" s="2"/>
      <c r="G79" s="2"/>
      <c r="H79" s="2"/>
    </row>
    <row r="80" spans="1:8" ht="17.649999999999999" x14ac:dyDescent="0.5">
      <c r="A80" s="36"/>
      <c r="B80" s="32"/>
      <c r="C80" s="32"/>
      <c r="D80" s="32"/>
      <c r="E80" s="40"/>
      <c r="F80" s="2"/>
      <c r="G80" s="2"/>
      <c r="H80" s="2"/>
    </row>
    <row r="81" spans="1:8" ht="17.649999999999999" x14ac:dyDescent="0.5">
      <c r="A81" s="36"/>
      <c r="B81" s="32"/>
      <c r="C81" s="32"/>
      <c r="D81" s="32"/>
      <c r="E81" s="32"/>
      <c r="F81" s="2"/>
      <c r="G81" s="2"/>
      <c r="H81" s="2"/>
    </row>
    <row r="82" spans="1:8" x14ac:dyDescent="0.4">
      <c r="A82" s="41"/>
      <c r="B82" s="2"/>
      <c r="C82" s="2"/>
      <c r="D82" s="2"/>
      <c r="E82" s="2"/>
      <c r="F82" s="2"/>
      <c r="G82" s="2"/>
      <c r="H82" s="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BDEF0-5FEF-4DD6-8B31-742D47023FD5}">
  <dimension ref="A1:H71"/>
  <sheetViews>
    <sheetView zoomScale="87" zoomScaleNormal="87" workbookViewId="0">
      <selection activeCell="D44" sqref="D44:F58"/>
    </sheetView>
  </sheetViews>
  <sheetFormatPr defaultRowHeight="15" x14ac:dyDescent="0.4"/>
  <cols>
    <col min="1" max="1" width="9.6640625" customWidth="1"/>
    <col min="2" max="2" width="15.6640625" customWidth="1"/>
    <col min="3" max="3" width="3.6640625" customWidth="1"/>
    <col min="4" max="4" width="7.6640625" customWidth="1"/>
    <col min="5" max="5" width="18.6640625" customWidth="1"/>
    <col min="6" max="6" width="14.6640625" customWidth="1"/>
    <col min="7" max="7" width="11.6640625" customWidth="1"/>
  </cols>
  <sheetData>
    <row r="1" spans="1:8" ht="22.5" x14ac:dyDescent="0.6">
      <c r="A1" s="1" t="s">
        <v>0</v>
      </c>
      <c r="B1" s="2"/>
      <c r="C1" s="2"/>
      <c r="D1" s="2"/>
      <c r="E1" s="2"/>
      <c r="F1" s="2"/>
      <c r="G1" s="2"/>
      <c r="H1" s="2"/>
    </row>
    <row r="2" spans="1:8" ht="22.5" x14ac:dyDescent="0.6">
      <c r="A2" s="1" t="s">
        <v>1</v>
      </c>
      <c r="B2" s="2"/>
      <c r="C2" s="2"/>
      <c r="D2" s="2"/>
      <c r="E2" s="2"/>
      <c r="F2" s="2"/>
      <c r="G2" s="2"/>
      <c r="H2" s="2"/>
    </row>
    <row r="3" spans="1:8" ht="22.5" x14ac:dyDescent="0.6">
      <c r="A3" s="1" t="str">
        <f>ARG!$A$3</f>
        <v>MONTH ENDED:  MAY 2026</v>
      </c>
      <c r="B3" s="2"/>
      <c r="C3" s="2"/>
      <c r="D3" s="2"/>
      <c r="E3" s="2"/>
      <c r="F3" s="2"/>
      <c r="G3" s="2"/>
      <c r="H3" s="2"/>
    </row>
    <row r="4" spans="1:8" x14ac:dyDescent="0.4">
      <c r="A4" s="3"/>
      <c r="B4" s="3"/>
      <c r="C4" s="3"/>
      <c r="D4" s="3"/>
      <c r="E4" s="3"/>
      <c r="F4" s="4"/>
      <c r="G4" s="4"/>
      <c r="H4" s="2"/>
    </row>
    <row r="5" spans="1:8" ht="22.5" x14ac:dyDescent="0.6">
      <c r="A5" s="2"/>
      <c r="B5" s="62"/>
      <c r="C5" s="62"/>
      <c r="D5" s="5" t="s">
        <v>73</v>
      </c>
      <c r="E5" s="6"/>
      <c r="F5" s="7"/>
      <c r="G5" s="63"/>
      <c r="H5" s="2"/>
    </row>
    <row r="6" spans="1:8" ht="17.649999999999999" x14ac:dyDescent="0.5">
      <c r="A6" s="21" t="s">
        <v>3</v>
      </c>
      <c r="B6" s="62"/>
      <c r="C6" s="62"/>
      <c r="D6" s="62"/>
      <c r="E6" s="62"/>
      <c r="F6" s="63"/>
      <c r="G6" s="63"/>
      <c r="H6" s="2"/>
    </row>
    <row r="7" spans="1:8" x14ac:dyDescent="0.4">
      <c r="A7" s="9"/>
      <c r="B7" s="9"/>
      <c r="C7" s="9"/>
      <c r="D7" s="9"/>
      <c r="E7" s="10" t="s">
        <v>4</v>
      </c>
      <c r="F7" s="10" t="s">
        <v>4</v>
      </c>
      <c r="G7" s="11" t="s">
        <v>5</v>
      </c>
      <c r="H7" s="2"/>
    </row>
    <row r="8" spans="1:8" x14ac:dyDescent="0.4">
      <c r="A8" s="9"/>
      <c r="B8" s="9"/>
      <c r="C8" s="9"/>
      <c r="D8" s="10" t="s">
        <v>6</v>
      </c>
      <c r="E8" s="10" t="s">
        <v>7</v>
      </c>
      <c r="F8" s="11" t="s">
        <v>8</v>
      </c>
      <c r="G8" s="11" t="s">
        <v>9</v>
      </c>
      <c r="H8" s="2"/>
    </row>
    <row r="9" spans="1:8" x14ac:dyDescent="0.4">
      <c r="A9" s="108" t="s">
        <v>10</v>
      </c>
      <c r="B9" s="12"/>
      <c r="C9" s="13"/>
      <c r="D9" s="52"/>
      <c r="E9" s="77"/>
      <c r="F9" s="78"/>
      <c r="G9" s="79"/>
      <c r="H9" s="14"/>
    </row>
    <row r="10" spans="1:8" x14ac:dyDescent="0.4">
      <c r="A10" s="108" t="s">
        <v>11</v>
      </c>
      <c r="B10" s="12"/>
      <c r="C10" s="13"/>
      <c r="D10" s="52"/>
      <c r="E10" s="77"/>
      <c r="F10" s="78"/>
      <c r="G10" s="79"/>
      <c r="H10" s="14"/>
    </row>
    <row r="11" spans="1:8" x14ac:dyDescent="0.4">
      <c r="A11" s="108" t="s">
        <v>111</v>
      </c>
      <c r="B11" s="12"/>
      <c r="C11" s="13"/>
      <c r="D11" s="52"/>
      <c r="E11" s="77"/>
      <c r="F11" s="78"/>
      <c r="G11" s="79"/>
      <c r="H11" s="14"/>
    </row>
    <row r="12" spans="1:8" x14ac:dyDescent="0.4">
      <c r="A12" s="108" t="s">
        <v>25</v>
      </c>
      <c r="B12" s="12"/>
      <c r="C12" s="13"/>
      <c r="D12" s="52"/>
      <c r="E12" s="77"/>
      <c r="F12" s="78"/>
      <c r="G12" s="79"/>
      <c r="H12" s="14"/>
    </row>
    <row r="13" spans="1:8" x14ac:dyDescent="0.4">
      <c r="A13" s="108" t="s">
        <v>70</v>
      </c>
      <c r="B13" s="12"/>
      <c r="C13" s="13"/>
      <c r="D13" s="52">
        <v>12</v>
      </c>
      <c r="E13" s="77">
        <v>1064503</v>
      </c>
      <c r="F13" s="78">
        <v>289227.5</v>
      </c>
      <c r="G13" s="79">
        <f>F13/E13</f>
        <v>0.27170191159630364</v>
      </c>
      <c r="H13" s="14"/>
    </row>
    <row r="14" spans="1:8" x14ac:dyDescent="0.4">
      <c r="A14" s="108" t="s">
        <v>99</v>
      </c>
      <c r="B14" s="12"/>
      <c r="C14" s="13"/>
      <c r="D14" s="52">
        <v>2</v>
      </c>
      <c r="E14" s="77">
        <v>779116</v>
      </c>
      <c r="F14" s="78">
        <v>179496.5</v>
      </c>
      <c r="G14" s="79">
        <f>F14/E14</f>
        <v>0.23038482074556291</v>
      </c>
      <c r="H14" s="14"/>
    </row>
    <row r="15" spans="1:8" x14ac:dyDescent="0.4">
      <c r="A15" s="108" t="s">
        <v>101</v>
      </c>
      <c r="B15" s="12"/>
      <c r="C15" s="13"/>
      <c r="D15" s="52"/>
      <c r="E15" s="77"/>
      <c r="F15" s="78"/>
      <c r="G15" s="79"/>
      <c r="H15" s="14"/>
    </row>
    <row r="16" spans="1:8" x14ac:dyDescent="0.4">
      <c r="A16" s="108" t="s">
        <v>96</v>
      </c>
      <c r="B16" s="12"/>
      <c r="C16" s="13"/>
      <c r="D16" s="52">
        <v>3</v>
      </c>
      <c r="E16" s="77">
        <v>1126091</v>
      </c>
      <c r="F16" s="78">
        <v>328292</v>
      </c>
      <c r="G16" s="79">
        <f>F16/E16</f>
        <v>0.29153238947829263</v>
      </c>
      <c r="H16" s="14"/>
    </row>
    <row r="17" spans="1:8" x14ac:dyDescent="0.4">
      <c r="A17" s="108" t="s">
        <v>74</v>
      </c>
      <c r="B17" s="12"/>
      <c r="C17" s="13"/>
      <c r="D17" s="52">
        <v>2</v>
      </c>
      <c r="E17" s="77">
        <v>330540</v>
      </c>
      <c r="F17" s="78">
        <v>13659</v>
      </c>
      <c r="G17" s="79">
        <f>F17/E17</f>
        <v>4.1323289163187511E-2</v>
      </c>
      <c r="H17" s="14"/>
    </row>
    <row r="18" spans="1:8" x14ac:dyDescent="0.4">
      <c r="A18" s="110" t="s">
        <v>105</v>
      </c>
      <c r="B18" s="12"/>
      <c r="C18" s="13"/>
      <c r="D18" s="52">
        <v>2</v>
      </c>
      <c r="E18" s="77">
        <v>332290</v>
      </c>
      <c r="F18" s="78">
        <v>111767</v>
      </c>
      <c r="G18" s="79">
        <f>F18/E18</f>
        <v>0.33635378735441934</v>
      </c>
      <c r="H18" s="14"/>
    </row>
    <row r="19" spans="1:8" x14ac:dyDescent="0.4">
      <c r="A19" s="110" t="s">
        <v>14</v>
      </c>
      <c r="B19" s="12"/>
      <c r="C19" s="13"/>
      <c r="D19" s="52"/>
      <c r="E19" s="77"/>
      <c r="F19" s="78"/>
      <c r="G19" s="79"/>
      <c r="H19" s="14"/>
    </row>
    <row r="20" spans="1:8" x14ac:dyDescent="0.4">
      <c r="A20" s="108" t="s">
        <v>15</v>
      </c>
      <c r="B20" s="12"/>
      <c r="C20" s="13"/>
      <c r="D20" s="52">
        <v>2</v>
      </c>
      <c r="E20" s="77">
        <v>1502471</v>
      </c>
      <c r="F20" s="78">
        <v>303827</v>
      </c>
      <c r="G20" s="79">
        <f>F20/E20</f>
        <v>0.20221821253122357</v>
      </c>
      <c r="H20" s="14"/>
    </row>
    <row r="21" spans="1:8" x14ac:dyDescent="0.4">
      <c r="A21" s="108" t="s">
        <v>135</v>
      </c>
      <c r="B21" s="12"/>
      <c r="C21" s="13"/>
      <c r="D21" s="52"/>
      <c r="E21" s="77"/>
      <c r="F21" s="78"/>
      <c r="G21" s="79"/>
      <c r="H21" s="14"/>
    </row>
    <row r="22" spans="1:8" x14ac:dyDescent="0.4">
      <c r="A22" s="108" t="s">
        <v>91</v>
      </c>
      <c r="B22" s="12"/>
      <c r="C22" s="13"/>
      <c r="D22" s="52"/>
      <c r="E22" s="77"/>
      <c r="F22" s="78"/>
      <c r="G22" s="79"/>
      <c r="H22" s="14"/>
    </row>
    <row r="23" spans="1:8" x14ac:dyDescent="0.4">
      <c r="A23" s="108" t="s">
        <v>106</v>
      </c>
      <c r="B23" s="12"/>
      <c r="C23" s="13"/>
      <c r="D23" s="52">
        <v>3</v>
      </c>
      <c r="E23" s="77">
        <v>1016875</v>
      </c>
      <c r="F23" s="78">
        <v>-445461.53</v>
      </c>
      <c r="G23" s="79">
        <f t="shared" ref="G23:G29" si="0">F23/E23</f>
        <v>-0.43806911370620777</v>
      </c>
      <c r="H23" s="14"/>
    </row>
    <row r="24" spans="1:8" x14ac:dyDescent="0.4">
      <c r="A24" s="108" t="s">
        <v>18</v>
      </c>
      <c r="B24" s="12"/>
      <c r="C24" s="13"/>
      <c r="D24" s="52">
        <v>4</v>
      </c>
      <c r="E24" s="77">
        <v>2231111</v>
      </c>
      <c r="F24" s="78">
        <v>105036.5</v>
      </c>
      <c r="G24" s="79">
        <f t="shared" si="0"/>
        <v>4.7078114894328428E-2</v>
      </c>
      <c r="H24" s="14"/>
    </row>
    <row r="25" spans="1:8" x14ac:dyDescent="0.4">
      <c r="A25" s="109" t="s">
        <v>20</v>
      </c>
      <c r="B25" s="12"/>
      <c r="C25" s="13"/>
      <c r="D25" s="52">
        <v>4</v>
      </c>
      <c r="E25" s="77">
        <v>937869</v>
      </c>
      <c r="F25" s="78">
        <v>217012</v>
      </c>
      <c r="G25" s="79">
        <f t="shared" si="0"/>
        <v>0.2313883921954985</v>
      </c>
      <c r="H25" s="14"/>
    </row>
    <row r="26" spans="1:8" x14ac:dyDescent="0.4">
      <c r="A26" s="109" t="s">
        <v>21</v>
      </c>
      <c r="B26" s="12"/>
      <c r="C26" s="13"/>
      <c r="D26" s="52"/>
      <c r="E26" s="77"/>
      <c r="F26" s="78"/>
      <c r="G26" s="79"/>
      <c r="H26" s="14"/>
    </row>
    <row r="27" spans="1:8" x14ac:dyDescent="0.4">
      <c r="A27" s="110" t="s">
        <v>22</v>
      </c>
      <c r="B27" s="12"/>
      <c r="C27" s="13"/>
      <c r="D27" s="52"/>
      <c r="E27" s="77"/>
      <c r="F27" s="78"/>
      <c r="G27" s="79"/>
      <c r="H27" s="14"/>
    </row>
    <row r="28" spans="1:8" x14ac:dyDescent="0.4">
      <c r="A28" s="110" t="s">
        <v>23</v>
      </c>
      <c r="B28" s="12"/>
      <c r="C28" s="13"/>
      <c r="D28" s="52"/>
      <c r="E28" s="77"/>
      <c r="F28" s="78"/>
      <c r="G28" s="79"/>
      <c r="H28" s="14"/>
    </row>
    <row r="29" spans="1:8" x14ac:dyDescent="0.4">
      <c r="A29" s="110" t="s">
        <v>24</v>
      </c>
      <c r="B29" s="12"/>
      <c r="C29" s="13"/>
      <c r="D29" s="52">
        <v>1</v>
      </c>
      <c r="E29" s="77">
        <v>80340</v>
      </c>
      <c r="F29" s="78">
        <v>14560</v>
      </c>
      <c r="G29" s="79">
        <f t="shared" si="0"/>
        <v>0.18122977346278318</v>
      </c>
      <c r="H29" s="14"/>
    </row>
    <row r="30" spans="1:8" x14ac:dyDescent="0.4">
      <c r="A30" s="110" t="s">
        <v>152</v>
      </c>
      <c r="B30" s="12"/>
      <c r="C30" s="13"/>
      <c r="D30" s="52"/>
      <c r="E30" s="77"/>
      <c r="F30" s="78"/>
      <c r="G30" s="79"/>
      <c r="H30" s="14"/>
    </row>
    <row r="31" spans="1:8" x14ac:dyDescent="0.4">
      <c r="A31" s="110" t="s">
        <v>145</v>
      </c>
      <c r="B31" s="12"/>
      <c r="C31" s="13"/>
      <c r="D31" s="52">
        <v>2</v>
      </c>
      <c r="E31" s="77">
        <v>1914999</v>
      </c>
      <c r="F31" s="78">
        <v>331250</v>
      </c>
      <c r="G31" s="79">
        <f>F31/E31</f>
        <v>0.17297659163268492</v>
      </c>
      <c r="H31" s="14"/>
    </row>
    <row r="32" spans="1:8" x14ac:dyDescent="0.4">
      <c r="A32" s="110" t="s">
        <v>102</v>
      </c>
      <c r="B32" s="12"/>
      <c r="C32" s="13"/>
      <c r="D32" s="52">
        <v>1</v>
      </c>
      <c r="E32" s="77">
        <v>139729</v>
      </c>
      <c r="F32" s="78">
        <v>40291</v>
      </c>
      <c r="G32" s="79">
        <f>F32/E32</f>
        <v>0.28835102233609344</v>
      </c>
      <c r="H32" s="14"/>
    </row>
    <row r="33" spans="1:8" x14ac:dyDescent="0.4">
      <c r="A33" s="110" t="s">
        <v>27</v>
      </c>
      <c r="B33" s="12"/>
      <c r="C33" s="13"/>
      <c r="D33" s="52"/>
      <c r="E33" s="77"/>
      <c r="F33" s="78"/>
      <c r="G33" s="79"/>
      <c r="H33" s="14"/>
    </row>
    <row r="34" spans="1:8" x14ac:dyDescent="0.4">
      <c r="A34" s="110" t="s">
        <v>72</v>
      </c>
      <c r="B34" s="12"/>
      <c r="C34" s="13"/>
      <c r="D34" s="52">
        <v>6</v>
      </c>
      <c r="E34" s="77">
        <v>3897935</v>
      </c>
      <c r="F34" s="78">
        <v>630362</v>
      </c>
      <c r="G34" s="79">
        <f>F34/E34</f>
        <v>0.16171690908134692</v>
      </c>
      <c r="H34" s="14"/>
    </row>
    <row r="35" spans="1:8" x14ac:dyDescent="0.4">
      <c r="A35" s="15" t="s">
        <v>28</v>
      </c>
      <c r="B35" s="12"/>
      <c r="C35" s="13"/>
      <c r="D35" s="53"/>
      <c r="E35" s="77"/>
      <c r="F35" s="78"/>
      <c r="G35" s="80"/>
      <c r="H35" s="14"/>
    </row>
    <row r="36" spans="1:8" x14ac:dyDescent="0.4">
      <c r="A36" s="15" t="s">
        <v>44</v>
      </c>
      <c r="B36" s="12"/>
      <c r="C36" s="13"/>
      <c r="D36" s="53"/>
      <c r="E36" s="77"/>
      <c r="F36" s="78">
        <v>10000</v>
      </c>
      <c r="G36" s="80"/>
      <c r="H36" s="14"/>
    </row>
    <row r="37" spans="1:8" x14ac:dyDescent="0.4">
      <c r="A37" s="15" t="s">
        <v>30</v>
      </c>
      <c r="B37" s="12"/>
      <c r="C37" s="13"/>
      <c r="D37" s="53"/>
      <c r="E37" s="77"/>
      <c r="F37" s="78"/>
      <c r="G37" s="80"/>
      <c r="H37" s="14"/>
    </row>
    <row r="38" spans="1:8" x14ac:dyDescent="0.4">
      <c r="A38" s="16"/>
      <c r="B38" s="17"/>
      <c r="C38" s="13"/>
      <c r="D38" s="53"/>
      <c r="E38" s="81"/>
      <c r="F38" s="81"/>
      <c r="G38" s="80"/>
      <c r="H38" s="14"/>
    </row>
    <row r="39" spans="1:8" x14ac:dyDescent="0.4">
      <c r="A39" s="18" t="s">
        <v>31</v>
      </c>
      <c r="B39" s="19"/>
      <c r="C39" s="2"/>
      <c r="D39" s="54">
        <f>SUM(D9:D38)</f>
        <v>44</v>
      </c>
      <c r="E39" s="89">
        <f>SUM(E9:E38)</f>
        <v>15353869</v>
      </c>
      <c r="F39" s="89">
        <f>SUM(F9:F38)</f>
        <v>2129318.9699999997</v>
      </c>
      <c r="G39" s="93">
        <f>F39/E39</f>
        <v>0.13868289289168742</v>
      </c>
      <c r="H39" s="14"/>
    </row>
    <row r="40" spans="1:8" x14ac:dyDescent="0.4">
      <c r="A40" s="60"/>
      <c r="B40" s="31"/>
      <c r="C40" s="2"/>
      <c r="D40" s="64"/>
      <c r="E40" s="100"/>
      <c r="F40" s="100"/>
      <c r="G40" s="101"/>
      <c r="H40" s="14"/>
    </row>
    <row r="41" spans="1:8" ht="17.649999999999999" x14ac:dyDescent="0.5">
      <c r="A41" s="21" t="s">
        <v>32</v>
      </c>
      <c r="B41" s="22"/>
      <c r="C41" s="22"/>
      <c r="D41" s="10"/>
      <c r="E41" s="86"/>
      <c r="F41" s="56"/>
      <c r="G41" s="56"/>
      <c r="H41" s="14"/>
    </row>
    <row r="42" spans="1:8" x14ac:dyDescent="0.4">
      <c r="A42" s="23"/>
      <c r="B42" s="23"/>
      <c r="C42" s="23"/>
      <c r="D42" s="87"/>
      <c r="E42" s="10" t="s">
        <v>122</v>
      </c>
      <c r="F42" s="10" t="s">
        <v>122</v>
      </c>
      <c r="G42" s="10" t="s">
        <v>5</v>
      </c>
      <c r="H42" s="14"/>
    </row>
    <row r="43" spans="1:8" x14ac:dyDescent="0.4">
      <c r="A43" s="23"/>
      <c r="B43" s="23"/>
      <c r="C43" s="23"/>
      <c r="D43" s="87" t="s">
        <v>6</v>
      </c>
      <c r="E43" s="57" t="s">
        <v>123</v>
      </c>
      <c r="F43" s="56" t="s">
        <v>8</v>
      </c>
      <c r="G43" s="59" t="s">
        <v>124</v>
      </c>
      <c r="H43" s="14"/>
    </row>
    <row r="44" spans="1:8" x14ac:dyDescent="0.4">
      <c r="A44" s="24" t="s">
        <v>33</v>
      </c>
      <c r="B44" s="25"/>
      <c r="C44" s="13"/>
      <c r="D44" s="52">
        <v>165</v>
      </c>
      <c r="E44" s="78">
        <v>23919331.739999998</v>
      </c>
      <c r="F44" s="78">
        <v>1720275.73</v>
      </c>
      <c r="G44" s="79">
        <f>1-(+F44/E44)</f>
        <v>0.9280801090641172</v>
      </c>
      <c r="H44" s="14"/>
    </row>
    <row r="45" spans="1:8" x14ac:dyDescent="0.4">
      <c r="A45" s="24" t="s">
        <v>34</v>
      </c>
      <c r="B45" s="25"/>
      <c r="C45" s="13"/>
      <c r="D45" s="52">
        <v>23</v>
      </c>
      <c r="E45" s="78">
        <v>10121949.76</v>
      </c>
      <c r="F45" s="78">
        <v>859990.58</v>
      </c>
      <c r="G45" s="79">
        <f t="shared" ref="G45:G55" si="1">1-(+F45/E45)</f>
        <v>0.91503706297787435</v>
      </c>
      <c r="H45" s="14"/>
    </row>
    <row r="46" spans="1:8" x14ac:dyDescent="0.4">
      <c r="A46" s="24" t="s">
        <v>35</v>
      </c>
      <c r="B46" s="25"/>
      <c r="C46" s="13"/>
      <c r="D46" s="52">
        <v>121</v>
      </c>
      <c r="E46" s="78">
        <v>8224756.7999999998</v>
      </c>
      <c r="F46" s="78">
        <v>548135.1</v>
      </c>
      <c r="G46" s="79">
        <f t="shared" si="1"/>
        <v>0.93335546407888925</v>
      </c>
      <c r="H46" s="14"/>
    </row>
    <row r="47" spans="1:8" x14ac:dyDescent="0.4">
      <c r="A47" s="24" t="s">
        <v>36</v>
      </c>
      <c r="B47" s="25"/>
      <c r="C47" s="13"/>
      <c r="D47" s="52"/>
      <c r="E47" s="78"/>
      <c r="F47" s="78"/>
      <c r="G47" s="79" t="e">
        <f t="shared" si="1"/>
        <v>#DIV/0!</v>
      </c>
      <c r="H47" s="14"/>
    </row>
    <row r="48" spans="1:8" x14ac:dyDescent="0.4">
      <c r="A48" s="24" t="s">
        <v>37</v>
      </c>
      <c r="B48" s="25"/>
      <c r="C48" s="13"/>
      <c r="D48" s="52">
        <v>78</v>
      </c>
      <c r="E48" s="78">
        <v>17408365.48</v>
      </c>
      <c r="F48" s="78">
        <v>965471.61</v>
      </c>
      <c r="G48" s="79">
        <f t="shared" si="1"/>
        <v>0.94453978972872532</v>
      </c>
      <c r="H48" s="14"/>
    </row>
    <row r="49" spans="1:8" x14ac:dyDescent="0.4">
      <c r="A49" s="24" t="s">
        <v>38</v>
      </c>
      <c r="B49" s="25"/>
      <c r="C49" s="13"/>
      <c r="D49" s="52"/>
      <c r="E49" s="78"/>
      <c r="F49" s="78"/>
      <c r="G49" s="79"/>
      <c r="H49" s="2"/>
    </row>
    <row r="50" spans="1:8" x14ac:dyDescent="0.4">
      <c r="A50" s="24" t="s">
        <v>39</v>
      </c>
      <c r="B50" s="25"/>
      <c r="C50" s="13"/>
      <c r="D50" s="52">
        <v>9</v>
      </c>
      <c r="E50" s="78">
        <v>1079105</v>
      </c>
      <c r="F50" s="78">
        <v>116535</v>
      </c>
      <c r="G50" s="79">
        <f t="shared" si="1"/>
        <v>0.89200772862696398</v>
      </c>
      <c r="H50" s="2"/>
    </row>
    <row r="51" spans="1:8" x14ac:dyDescent="0.4">
      <c r="A51" s="24" t="s">
        <v>40</v>
      </c>
      <c r="B51" s="25"/>
      <c r="C51" s="13"/>
      <c r="D51" s="52">
        <v>3</v>
      </c>
      <c r="E51" s="78">
        <v>386120</v>
      </c>
      <c r="F51" s="78">
        <v>43785</v>
      </c>
      <c r="G51" s="79">
        <f t="shared" si="1"/>
        <v>0.8866026105873821</v>
      </c>
      <c r="H51" s="2"/>
    </row>
    <row r="52" spans="1:8" x14ac:dyDescent="0.4">
      <c r="A52" s="45" t="s">
        <v>41</v>
      </c>
      <c r="B52" s="25"/>
      <c r="C52" s="13"/>
      <c r="D52" s="52">
        <v>2</v>
      </c>
      <c r="E52" s="78">
        <v>258350</v>
      </c>
      <c r="F52" s="78">
        <v>26300</v>
      </c>
      <c r="G52" s="79">
        <f t="shared" si="1"/>
        <v>0.89820011612154049</v>
      </c>
      <c r="H52" s="2"/>
    </row>
    <row r="53" spans="1:8" x14ac:dyDescent="0.4">
      <c r="A53" s="46" t="s">
        <v>59</v>
      </c>
      <c r="B53" s="25"/>
      <c r="C53" s="13"/>
      <c r="D53" s="52"/>
      <c r="E53" s="78"/>
      <c r="F53" s="78"/>
      <c r="G53" s="79"/>
      <c r="H53" s="2"/>
    </row>
    <row r="54" spans="1:8" x14ac:dyDescent="0.4">
      <c r="A54" s="24" t="s">
        <v>92</v>
      </c>
      <c r="B54" s="25"/>
      <c r="C54" s="13"/>
      <c r="D54" s="52">
        <v>1257</v>
      </c>
      <c r="E54" s="78">
        <v>160584305.81</v>
      </c>
      <c r="F54" s="78">
        <v>18252861.77</v>
      </c>
      <c r="G54" s="79">
        <f t="shared" si="1"/>
        <v>0.88633470949772386</v>
      </c>
      <c r="H54" s="2"/>
    </row>
    <row r="55" spans="1:8" x14ac:dyDescent="0.4">
      <c r="A55" s="50" t="s">
        <v>93</v>
      </c>
      <c r="B55" s="27"/>
      <c r="C55" s="13"/>
      <c r="D55" s="52">
        <v>2</v>
      </c>
      <c r="E55" s="78">
        <v>303833.39</v>
      </c>
      <c r="F55" s="78">
        <v>37152.9</v>
      </c>
      <c r="G55" s="79">
        <f t="shared" si="1"/>
        <v>0.87771949620152023</v>
      </c>
      <c r="H55" s="2"/>
    </row>
    <row r="56" spans="1:8" x14ac:dyDescent="0.4">
      <c r="A56" s="15" t="s">
        <v>42</v>
      </c>
      <c r="B56" s="27"/>
      <c r="C56" s="13"/>
      <c r="D56" s="53"/>
      <c r="E56" s="81"/>
      <c r="F56" s="78"/>
      <c r="G56" s="80"/>
      <c r="H56" s="2"/>
    </row>
    <row r="57" spans="1:8" x14ac:dyDescent="0.4">
      <c r="A57" s="15" t="s">
        <v>43</v>
      </c>
      <c r="B57" s="25"/>
      <c r="C57" s="13"/>
      <c r="D57" s="53"/>
      <c r="E57" s="81"/>
      <c r="F57" s="78"/>
      <c r="G57" s="80"/>
      <c r="H57" s="2"/>
    </row>
    <row r="58" spans="1:8" x14ac:dyDescent="0.4">
      <c r="A58" s="15" t="s">
        <v>44</v>
      </c>
      <c r="B58" s="25"/>
      <c r="C58" s="13"/>
      <c r="D58" s="53"/>
      <c r="E58" s="77"/>
      <c r="F58" s="78"/>
      <c r="G58" s="80"/>
      <c r="H58" s="2"/>
    </row>
    <row r="59" spans="1:8" x14ac:dyDescent="0.4">
      <c r="A59" s="15" t="s">
        <v>30</v>
      </c>
      <c r="B59" s="25"/>
      <c r="C59" s="13"/>
      <c r="D59" s="53"/>
      <c r="E59" s="77"/>
      <c r="F59" s="78"/>
      <c r="G59" s="80"/>
      <c r="H59" s="2"/>
    </row>
    <row r="60" spans="1:8" x14ac:dyDescent="0.4">
      <c r="A60" s="29"/>
      <c r="B60" s="17"/>
      <c r="C60" s="13"/>
      <c r="D60" s="53"/>
      <c r="E60" s="88"/>
      <c r="F60" s="88"/>
      <c r="G60" s="80"/>
      <c r="H60" s="2"/>
    </row>
    <row r="61" spans="1:8" x14ac:dyDescent="0.4">
      <c r="A61" s="19" t="s">
        <v>45</v>
      </c>
      <c r="B61" s="19"/>
      <c r="C61" s="2"/>
      <c r="D61" s="54">
        <f>SUM(D44:D57)</f>
        <v>1660</v>
      </c>
      <c r="E61" s="89">
        <f>SUM(E44:E60)</f>
        <v>222286117.97999999</v>
      </c>
      <c r="F61" s="89">
        <f>SUM(F44:F60)</f>
        <v>22570507.689999998</v>
      </c>
      <c r="G61" s="83">
        <f>1-(+F61/E61)</f>
        <v>0.89846191073420623</v>
      </c>
      <c r="H61" s="2"/>
    </row>
    <row r="62" spans="1:8" x14ac:dyDescent="0.4">
      <c r="A62" s="30"/>
      <c r="B62" s="30"/>
      <c r="C62" s="30"/>
      <c r="D62" s="90"/>
      <c r="E62" s="91"/>
      <c r="F62" s="92"/>
      <c r="G62" s="92"/>
      <c r="H62" s="2"/>
    </row>
    <row r="63" spans="1:8" ht="17.25" x14ac:dyDescent="0.45">
      <c r="A63" s="31" t="s">
        <v>46</v>
      </c>
      <c r="B63" s="32"/>
      <c r="C63" s="32"/>
      <c r="D63" s="32"/>
      <c r="E63" s="32"/>
      <c r="F63" s="33">
        <f>F61+F27+F39</f>
        <v>24699826.659999996</v>
      </c>
      <c r="G63" s="32"/>
      <c r="H63" s="2"/>
    </row>
    <row r="64" spans="1:8" ht="17.649999999999999" x14ac:dyDescent="0.5">
      <c r="A64" s="36"/>
      <c r="B64" s="32"/>
      <c r="C64" s="32"/>
      <c r="D64" s="32"/>
      <c r="E64" s="37"/>
      <c r="F64" s="2"/>
      <c r="G64" s="2"/>
      <c r="H64" s="2"/>
    </row>
    <row r="65" spans="1:8" x14ac:dyDescent="0.4">
      <c r="A65" s="3" t="s">
        <v>47</v>
      </c>
      <c r="B65" s="20"/>
      <c r="C65" s="20"/>
      <c r="D65" s="20"/>
      <c r="E65" s="20"/>
      <c r="F65" s="34"/>
      <c r="G65" s="20"/>
      <c r="H65" s="2"/>
    </row>
    <row r="66" spans="1:8" x14ac:dyDescent="0.4">
      <c r="A66" s="3" t="s">
        <v>48</v>
      </c>
      <c r="B66" s="20"/>
      <c r="C66" s="20"/>
      <c r="D66" s="20"/>
      <c r="E66" s="20"/>
      <c r="F66" s="34"/>
      <c r="G66" s="20"/>
      <c r="H66" s="2"/>
    </row>
    <row r="67" spans="1:8" x14ac:dyDescent="0.4">
      <c r="A67" s="3" t="s">
        <v>49</v>
      </c>
      <c r="B67" s="20"/>
      <c r="C67" s="20"/>
      <c r="D67" s="20"/>
      <c r="E67" s="20"/>
      <c r="F67" s="34"/>
      <c r="G67" s="20"/>
      <c r="H67" s="2"/>
    </row>
    <row r="68" spans="1:8" x14ac:dyDescent="0.4">
      <c r="A68" s="3"/>
      <c r="B68" s="20"/>
      <c r="C68" s="20"/>
      <c r="D68" s="20"/>
      <c r="E68" s="20"/>
      <c r="F68" s="34"/>
      <c r="G68" s="20"/>
      <c r="H68" s="2"/>
    </row>
    <row r="69" spans="1:8" ht="17.25" x14ac:dyDescent="0.45">
      <c r="A69" s="35" t="s">
        <v>50</v>
      </c>
      <c r="B69" s="32"/>
      <c r="C69" s="32"/>
      <c r="D69" s="32"/>
      <c r="E69" s="32"/>
      <c r="F69" s="33"/>
      <c r="G69" s="32"/>
      <c r="H69" s="2"/>
    </row>
    <row r="70" spans="1:8" ht="17.649999999999999" x14ac:dyDescent="0.5">
      <c r="A70" s="36"/>
      <c r="B70" s="32"/>
      <c r="C70" s="32"/>
      <c r="D70" s="32"/>
      <c r="E70" s="32"/>
      <c r="F70" s="2"/>
      <c r="G70" s="2"/>
      <c r="H70" s="2"/>
    </row>
    <row r="71" spans="1:8" x14ac:dyDescent="0.4">
      <c r="A71" s="41"/>
      <c r="B71" s="2"/>
      <c r="C71" s="2"/>
      <c r="D71" s="2"/>
      <c r="E71" s="2"/>
      <c r="F71" s="2"/>
      <c r="G71" s="2"/>
      <c r="H71" s="2"/>
    </row>
  </sheetData>
  <phoneticPr fontId="17" type="noConversion"/>
  <printOptions horizontalCentered="1"/>
  <pageMargins left="0.75" right="0.75" top="0.25" bottom="0.25" header="0.5" footer="0.5"/>
  <pageSetup scale="4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F0400-6A48-42D4-ACDD-E5E62F7FF15D}">
  <dimension ref="A1:H75"/>
  <sheetViews>
    <sheetView topLeftCell="A40" zoomScale="87" workbookViewId="0">
      <selection activeCell="H71" sqref="H71"/>
    </sheetView>
  </sheetViews>
  <sheetFormatPr defaultRowHeight="15" x14ac:dyDescent="0.4"/>
  <cols>
    <col min="1" max="1" width="9.6640625" customWidth="1"/>
    <col min="2" max="2" width="15.6640625" customWidth="1"/>
    <col min="3" max="3" width="3.6640625" customWidth="1"/>
    <col min="4" max="4" width="7.6640625" customWidth="1"/>
    <col min="5" max="5" width="18.6640625" customWidth="1"/>
    <col min="6" max="6" width="14.6640625" customWidth="1"/>
    <col min="7" max="7" width="11.6640625" customWidth="1"/>
  </cols>
  <sheetData>
    <row r="1" spans="1:8" ht="22.5" x14ac:dyDescent="0.6">
      <c r="A1" s="1" t="s">
        <v>0</v>
      </c>
      <c r="B1" s="2"/>
      <c r="C1" s="2"/>
      <c r="D1" s="2"/>
      <c r="E1" s="2"/>
      <c r="F1" s="2"/>
      <c r="G1" s="2"/>
      <c r="H1" s="2"/>
    </row>
    <row r="2" spans="1:8" ht="22.5" x14ac:dyDescent="0.6">
      <c r="A2" s="1" t="s">
        <v>1</v>
      </c>
      <c r="B2" s="2"/>
      <c r="C2" s="2"/>
      <c r="D2" s="2"/>
      <c r="E2" s="2"/>
      <c r="F2" s="2"/>
      <c r="G2" s="2"/>
      <c r="H2" s="2"/>
    </row>
    <row r="3" spans="1:8" ht="22.5" x14ac:dyDescent="0.6">
      <c r="A3" s="1" t="str">
        <f>ARG!$A$3</f>
        <v>MONTH ENDED:  MAY 2026</v>
      </c>
      <c r="B3" s="2"/>
      <c r="C3" s="2"/>
      <c r="D3" s="2"/>
      <c r="E3" s="2"/>
      <c r="F3" s="2"/>
      <c r="G3" s="2"/>
      <c r="H3" s="2"/>
    </row>
    <row r="4" spans="1:8" x14ac:dyDescent="0.4">
      <c r="A4" s="3"/>
      <c r="B4" s="3"/>
      <c r="C4" s="3"/>
      <c r="D4" s="3"/>
      <c r="E4" s="3"/>
      <c r="F4" s="4"/>
      <c r="G4" s="4"/>
      <c r="H4" s="2"/>
    </row>
    <row r="5" spans="1:8" ht="22.5" x14ac:dyDescent="0.6">
      <c r="A5" s="2"/>
      <c r="B5" s="62"/>
      <c r="C5" s="3"/>
      <c r="D5" s="5" t="s">
        <v>140</v>
      </c>
      <c r="E5" s="6"/>
      <c r="F5" s="7"/>
      <c r="G5" s="4"/>
      <c r="H5" s="2"/>
    </row>
    <row r="6" spans="1:8" ht="17.649999999999999" x14ac:dyDescent="0.5">
      <c r="A6" s="21" t="s">
        <v>3</v>
      </c>
      <c r="B6" s="62"/>
      <c r="C6" s="3"/>
      <c r="D6" s="3"/>
      <c r="E6" s="3"/>
      <c r="F6" s="4"/>
      <c r="G6" s="4"/>
      <c r="H6" s="2"/>
    </row>
    <row r="7" spans="1:8" x14ac:dyDescent="0.4">
      <c r="A7" s="9"/>
      <c r="B7" s="9"/>
      <c r="C7" s="9"/>
      <c r="D7" s="9"/>
      <c r="E7" s="10" t="s">
        <v>4</v>
      </c>
      <c r="F7" s="10" t="s">
        <v>4</v>
      </c>
      <c r="G7" s="11" t="s">
        <v>5</v>
      </c>
      <c r="H7" s="2"/>
    </row>
    <row r="8" spans="1:8" x14ac:dyDescent="0.4">
      <c r="A8" s="9"/>
      <c r="B8" s="9"/>
      <c r="C8" s="9"/>
      <c r="D8" s="10" t="s">
        <v>6</v>
      </c>
      <c r="E8" s="10" t="s">
        <v>7</v>
      </c>
      <c r="F8" s="11" t="s">
        <v>8</v>
      </c>
      <c r="G8" s="11" t="s">
        <v>9</v>
      </c>
      <c r="H8" s="2"/>
    </row>
    <row r="9" spans="1:8" x14ac:dyDescent="0.4">
      <c r="A9" s="108" t="s">
        <v>10</v>
      </c>
      <c r="B9" s="12"/>
      <c r="C9" s="13"/>
      <c r="D9" s="52"/>
      <c r="E9" s="78"/>
      <c r="F9" s="78"/>
      <c r="G9" s="79"/>
      <c r="H9" s="14"/>
    </row>
    <row r="10" spans="1:8" x14ac:dyDescent="0.4">
      <c r="A10" s="108" t="s">
        <v>11</v>
      </c>
      <c r="B10" s="12"/>
      <c r="C10" s="13"/>
      <c r="D10" s="52">
        <v>3</v>
      </c>
      <c r="E10" s="78">
        <v>1381011</v>
      </c>
      <c r="F10" s="78">
        <v>-167808.5</v>
      </c>
      <c r="G10" s="79">
        <f>F10/E10</f>
        <v>-0.12151134205303216</v>
      </c>
      <c r="H10" s="14"/>
    </row>
    <row r="11" spans="1:8" x14ac:dyDescent="0.4">
      <c r="A11" s="108" t="s">
        <v>111</v>
      </c>
      <c r="B11" s="12"/>
      <c r="C11" s="13"/>
      <c r="D11" s="52">
        <v>1</v>
      </c>
      <c r="E11" s="78">
        <v>68141</v>
      </c>
      <c r="F11" s="78">
        <v>27029.5</v>
      </c>
      <c r="G11" s="79"/>
      <c r="H11" s="14"/>
    </row>
    <row r="12" spans="1:8" x14ac:dyDescent="0.4">
      <c r="A12" s="108" t="s">
        <v>25</v>
      </c>
      <c r="B12" s="12"/>
      <c r="C12" s="13"/>
      <c r="D12" s="52"/>
      <c r="E12" s="78"/>
      <c r="F12" s="78"/>
      <c r="G12" s="79"/>
      <c r="H12" s="14"/>
    </row>
    <row r="13" spans="1:8" x14ac:dyDescent="0.4">
      <c r="A13" s="108" t="s">
        <v>70</v>
      </c>
      <c r="B13" s="12"/>
      <c r="C13" s="13"/>
      <c r="D13" s="52"/>
      <c r="E13" s="78"/>
      <c r="F13" s="78"/>
      <c r="G13" s="79"/>
      <c r="H13" s="14"/>
    </row>
    <row r="14" spans="1:8" x14ac:dyDescent="0.4">
      <c r="A14" s="108" t="s">
        <v>99</v>
      </c>
      <c r="B14" s="12"/>
      <c r="C14" s="13"/>
      <c r="D14" s="52"/>
      <c r="E14" s="78"/>
      <c r="F14" s="78"/>
      <c r="G14" s="79"/>
      <c r="H14" s="14"/>
    </row>
    <row r="15" spans="1:8" x14ac:dyDescent="0.4">
      <c r="A15" s="108" t="s">
        <v>101</v>
      </c>
      <c r="B15" s="12"/>
      <c r="C15" s="13"/>
      <c r="D15" s="52">
        <v>6</v>
      </c>
      <c r="E15" s="78">
        <v>2186050</v>
      </c>
      <c r="F15" s="78">
        <v>546547.5</v>
      </c>
      <c r="G15" s="79">
        <f>F15/E15</f>
        <v>0.25001601061274903</v>
      </c>
      <c r="H15" s="14"/>
    </row>
    <row r="16" spans="1:8" x14ac:dyDescent="0.4">
      <c r="A16" s="108" t="s">
        <v>96</v>
      </c>
      <c r="B16" s="12"/>
      <c r="C16" s="13"/>
      <c r="D16" s="52">
        <v>6</v>
      </c>
      <c r="E16" s="78">
        <v>855325</v>
      </c>
      <c r="F16" s="78">
        <v>254210</v>
      </c>
      <c r="G16" s="79">
        <f>F16/E16</f>
        <v>0.29720866337357144</v>
      </c>
      <c r="H16" s="14"/>
    </row>
    <row r="17" spans="1:8" x14ac:dyDescent="0.4">
      <c r="A17" s="108" t="s">
        <v>74</v>
      </c>
      <c r="B17" s="12"/>
      <c r="C17" s="13"/>
      <c r="D17" s="52"/>
      <c r="E17" s="78"/>
      <c r="F17" s="78"/>
      <c r="G17" s="79"/>
      <c r="H17" s="14"/>
    </row>
    <row r="18" spans="1:8" x14ac:dyDescent="0.4">
      <c r="A18" s="110" t="s">
        <v>105</v>
      </c>
      <c r="B18" s="12"/>
      <c r="C18" s="13"/>
      <c r="D18" s="52"/>
      <c r="E18" s="78"/>
      <c r="F18" s="78"/>
      <c r="G18" s="79"/>
      <c r="H18" s="14"/>
    </row>
    <row r="19" spans="1:8" x14ac:dyDescent="0.4">
      <c r="A19" s="110" t="s">
        <v>14</v>
      </c>
      <c r="B19" s="12"/>
      <c r="C19" s="13"/>
      <c r="D19" s="52">
        <v>1</v>
      </c>
      <c r="E19" s="78">
        <v>136747</v>
      </c>
      <c r="F19" s="78">
        <v>21825</v>
      </c>
      <c r="G19" s="79">
        <f>F19/E19</f>
        <v>0.15960130752411386</v>
      </c>
      <c r="H19" s="14"/>
    </row>
    <row r="20" spans="1:8" x14ac:dyDescent="0.4">
      <c r="A20" s="108" t="s">
        <v>15</v>
      </c>
      <c r="B20" s="12"/>
      <c r="C20" s="13"/>
      <c r="D20" s="52">
        <v>1</v>
      </c>
      <c r="E20" s="78">
        <v>1368844</v>
      </c>
      <c r="F20" s="78">
        <v>315792</v>
      </c>
      <c r="G20" s="79">
        <f>F20/E20</f>
        <v>0.2306997729470999</v>
      </c>
      <c r="H20" s="14"/>
    </row>
    <row r="21" spans="1:8" x14ac:dyDescent="0.4">
      <c r="A21" s="108" t="s">
        <v>58</v>
      </c>
      <c r="B21" s="12"/>
      <c r="C21" s="13"/>
      <c r="D21" s="52"/>
      <c r="E21" s="78"/>
      <c r="F21" s="78"/>
      <c r="G21" s="79"/>
      <c r="H21" s="14"/>
    </row>
    <row r="22" spans="1:8" x14ac:dyDescent="0.4">
      <c r="A22" s="108" t="s">
        <v>91</v>
      </c>
      <c r="B22" s="12"/>
      <c r="C22" s="13"/>
      <c r="D22" s="52"/>
      <c r="E22" s="78"/>
      <c r="F22" s="78"/>
      <c r="G22" s="79"/>
      <c r="H22" s="14"/>
    </row>
    <row r="23" spans="1:8" x14ac:dyDescent="0.4">
      <c r="A23" s="108" t="s">
        <v>106</v>
      </c>
      <c r="B23" s="12"/>
      <c r="C23" s="13"/>
      <c r="D23" s="52"/>
      <c r="E23" s="78"/>
      <c r="F23" s="78"/>
      <c r="G23" s="79"/>
      <c r="H23" s="14"/>
    </row>
    <row r="24" spans="1:8" x14ac:dyDescent="0.4">
      <c r="A24" s="108" t="s">
        <v>18</v>
      </c>
      <c r="B24" s="12"/>
      <c r="C24" s="13"/>
      <c r="D24" s="52">
        <v>1</v>
      </c>
      <c r="E24" s="78">
        <v>9790</v>
      </c>
      <c r="F24" s="78">
        <v>1574.5</v>
      </c>
      <c r="G24" s="79">
        <f>F24/E24</f>
        <v>0.16082737487231868</v>
      </c>
      <c r="H24" s="14"/>
    </row>
    <row r="25" spans="1:8" x14ac:dyDescent="0.4">
      <c r="A25" s="109" t="s">
        <v>20</v>
      </c>
      <c r="B25" s="12"/>
      <c r="C25" s="13"/>
      <c r="D25" s="52">
        <v>3</v>
      </c>
      <c r="E25" s="78">
        <v>1030451</v>
      </c>
      <c r="F25" s="78">
        <v>312917</v>
      </c>
      <c r="G25" s="79">
        <f>F25/E25</f>
        <v>0.30366994646033629</v>
      </c>
      <c r="H25" s="14"/>
    </row>
    <row r="26" spans="1:8" x14ac:dyDescent="0.4">
      <c r="A26" s="109" t="s">
        <v>21</v>
      </c>
      <c r="B26" s="12"/>
      <c r="C26" s="13"/>
      <c r="D26" s="52">
        <v>8</v>
      </c>
      <c r="E26" s="78">
        <v>96039</v>
      </c>
      <c r="F26" s="78">
        <v>96039</v>
      </c>
      <c r="G26" s="79">
        <f>F26/E26</f>
        <v>1</v>
      </c>
      <c r="H26" s="14"/>
    </row>
    <row r="27" spans="1:8" x14ac:dyDescent="0.4">
      <c r="A27" s="110" t="s">
        <v>22</v>
      </c>
      <c r="B27" s="12"/>
      <c r="C27" s="13"/>
      <c r="D27" s="52"/>
      <c r="E27" s="78"/>
      <c r="F27" s="78"/>
      <c r="G27" s="79"/>
      <c r="H27" s="14"/>
    </row>
    <row r="28" spans="1:8" x14ac:dyDescent="0.4">
      <c r="A28" s="110" t="s">
        <v>23</v>
      </c>
      <c r="B28" s="12"/>
      <c r="C28" s="13"/>
      <c r="D28" s="52"/>
      <c r="E28" s="78">
        <v>16623</v>
      </c>
      <c r="F28" s="78">
        <v>3873</v>
      </c>
      <c r="G28" s="79">
        <f>F28/E28</f>
        <v>0.23299043493954161</v>
      </c>
      <c r="H28" s="14"/>
    </row>
    <row r="29" spans="1:8" x14ac:dyDescent="0.4">
      <c r="A29" s="110" t="s">
        <v>24</v>
      </c>
      <c r="B29" s="12"/>
      <c r="C29" s="13"/>
      <c r="D29" s="52">
        <v>1</v>
      </c>
      <c r="E29" s="78">
        <v>98472</v>
      </c>
      <c r="F29" s="78">
        <v>26649.06</v>
      </c>
      <c r="G29" s="79">
        <f t="shared" ref="G29:G34" si="0">F29/E29</f>
        <v>0.27062576163782598</v>
      </c>
      <c r="H29" s="14"/>
    </row>
    <row r="30" spans="1:8" x14ac:dyDescent="0.4">
      <c r="A30" s="110" t="s">
        <v>66</v>
      </c>
      <c r="B30" s="12"/>
      <c r="C30" s="13"/>
      <c r="D30" s="52"/>
      <c r="E30" s="78"/>
      <c r="F30" s="78"/>
      <c r="G30" s="79"/>
      <c r="H30" s="14"/>
    </row>
    <row r="31" spans="1:8" x14ac:dyDescent="0.4">
      <c r="A31" s="110" t="s">
        <v>145</v>
      </c>
      <c r="B31" s="12"/>
      <c r="C31" s="13"/>
      <c r="D31" s="52"/>
      <c r="E31" s="78"/>
      <c r="F31" s="78"/>
      <c r="G31" s="79"/>
      <c r="H31" s="14"/>
    </row>
    <row r="32" spans="1:8" x14ac:dyDescent="0.4">
      <c r="A32" s="110" t="s">
        <v>102</v>
      </c>
      <c r="B32" s="12"/>
      <c r="C32" s="13"/>
      <c r="D32" s="52"/>
      <c r="E32" s="78"/>
      <c r="F32" s="78"/>
      <c r="G32" s="79"/>
      <c r="H32" s="14"/>
    </row>
    <row r="33" spans="1:8" x14ac:dyDescent="0.4">
      <c r="A33" s="110" t="s">
        <v>27</v>
      </c>
      <c r="B33" s="12"/>
      <c r="C33" s="13"/>
      <c r="D33" s="52">
        <v>1</v>
      </c>
      <c r="E33" s="78">
        <v>506710</v>
      </c>
      <c r="F33" s="78">
        <v>119063</v>
      </c>
      <c r="G33" s="79">
        <f t="shared" si="0"/>
        <v>0.23497266681139112</v>
      </c>
      <c r="H33" s="14"/>
    </row>
    <row r="34" spans="1:8" x14ac:dyDescent="0.4">
      <c r="A34" s="110" t="s">
        <v>72</v>
      </c>
      <c r="B34" s="12"/>
      <c r="C34" s="13"/>
      <c r="D34" s="52">
        <v>7</v>
      </c>
      <c r="E34" s="78">
        <v>1532417</v>
      </c>
      <c r="F34" s="78">
        <v>36661</v>
      </c>
      <c r="G34" s="79">
        <f t="shared" si="0"/>
        <v>2.3923644804253671E-2</v>
      </c>
      <c r="H34" s="14"/>
    </row>
    <row r="35" spans="1:8" x14ac:dyDescent="0.4">
      <c r="A35" s="15" t="s">
        <v>28</v>
      </c>
      <c r="B35" s="12"/>
      <c r="C35" s="13"/>
      <c r="D35" s="53"/>
      <c r="E35" s="77"/>
      <c r="F35" s="78"/>
      <c r="G35" s="80"/>
      <c r="H35" s="14"/>
    </row>
    <row r="36" spans="1:8" x14ac:dyDescent="0.4">
      <c r="A36" s="15" t="s">
        <v>44</v>
      </c>
      <c r="B36" s="12"/>
      <c r="C36" s="13"/>
      <c r="D36" s="53"/>
      <c r="E36" s="77"/>
      <c r="F36" s="78"/>
      <c r="G36" s="80"/>
      <c r="H36" s="14"/>
    </row>
    <row r="37" spans="1:8" x14ac:dyDescent="0.4">
      <c r="A37" s="15" t="s">
        <v>30</v>
      </c>
      <c r="B37" s="12"/>
      <c r="C37" s="13"/>
      <c r="D37" s="53"/>
      <c r="E37" s="77"/>
      <c r="F37" s="78"/>
      <c r="G37" s="80"/>
      <c r="H37" s="14"/>
    </row>
    <row r="38" spans="1:8" x14ac:dyDescent="0.4">
      <c r="A38" s="16"/>
      <c r="B38" s="17"/>
      <c r="C38" s="13"/>
      <c r="D38" s="53"/>
      <c r="E38" s="81"/>
      <c r="F38" s="81"/>
      <c r="G38" s="80"/>
      <c r="H38" s="14"/>
    </row>
    <row r="39" spans="1:8" x14ac:dyDescent="0.4">
      <c r="A39" s="18" t="s">
        <v>31</v>
      </c>
      <c r="B39" s="19"/>
      <c r="C39" s="2"/>
      <c r="D39" s="54">
        <f>SUM(D9:D38)</f>
        <v>39</v>
      </c>
      <c r="E39" s="89">
        <f>SUM(E9:E38)</f>
        <v>9286620</v>
      </c>
      <c r="F39" s="89">
        <f>SUM(F9:F38)</f>
        <v>1594372.06</v>
      </c>
      <c r="G39" s="93">
        <f>F39/E39</f>
        <v>0.17168486058436763</v>
      </c>
      <c r="H39" s="14"/>
    </row>
    <row r="40" spans="1:8" x14ac:dyDescent="0.4">
      <c r="A40" s="60"/>
      <c r="B40" s="31"/>
      <c r="C40" s="20"/>
      <c r="D40" s="84"/>
      <c r="E40" s="85"/>
      <c r="F40" s="55"/>
      <c r="G40" s="55"/>
      <c r="H40" s="2"/>
    </row>
    <row r="41" spans="1:8" ht="17.649999999999999" x14ac:dyDescent="0.5">
      <c r="A41" s="21" t="s">
        <v>32</v>
      </c>
      <c r="B41" s="22"/>
      <c r="C41" s="13"/>
      <c r="D41" s="10"/>
      <c r="E41" s="86"/>
      <c r="F41" s="56"/>
      <c r="G41" s="56"/>
      <c r="H41" s="14"/>
    </row>
    <row r="42" spans="1:8" x14ac:dyDescent="0.4">
      <c r="A42" s="23"/>
      <c r="B42" s="23"/>
      <c r="C42" s="13"/>
      <c r="D42" s="87"/>
      <c r="E42" s="10" t="s">
        <v>122</v>
      </c>
      <c r="F42" s="10" t="s">
        <v>122</v>
      </c>
      <c r="G42" s="10" t="s">
        <v>5</v>
      </c>
      <c r="H42" s="14"/>
    </row>
    <row r="43" spans="1:8" x14ac:dyDescent="0.4">
      <c r="A43" s="23"/>
      <c r="B43" s="23"/>
      <c r="C43" s="13"/>
      <c r="D43" s="87" t="s">
        <v>6</v>
      </c>
      <c r="E43" s="57" t="s">
        <v>123</v>
      </c>
      <c r="F43" s="56" t="s">
        <v>8</v>
      </c>
      <c r="G43" s="56" t="s">
        <v>124</v>
      </c>
      <c r="H43" s="14"/>
    </row>
    <row r="44" spans="1:8" x14ac:dyDescent="0.4">
      <c r="A44" s="24" t="s">
        <v>33</v>
      </c>
      <c r="B44" s="25"/>
      <c r="C44" s="13"/>
      <c r="D44" s="52">
        <v>74</v>
      </c>
      <c r="E44" s="78">
        <v>16188181.359999999</v>
      </c>
      <c r="F44" s="78">
        <v>1554787.55</v>
      </c>
      <c r="G44" s="79">
        <f>1-(+F44/E44)</f>
        <v>0.90395539094701616</v>
      </c>
      <c r="H44" s="14"/>
    </row>
    <row r="45" spans="1:8" x14ac:dyDescent="0.4">
      <c r="A45" s="24" t="s">
        <v>34</v>
      </c>
      <c r="B45" s="25"/>
      <c r="C45" s="13"/>
      <c r="D45" s="52">
        <v>6</v>
      </c>
      <c r="E45" s="78">
        <v>591601.88</v>
      </c>
      <c r="F45" s="78">
        <v>80541.53</v>
      </c>
      <c r="G45" s="79">
        <f>1-(+F45/E45)</f>
        <v>0.86385856312694609</v>
      </c>
      <c r="H45" s="14"/>
    </row>
    <row r="46" spans="1:8" x14ac:dyDescent="0.4">
      <c r="A46" s="24" t="s">
        <v>35</v>
      </c>
      <c r="B46" s="25"/>
      <c r="C46" s="13"/>
      <c r="D46" s="52">
        <v>47</v>
      </c>
      <c r="E46" s="78">
        <v>4365080.5</v>
      </c>
      <c r="F46" s="78">
        <v>315620.11</v>
      </c>
      <c r="G46" s="79">
        <f>1-(+F46/E46)</f>
        <v>0.92769432087220383</v>
      </c>
      <c r="H46" s="14"/>
    </row>
    <row r="47" spans="1:8" x14ac:dyDescent="0.4">
      <c r="A47" s="24" t="s">
        <v>36</v>
      </c>
      <c r="B47" s="25"/>
      <c r="C47" s="13"/>
      <c r="D47" s="52">
        <v>4</v>
      </c>
      <c r="E47" s="78">
        <v>372748.75</v>
      </c>
      <c r="F47" s="78">
        <v>19630.75</v>
      </c>
      <c r="G47" s="79">
        <f>1-(+F47/E47)</f>
        <v>0.94733516879667601</v>
      </c>
      <c r="H47" s="14"/>
    </row>
    <row r="48" spans="1:8" x14ac:dyDescent="0.4">
      <c r="A48" s="24" t="s">
        <v>37</v>
      </c>
      <c r="B48" s="25"/>
      <c r="C48" s="13"/>
      <c r="D48" s="52">
        <v>37</v>
      </c>
      <c r="E48" s="78">
        <v>13488799.960000001</v>
      </c>
      <c r="F48" s="78">
        <v>925240.94</v>
      </c>
      <c r="G48" s="79">
        <f t="shared" ref="G48:G55" si="1">1-(+F48/E48)</f>
        <v>0.9314067268590438</v>
      </c>
      <c r="H48" s="14"/>
    </row>
    <row r="49" spans="1:8" x14ac:dyDescent="0.4">
      <c r="A49" s="24" t="s">
        <v>38</v>
      </c>
      <c r="B49" s="25"/>
      <c r="C49" s="13"/>
      <c r="D49" s="52">
        <v>2</v>
      </c>
      <c r="E49" s="78">
        <v>357951</v>
      </c>
      <c r="F49" s="78">
        <v>15427</v>
      </c>
      <c r="G49" s="79">
        <f t="shared" si="1"/>
        <v>0.95690192233015137</v>
      </c>
      <c r="H49" s="2"/>
    </row>
    <row r="50" spans="1:8" x14ac:dyDescent="0.4">
      <c r="A50" s="24" t="s">
        <v>39</v>
      </c>
      <c r="B50" s="25"/>
      <c r="C50" s="2"/>
      <c r="D50" s="52">
        <v>1</v>
      </c>
      <c r="E50" s="78">
        <v>159900</v>
      </c>
      <c r="F50" s="78">
        <v>15400</v>
      </c>
      <c r="G50" s="79">
        <f t="shared" si="1"/>
        <v>0.90368980612883054</v>
      </c>
      <c r="H50" s="2"/>
    </row>
    <row r="51" spans="1:8" x14ac:dyDescent="0.4">
      <c r="A51" s="24" t="s">
        <v>40</v>
      </c>
      <c r="B51" s="25"/>
      <c r="C51" s="30"/>
      <c r="D51" s="52"/>
      <c r="E51" s="78"/>
      <c r="F51" s="78"/>
      <c r="G51" s="79"/>
      <c r="H51" s="2"/>
    </row>
    <row r="52" spans="1:8" ht="17.25" x14ac:dyDescent="0.45">
      <c r="A52" s="45" t="s">
        <v>41</v>
      </c>
      <c r="B52" s="25"/>
      <c r="C52" s="32"/>
      <c r="D52" s="52">
        <v>2</v>
      </c>
      <c r="E52" s="78">
        <v>85000</v>
      </c>
      <c r="F52" s="78">
        <v>9125</v>
      </c>
      <c r="G52" s="79">
        <f t="shared" si="1"/>
        <v>0.89264705882352946</v>
      </c>
      <c r="H52" s="2"/>
    </row>
    <row r="53" spans="1:8" ht="17.25" x14ac:dyDescent="0.45">
      <c r="A53" s="46" t="s">
        <v>59</v>
      </c>
      <c r="B53" s="25"/>
      <c r="C53" s="32"/>
      <c r="D53" s="52">
        <v>1</v>
      </c>
      <c r="E53" s="78">
        <v>39300</v>
      </c>
      <c r="F53" s="78">
        <v>-59200</v>
      </c>
      <c r="G53" s="79">
        <f t="shared" si="1"/>
        <v>2.5063613231552164</v>
      </c>
      <c r="H53" s="2"/>
    </row>
    <row r="54" spans="1:8" x14ac:dyDescent="0.4">
      <c r="A54" s="24" t="s">
        <v>92</v>
      </c>
      <c r="B54" s="25"/>
      <c r="C54" s="20"/>
      <c r="D54" s="52">
        <v>725</v>
      </c>
      <c r="E54" s="78">
        <v>90125435.299999997</v>
      </c>
      <c r="F54" s="78">
        <v>10146961.27</v>
      </c>
      <c r="G54" s="79">
        <f t="shared" si="1"/>
        <v>0.88741290140542595</v>
      </c>
      <c r="H54" s="2"/>
    </row>
    <row r="55" spans="1:8" x14ac:dyDescent="0.4">
      <c r="A55" s="50" t="s">
        <v>93</v>
      </c>
      <c r="B55" s="27"/>
      <c r="C55" s="20"/>
      <c r="D55" s="52">
        <v>12</v>
      </c>
      <c r="E55" s="78">
        <v>527206.76</v>
      </c>
      <c r="F55" s="78">
        <v>48781.98</v>
      </c>
      <c r="G55" s="79">
        <f t="shared" si="1"/>
        <v>0.90747087537344928</v>
      </c>
      <c r="H55" s="2"/>
    </row>
    <row r="56" spans="1:8" x14ac:dyDescent="0.4">
      <c r="A56" s="15" t="s">
        <v>42</v>
      </c>
      <c r="B56" s="27"/>
      <c r="C56" s="20"/>
      <c r="D56" s="53"/>
      <c r="E56" s="81"/>
      <c r="F56" s="78"/>
      <c r="G56" s="80"/>
      <c r="H56" s="2"/>
    </row>
    <row r="57" spans="1:8" ht="17.25" x14ac:dyDescent="0.45">
      <c r="A57" s="15" t="s">
        <v>43</v>
      </c>
      <c r="B57" s="25"/>
      <c r="C57" s="32"/>
      <c r="D57" s="53"/>
      <c r="E57" s="81"/>
      <c r="F57" s="78"/>
      <c r="G57" s="80"/>
      <c r="H57" s="2"/>
    </row>
    <row r="58" spans="1:8" ht="17.25" x14ac:dyDescent="0.45">
      <c r="A58" s="15" t="s">
        <v>44</v>
      </c>
      <c r="B58" s="25"/>
      <c r="C58" s="32"/>
      <c r="D58" s="53"/>
      <c r="E58" s="77"/>
      <c r="F58" s="78"/>
      <c r="G58" s="80"/>
      <c r="H58" s="2"/>
    </row>
    <row r="59" spans="1:8" ht="17.25" x14ac:dyDescent="0.45">
      <c r="A59" s="15" t="s">
        <v>30</v>
      </c>
      <c r="B59" s="25"/>
      <c r="C59" s="32"/>
      <c r="D59" s="53"/>
      <c r="E59" s="77"/>
      <c r="F59" s="78"/>
      <c r="G59" s="80"/>
      <c r="H59" s="2"/>
    </row>
    <row r="60" spans="1:8" ht="17.25" x14ac:dyDescent="0.45">
      <c r="A60" s="29"/>
      <c r="B60" s="17"/>
      <c r="C60" s="32"/>
      <c r="D60" s="53"/>
      <c r="E60" s="88"/>
      <c r="F60" s="88"/>
      <c r="G60" s="80"/>
      <c r="H60" s="2"/>
    </row>
    <row r="61" spans="1:8" ht="17.25" x14ac:dyDescent="0.45">
      <c r="A61" s="19" t="s">
        <v>45</v>
      </c>
      <c r="B61" s="19"/>
      <c r="C61" s="32"/>
      <c r="D61" s="54">
        <f>SUM(D43:D57)</f>
        <v>911</v>
      </c>
      <c r="E61" s="89">
        <f>SUM(E43:E60)</f>
        <v>126301205.51000001</v>
      </c>
      <c r="F61" s="89">
        <f>SUM(F43:F60)</f>
        <v>13072316.129999999</v>
      </c>
      <c r="G61" s="83">
        <f>1-(+F61/E61)</f>
        <v>0.89649888077303441</v>
      </c>
      <c r="H61" s="2"/>
    </row>
    <row r="62" spans="1:8" ht="17.25" x14ac:dyDescent="0.45">
      <c r="A62" s="30"/>
      <c r="B62" s="30"/>
      <c r="C62" s="32"/>
      <c r="D62" s="90"/>
      <c r="E62" s="91"/>
      <c r="F62" s="92"/>
      <c r="G62" s="92"/>
      <c r="H62" s="2"/>
    </row>
    <row r="63" spans="1:8" ht="17.25" x14ac:dyDescent="0.45">
      <c r="A63" s="31" t="s">
        <v>46</v>
      </c>
      <c r="B63" s="32"/>
      <c r="C63" s="32"/>
      <c r="D63" s="32"/>
      <c r="E63" s="32"/>
      <c r="F63" s="33">
        <f>+F61+F39</f>
        <v>14666688.189999999</v>
      </c>
      <c r="G63" s="32"/>
      <c r="H63" s="2"/>
    </row>
    <row r="64" spans="1:8" ht="17.649999999999999" x14ac:dyDescent="0.5">
      <c r="A64" s="36"/>
      <c r="B64" s="32"/>
      <c r="C64" s="32"/>
      <c r="D64" s="32"/>
      <c r="E64" s="37"/>
      <c r="F64" s="2"/>
      <c r="G64" s="2"/>
      <c r="H64" s="2"/>
    </row>
    <row r="65" spans="1:8" x14ac:dyDescent="0.4">
      <c r="A65" s="3" t="s">
        <v>47</v>
      </c>
      <c r="B65" s="20"/>
      <c r="C65" s="20"/>
      <c r="D65" s="20"/>
      <c r="E65" s="20"/>
      <c r="F65" s="34"/>
      <c r="G65" s="20"/>
      <c r="H65" s="2"/>
    </row>
    <row r="66" spans="1:8" x14ac:dyDescent="0.4">
      <c r="A66" s="3" t="s">
        <v>48</v>
      </c>
      <c r="B66" s="20"/>
      <c r="C66" s="20"/>
      <c r="D66" s="20"/>
      <c r="E66" s="20"/>
      <c r="F66" s="34"/>
      <c r="G66" s="20"/>
      <c r="H66" s="2"/>
    </row>
    <row r="67" spans="1:8" x14ac:dyDescent="0.4">
      <c r="A67" s="3" t="s">
        <v>49</v>
      </c>
      <c r="B67" s="20"/>
      <c r="C67" s="20"/>
      <c r="D67" s="20"/>
      <c r="E67" s="20"/>
      <c r="F67" s="34"/>
      <c r="G67" s="20"/>
      <c r="H67" s="2"/>
    </row>
    <row r="68" spans="1:8" x14ac:dyDescent="0.4">
      <c r="A68" s="3"/>
      <c r="B68" s="20"/>
      <c r="C68" s="20"/>
      <c r="D68" s="20"/>
      <c r="E68" s="20"/>
      <c r="F68" s="34"/>
      <c r="G68" s="20"/>
      <c r="H68" s="2"/>
    </row>
    <row r="69" spans="1:8" ht="17.25" x14ac:dyDescent="0.45">
      <c r="A69" s="35" t="s">
        <v>50</v>
      </c>
      <c r="B69" s="32"/>
      <c r="C69" s="32"/>
      <c r="D69" s="32"/>
      <c r="E69" s="32"/>
      <c r="F69" s="33"/>
      <c r="G69" s="32"/>
      <c r="H69" s="2"/>
    </row>
    <row r="70" spans="1:8" ht="17.649999999999999" x14ac:dyDescent="0.5">
      <c r="A70" s="36"/>
      <c r="B70" s="32"/>
      <c r="C70" s="32"/>
      <c r="D70" s="32"/>
      <c r="E70" s="32"/>
      <c r="F70" s="2"/>
      <c r="G70" s="2"/>
      <c r="H70" s="2"/>
    </row>
    <row r="71" spans="1:8" x14ac:dyDescent="0.4">
      <c r="A71" s="41"/>
      <c r="B71" s="2"/>
      <c r="C71" s="2"/>
      <c r="D71" s="2"/>
      <c r="E71" s="2"/>
      <c r="F71" s="2"/>
      <c r="G71" s="2"/>
      <c r="H71" s="2"/>
    </row>
    <row r="73" spans="1:8" x14ac:dyDescent="0.4">
      <c r="D73" s="105"/>
      <c r="E73" s="106"/>
      <c r="F73" s="106"/>
      <c r="G73" s="107"/>
    </row>
    <row r="74" spans="1:8" x14ac:dyDescent="0.4">
      <c r="D74" s="30"/>
      <c r="E74" s="111"/>
      <c r="F74" s="2"/>
      <c r="G74" s="2"/>
    </row>
    <row r="75" spans="1:8" ht="17.25" x14ac:dyDescent="0.45">
      <c r="D75" s="32"/>
      <c r="E75" s="32"/>
      <c r="F75" s="33"/>
      <c r="G75" s="32"/>
    </row>
  </sheetData>
  <phoneticPr fontId="17" type="noConversion"/>
  <printOptions horizontalCentered="1"/>
  <pageMargins left="0.75" right="0.75" top="0.31" bottom="0.25" header="0.5" footer="0.5"/>
  <pageSetup scale="5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90481-EB63-4E57-AE0C-E3D65F9AAC7C}">
  <sheetPr>
    <pageSetUpPr autoPageBreaks="0"/>
  </sheetPr>
  <dimension ref="A1:H69"/>
  <sheetViews>
    <sheetView showOutlineSymbols="0" zoomScale="87" workbookViewId="0">
      <selection activeCell="D44" sqref="D44:F57"/>
    </sheetView>
  </sheetViews>
  <sheetFormatPr defaultRowHeight="15" x14ac:dyDescent="0.4"/>
  <cols>
    <col min="1" max="1" width="9.6640625" customWidth="1"/>
    <col min="2" max="2" width="15.6640625" customWidth="1"/>
    <col min="3" max="3" width="3.6640625" customWidth="1"/>
    <col min="4" max="4" width="7.6640625" customWidth="1"/>
    <col min="5" max="5" width="17.6640625" customWidth="1"/>
    <col min="6" max="6" width="14.6640625" customWidth="1"/>
    <col min="7" max="7" width="11.6640625" customWidth="1"/>
  </cols>
  <sheetData>
    <row r="1" spans="1:8" ht="22.5" x14ac:dyDescent="0.6">
      <c r="A1" s="1" t="s">
        <v>0</v>
      </c>
      <c r="B1" s="2"/>
      <c r="C1" s="2"/>
      <c r="D1" s="2"/>
      <c r="E1" s="2"/>
      <c r="F1" s="2"/>
      <c r="G1" s="2"/>
      <c r="H1" s="2"/>
    </row>
    <row r="2" spans="1:8" ht="22.5" x14ac:dyDescent="0.6">
      <c r="A2" s="1" t="s">
        <v>1</v>
      </c>
      <c r="B2" s="2"/>
      <c r="C2" s="2"/>
      <c r="D2" s="2"/>
      <c r="E2" s="2"/>
      <c r="F2" s="2"/>
      <c r="G2" s="2"/>
      <c r="H2" s="2"/>
    </row>
    <row r="3" spans="1:8" ht="22.5" x14ac:dyDescent="0.6">
      <c r="A3" s="1" t="str">
        <f>ARG!$A$3</f>
        <v>MONTH ENDED:  MAY 2026</v>
      </c>
      <c r="B3" s="2"/>
      <c r="C3" s="2"/>
      <c r="D3" s="2"/>
      <c r="E3" s="2"/>
      <c r="F3" s="2"/>
      <c r="G3" s="2"/>
      <c r="H3" s="2"/>
    </row>
    <row r="4" spans="1:8" x14ac:dyDescent="0.4">
      <c r="A4" s="3"/>
      <c r="B4" s="3"/>
      <c r="C4" s="3"/>
      <c r="D4" s="3"/>
      <c r="E4" s="3"/>
      <c r="F4" s="4"/>
      <c r="G4" s="4"/>
      <c r="H4" s="2"/>
    </row>
    <row r="5" spans="1:8" ht="22.5" x14ac:dyDescent="0.6">
      <c r="A5" s="2"/>
      <c r="B5" s="3"/>
      <c r="C5" s="3"/>
      <c r="D5" s="5" t="s">
        <v>75</v>
      </c>
      <c r="E5" s="6"/>
      <c r="F5" s="7"/>
      <c r="G5" s="4"/>
      <c r="H5" s="2"/>
    </row>
    <row r="6" spans="1:8" x14ac:dyDescent="0.4">
      <c r="A6" s="8" t="s">
        <v>3</v>
      </c>
      <c r="B6" s="3"/>
      <c r="C6" s="3"/>
      <c r="D6" s="3"/>
      <c r="E6" s="3"/>
      <c r="F6" s="4"/>
      <c r="G6" s="4"/>
      <c r="H6" s="2"/>
    </row>
    <row r="7" spans="1:8" x14ac:dyDescent="0.4">
      <c r="A7" s="9"/>
      <c r="B7" s="9"/>
      <c r="C7" s="9"/>
      <c r="D7" s="9"/>
      <c r="E7" s="10" t="s">
        <v>4</v>
      </c>
      <c r="F7" s="10" t="s">
        <v>4</v>
      </c>
      <c r="G7" s="11" t="s">
        <v>5</v>
      </c>
      <c r="H7" s="2"/>
    </row>
    <row r="8" spans="1:8" x14ac:dyDescent="0.4">
      <c r="A8" s="9"/>
      <c r="B8" s="9"/>
      <c r="C8" s="9"/>
      <c r="D8" s="10" t="s">
        <v>6</v>
      </c>
      <c r="E8" s="10" t="s">
        <v>7</v>
      </c>
      <c r="F8" s="11" t="s">
        <v>8</v>
      </c>
      <c r="G8" s="11" t="s">
        <v>9</v>
      </c>
      <c r="H8" s="2"/>
    </row>
    <row r="9" spans="1:8" x14ac:dyDescent="0.4">
      <c r="A9" s="108" t="s">
        <v>10</v>
      </c>
      <c r="B9" s="12"/>
      <c r="C9" s="13"/>
      <c r="D9" s="52">
        <v>7</v>
      </c>
      <c r="E9" s="77">
        <v>945304</v>
      </c>
      <c r="F9" s="78">
        <v>277369.5</v>
      </c>
      <c r="G9" s="79">
        <f>+F9/E9</f>
        <v>0.29341830776131278</v>
      </c>
      <c r="H9" s="14"/>
    </row>
    <row r="10" spans="1:8" x14ac:dyDescent="0.4">
      <c r="A10" s="108" t="s">
        <v>131</v>
      </c>
      <c r="B10" s="12"/>
      <c r="C10" s="13"/>
      <c r="D10" s="52"/>
      <c r="E10" s="77"/>
      <c r="F10" s="78"/>
      <c r="G10" s="79"/>
      <c r="H10" s="14"/>
    </row>
    <row r="11" spans="1:8" x14ac:dyDescent="0.4">
      <c r="A11" s="108" t="s">
        <v>11</v>
      </c>
      <c r="B11" s="12"/>
      <c r="C11" s="13"/>
      <c r="D11" s="52">
        <v>2</v>
      </c>
      <c r="E11" s="77">
        <v>447398</v>
      </c>
      <c r="F11" s="78">
        <v>102834</v>
      </c>
      <c r="G11" s="79">
        <f>F11/E11</f>
        <v>0.22984903821653205</v>
      </c>
      <c r="H11" s="14"/>
    </row>
    <row r="12" spans="1:8" x14ac:dyDescent="0.4">
      <c r="A12" s="108" t="s">
        <v>12</v>
      </c>
      <c r="B12" s="12"/>
      <c r="C12" s="13"/>
      <c r="D12" s="52"/>
      <c r="E12" s="77"/>
      <c r="F12" s="78"/>
      <c r="G12" s="79"/>
      <c r="H12" s="14"/>
    </row>
    <row r="13" spans="1:8" x14ac:dyDescent="0.4">
      <c r="A13" s="108" t="s">
        <v>105</v>
      </c>
      <c r="B13" s="12"/>
      <c r="C13" s="13"/>
      <c r="D13" s="52"/>
      <c r="E13" s="77"/>
      <c r="F13" s="78"/>
      <c r="G13" s="79"/>
      <c r="H13" s="14"/>
    </row>
    <row r="14" spans="1:8" x14ac:dyDescent="0.4">
      <c r="A14" s="108" t="s">
        <v>53</v>
      </c>
      <c r="B14" s="12"/>
      <c r="C14" s="13"/>
      <c r="D14" s="52"/>
      <c r="E14" s="77"/>
      <c r="F14" s="78"/>
      <c r="G14" s="79"/>
      <c r="H14" s="14"/>
    </row>
    <row r="15" spans="1:8" x14ac:dyDescent="0.4">
      <c r="A15" s="108" t="s">
        <v>98</v>
      </c>
      <c r="B15" s="12"/>
      <c r="C15" s="13"/>
      <c r="D15" s="52"/>
      <c r="E15" s="77"/>
      <c r="F15" s="78"/>
      <c r="G15" s="79"/>
      <c r="H15" s="14"/>
    </row>
    <row r="16" spans="1:8" x14ac:dyDescent="0.4">
      <c r="A16" s="108" t="s">
        <v>113</v>
      </c>
      <c r="B16" s="12"/>
      <c r="C16" s="13"/>
      <c r="D16" s="52"/>
      <c r="E16" s="77"/>
      <c r="F16" s="78"/>
      <c r="G16" s="79"/>
      <c r="H16" s="14"/>
    </row>
    <row r="17" spans="1:8" x14ac:dyDescent="0.4">
      <c r="A17" s="108" t="s">
        <v>13</v>
      </c>
      <c r="B17" s="12"/>
      <c r="C17" s="13"/>
      <c r="D17" s="52"/>
      <c r="E17" s="77"/>
      <c r="F17" s="78"/>
      <c r="G17" s="79"/>
      <c r="H17" s="14"/>
    </row>
    <row r="18" spans="1:8" x14ac:dyDescent="0.4">
      <c r="A18" s="108" t="s">
        <v>14</v>
      </c>
      <c r="B18" s="12"/>
      <c r="C18" s="13"/>
      <c r="D18" s="52"/>
      <c r="E18" s="77"/>
      <c r="F18" s="78"/>
      <c r="G18" s="79"/>
      <c r="H18" s="14"/>
    </row>
    <row r="19" spans="1:8" x14ac:dyDescent="0.4">
      <c r="A19" s="108" t="s">
        <v>15</v>
      </c>
      <c r="B19" s="12"/>
      <c r="C19" s="13"/>
      <c r="D19" s="52">
        <v>1</v>
      </c>
      <c r="E19" s="77">
        <v>421480</v>
      </c>
      <c r="F19" s="78">
        <v>105620</v>
      </c>
      <c r="G19" s="79">
        <f>F19/E19</f>
        <v>0.25059314795482585</v>
      </c>
      <c r="H19" s="14"/>
    </row>
    <row r="20" spans="1:8" x14ac:dyDescent="0.4">
      <c r="A20" s="108" t="s">
        <v>16</v>
      </c>
      <c r="B20" s="12"/>
      <c r="C20" s="13"/>
      <c r="D20" s="52"/>
      <c r="E20" s="77"/>
      <c r="F20" s="78"/>
      <c r="G20" s="79"/>
      <c r="H20" s="14"/>
    </row>
    <row r="21" spans="1:8" x14ac:dyDescent="0.4">
      <c r="A21" s="108" t="s">
        <v>102</v>
      </c>
      <c r="B21" s="12"/>
      <c r="C21" s="13"/>
      <c r="D21" s="52"/>
      <c r="E21" s="77"/>
      <c r="F21" s="78"/>
      <c r="G21" s="79"/>
      <c r="H21" s="14"/>
    </row>
    <row r="22" spans="1:8" x14ac:dyDescent="0.4">
      <c r="A22" s="108" t="s">
        <v>56</v>
      </c>
      <c r="B22" s="12"/>
      <c r="C22" s="13"/>
      <c r="D22" s="52">
        <v>1</v>
      </c>
      <c r="E22" s="77">
        <v>666904</v>
      </c>
      <c r="F22" s="78">
        <v>2640.5</v>
      </c>
      <c r="G22" s="79">
        <f>F22/E22</f>
        <v>3.9593404747909743E-3</v>
      </c>
      <c r="H22" s="14"/>
    </row>
    <row r="23" spans="1:8" x14ac:dyDescent="0.4">
      <c r="A23" s="108" t="s">
        <v>151</v>
      </c>
      <c r="B23" s="12"/>
      <c r="C23" s="13"/>
      <c r="D23" s="52">
        <v>1</v>
      </c>
      <c r="E23" s="77">
        <v>257148</v>
      </c>
      <c r="F23" s="78">
        <v>92733</v>
      </c>
      <c r="G23" s="79">
        <f>F23/E23</f>
        <v>0.36062112091091514</v>
      </c>
      <c r="H23" s="14"/>
    </row>
    <row r="24" spans="1:8" x14ac:dyDescent="0.4">
      <c r="A24" s="108" t="s">
        <v>19</v>
      </c>
      <c r="B24" s="12"/>
      <c r="C24" s="13"/>
      <c r="D24" s="52"/>
      <c r="E24" s="77"/>
      <c r="F24" s="78"/>
      <c r="G24" s="79"/>
      <c r="H24" s="14"/>
    </row>
    <row r="25" spans="1:8" x14ac:dyDescent="0.4">
      <c r="A25" s="109" t="s">
        <v>20</v>
      </c>
      <c r="B25" s="12"/>
      <c r="C25" s="13"/>
      <c r="D25" s="52"/>
      <c r="E25" s="77"/>
      <c r="F25" s="78"/>
      <c r="G25" s="79"/>
      <c r="H25" s="14"/>
    </row>
    <row r="26" spans="1:8" x14ac:dyDescent="0.4">
      <c r="A26" s="109" t="s">
        <v>21</v>
      </c>
      <c r="B26" s="12"/>
      <c r="C26" s="13"/>
      <c r="D26" s="52"/>
      <c r="E26" s="77"/>
      <c r="F26" s="78"/>
      <c r="G26" s="79"/>
      <c r="H26" s="14"/>
    </row>
    <row r="27" spans="1:8" x14ac:dyDescent="0.4">
      <c r="A27" s="110" t="s">
        <v>22</v>
      </c>
      <c r="B27" s="12"/>
      <c r="C27" s="13"/>
      <c r="D27" s="52"/>
      <c r="E27" s="78"/>
      <c r="F27" s="78"/>
      <c r="G27" s="79"/>
      <c r="H27" s="14"/>
    </row>
    <row r="28" spans="1:8" x14ac:dyDescent="0.4">
      <c r="A28" s="110" t="s">
        <v>23</v>
      </c>
      <c r="B28" s="12"/>
      <c r="C28" s="13"/>
      <c r="D28" s="52"/>
      <c r="E28" s="78"/>
      <c r="F28" s="78"/>
      <c r="G28" s="79"/>
      <c r="H28" s="14"/>
    </row>
    <row r="29" spans="1:8" x14ac:dyDescent="0.4">
      <c r="A29" s="110" t="s">
        <v>24</v>
      </c>
      <c r="B29" s="12"/>
      <c r="C29" s="13"/>
      <c r="D29" s="52">
        <v>1</v>
      </c>
      <c r="E29" s="78">
        <v>32788</v>
      </c>
      <c r="F29" s="78">
        <v>9057</v>
      </c>
      <c r="G29" s="79">
        <f>F29/E29</f>
        <v>0.27622910821032087</v>
      </c>
      <c r="H29" s="14"/>
    </row>
    <row r="30" spans="1:8" x14ac:dyDescent="0.4">
      <c r="A30" s="110" t="s">
        <v>25</v>
      </c>
      <c r="B30" s="12"/>
      <c r="C30" s="13"/>
      <c r="D30" s="52">
        <v>1</v>
      </c>
      <c r="E30" s="78">
        <v>196970</v>
      </c>
      <c r="F30" s="78">
        <v>90752.8</v>
      </c>
      <c r="G30" s="79">
        <f>F30/E30</f>
        <v>0.46074427577803728</v>
      </c>
      <c r="H30" s="14"/>
    </row>
    <row r="31" spans="1:8" x14ac:dyDescent="0.4">
      <c r="A31" s="110" t="s">
        <v>26</v>
      </c>
      <c r="B31" s="12"/>
      <c r="C31" s="13"/>
      <c r="D31" s="52"/>
      <c r="E31" s="78"/>
      <c r="F31" s="78"/>
      <c r="G31" s="79"/>
      <c r="H31" s="14"/>
    </row>
    <row r="32" spans="1:8" x14ac:dyDescent="0.4">
      <c r="A32" s="110" t="s">
        <v>109</v>
      </c>
      <c r="B32" s="12"/>
      <c r="C32" s="13"/>
      <c r="D32" s="52"/>
      <c r="E32" s="78"/>
      <c r="F32" s="78"/>
      <c r="G32" s="79"/>
      <c r="H32" s="14"/>
    </row>
    <row r="33" spans="1:8" x14ac:dyDescent="0.4">
      <c r="A33" s="110" t="s">
        <v>139</v>
      </c>
      <c r="B33" s="12"/>
      <c r="C33" s="13"/>
      <c r="D33" s="52"/>
      <c r="E33" s="78"/>
      <c r="F33" s="78"/>
      <c r="G33" s="79"/>
      <c r="H33" s="14"/>
    </row>
    <row r="34" spans="1:8" x14ac:dyDescent="0.4">
      <c r="A34" s="110" t="s">
        <v>27</v>
      </c>
      <c r="B34" s="12"/>
      <c r="C34" s="13"/>
      <c r="D34" s="52">
        <v>1</v>
      </c>
      <c r="E34" s="78">
        <v>173643</v>
      </c>
      <c r="F34" s="78">
        <v>42230.5</v>
      </c>
      <c r="G34" s="79">
        <f>+F34/E34</f>
        <v>0.24320300847140397</v>
      </c>
      <c r="H34" s="14"/>
    </row>
    <row r="35" spans="1:8" x14ac:dyDescent="0.4">
      <c r="A35" s="15" t="s">
        <v>28</v>
      </c>
      <c r="B35" s="12"/>
      <c r="C35" s="13"/>
      <c r="D35" s="53"/>
      <c r="E35" s="77"/>
      <c r="F35" s="78"/>
      <c r="G35" s="80"/>
      <c r="H35" s="14"/>
    </row>
    <row r="36" spans="1:8" x14ac:dyDescent="0.4">
      <c r="A36" s="15" t="s">
        <v>44</v>
      </c>
      <c r="B36" s="12"/>
      <c r="C36" s="13"/>
      <c r="D36" s="53"/>
      <c r="E36" s="77"/>
      <c r="F36" s="78"/>
      <c r="G36" s="80"/>
      <c r="H36" s="14"/>
    </row>
    <row r="37" spans="1:8" x14ac:dyDescent="0.4">
      <c r="A37" s="15" t="s">
        <v>30</v>
      </c>
      <c r="B37" s="12"/>
      <c r="C37" s="13"/>
      <c r="D37" s="53"/>
      <c r="E37" s="77"/>
      <c r="F37" s="78"/>
      <c r="G37" s="80"/>
      <c r="H37" s="14"/>
    </row>
    <row r="38" spans="1:8" x14ac:dyDescent="0.4">
      <c r="A38" s="16"/>
      <c r="B38" s="17"/>
      <c r="C38" s="13"/>
      <c r="D38" s="53"/>
      <c r="E38" s="81"/>
      <c r="F38" s="81"/>
      <c r="G38" s="80"/>
      <c r="H38" s="14"/>
    </row>
    <row r="39" spans="1:8" x14ac:dyDescent="0.4">
      <c r="A39" s="18" t="s">
        <v>31</v>
      </c>
      <c r="B39" s="19"/>
      <c r="C39" s="2"/>
      <c r="D39" s="54">
        <f>SUM(D9:D38)</f>
        <v>15</v>
      </c>
      <c r="E39" s="89">
        <f>SUM(E9:E38)</f>
        <v>3141635</v>
      </c>
      <c r="F39" s="89">
        <f>SUM(F9:F38)</f>
        <v>723237.3</v>
      </c>
      <c r="G39" s="93">
        <f>F39/E39</f>
        <v>0.23021047957512569</v>
      </c>
      <c r="H39" s="14"/>
    </row>
    <row r="40" spans="1:8" x14ac:dyDescent="0.4">
      <c r="A40" s="20"/>
      <c r="B40" s="20"/>
      <c r="C40" s="20"/>
      <c r="D40" s="84"/>
      <c r="E40" s="85"/>
      <c r="F40" s="55"/>
      <c r="G40" s="55"/>
      <c r="H40" s="2"/>
    </row>
    <row r="41" spans="1:8" ht="17.649999999999999" x14ac:dyDescent="0.5">
      <c r="A41" s="21" t="s">
        <v>32</v>
      </c>
      <c r="B41" s="22"/>
      <c r="C41" s="22"/>
      <c r="D41" s="10"/>
      <c r="E41" s="86"/>
      <c r="F41" s="56"/>
      <c r="G41" s="56"/>
      <c r="H41" s="2"/>
    </row>
    <row r="42" spans="1:8" x14ac:dyDescent="0.4">
      <c r="A42" s="23"/>
      <c r="B42" s="23"/>
      <c r="C42" s="23"/>
      <c r="D42" s="87"/>
      <c r="E42" s="10" t="s">
        <v>122</v>
      </c>
      <c r="F42" s="10" t="s">
        <v>122</v>
      </c>
      <c r="G42" s="10" t="s">
        <v>5</v>
      </c>
      <c r="H42" s="2"/>
    </row>
    <row r="43" spans="1:8" x14ac:dyDescent="0.4">
      <c r="A43" s="23"/>
      <c r="B43" s="23"/>
      <c r="C43" s="23"/>
      <c r="D43" s="87" t="s">
        <v>6</v>
      </c>
      <c r="E43" s="57" t="s">
        <v>123</v>
      </c>
      <c r="F43" s="56" t="s">
        <v>8</v>
      </c>
      <c r="G43" s="56" t="s">
        <v>124</v>
      </c>
      <c r="H43" s="2"/>
    </row>
    <row r="44" spans="1:8" x14ac:dyDescent="0.4">
      <c r="A44" s="24" t="s">
        <v>33</v>
      </c>
      <c r="B44" s="25"/>
      <c r="C44" s="13"/>
      <c r="D44" s="52">
        <v>24</v>
      </c>
      <c r="E44" s="78">
        <v>8481868.5800000001</v>
      </c>
      <c r="F44" s="78">
        <v>787799.48</v>
      </c>
      <c r="G44" s="94">
        <f t="shared" ref="G44:G50" si="0">1-(+F44/E44)</f>
        <v>0.90711958425557215</v>
      </c>
      <c r="H44" s="14"/>
    </row>
    <row r="45" spans="1:8" x14ac:dyDescent="0.4">
      <c r="A45" s="24" t="s">
        <v>34</v>
      </c>
      <c r="B45" s="25"/>
      <c r="C45" s="13"/>
      <c r="D45" s="52">
        <v>3</v>
      </c>
      <c r="E45" s="78">
        <v>996979.63</v>
      </c>
      <c r="F45" s="78">
        <v>131705.96</v>
      </c>
      <c r="G45" s="94">
        <f t="shared" si="0"/>
        <v>0.86789503412421776</v>
      </c>
      <c r="H45" s="14"/>
    </row>
    <row r="46" spans="1:8" x14ac:dyDescent="0.4">
      <c r="A46" s="24" t="s">
        <v>35</v>
      </c>
      <c r="B46" s="25"/>
      <c r="C46" s="13"/>
      <c r="D46" s="52">
        <v>77</v>
      </c>
      <c r="E46" s="78">
        <v>5724979.5</v>
      </c>
      <c r="F46" s="78">
        <v>435316.91</v>
      </c>
      <c r="G46" s="94">
        <f t="shared" si="0"/>
        <v>0.92396183951401045</v>
      </c>
      <c r="H46" s="14"/>
    </row>
    <row r="47" spans="1:8" x14ac:dyDescent="0.4">
      <c r="A47" s="24" t="s">
        <v>36</v>
      </c>
      <c r="B47" s="25"/>
      <c r="C47" s="13"/>
      <c r="D47" s="52">
        <v>23</v>
      </c>
      <c r="E47" s="78">
        <v>3806286.85</v>
      </c>
      <c r="F47" s="78">
        <v>215510.78</v>
      </c>
      <c r="G47" s="94">
        <f t="shared" si="0"/>
        <v>0.9433803103935795</v>
      </c>
      <c r="H47" s="14"/>
    </row>
    <row r="48" spans="1:8" x14ac:dyDescent="0.4">
      <c r="A48" s="24" t="s">
        <v>37</v>
      </c>
      <c r="B48" s="25"/>
      <c r="C48" s="13"/>
      <c r="D48" s="52">
        <v>57</v>
      </c>
      <c r="E48" s="78">
        <v>4501103</v>
      </c>
      <c r="F48" s="78">
        <v>447829.78</v>
      </c>
      <c r="G48" s="94">
        <f t="shared" si="0"/>
        <v>0.90050665803470842</v>
      </c>
      <c r="H48" s="14"/>
    </row>
    <row r="49" spans="1:8" x14ac:dyDescent="0.4">
      <c r="A49" s="24" t="s">
        <v>38</v>
      </c>
      <c r="B49" s="25"/>
      <c r="C49" s="13"/>
      <c r="D49" s="52">
        <v>4</v>
      </c>
      <c r="E49" s="78">
        <v>1491596</v>
      </c>
      <c r="F49" s="78">
        <v>14667</v>
      </c>
      <c r="G49" s="94">
        <f t="shared" si="0"/>
        <v>0.99016690846583122</v>
      </c>
      <c r="H49" s="14"/>
    </row>
    <row r="50" spans="1:8" x14ac:dyDescent="0.4">
      <c r="A50" s="24" t="s">
        <v>39</v>
      </c>
      <c r="B50" s="25"/>
      <c r="C50" s="13"/>
      <c r="D50" s="52">
        <v>5</v>
      </c>
      <c r="E50" s="78">
        <v>454905</v>
      </c>
      <c r="F50" s="78">
        <v>58890</v>
      </c>
      <c r="G50" s="94">
        <f t="shared" si="0"/>
        <v>0.87054439938009032</v>
      </c>
      <c r="H50" s="14"/>
    </row>
    <row r="51" spans="1:8" x14ac:dyDescent="0.4">
      <c r="A51" s="24" t="s">
        <v>40</v>
      </c>
      <c r="B51" s="25"/>
      <c r="C51" s="13"/>
      <c r="D51" s="52"/>
      <c r="E51" s="78"/>
      <c r="F51" s="78"/>
      <c r="G51" s="94"/>
      <c r="H51" s="14"/>
    </row>
    <row r="52" spans="1:8" x14ac:dyDescent="0.4">
      <c r="A52" s="24" t="s">
        <v>41</v>
      </c>
      <c r="B52" s="25"/>
      <c r="C52" s="13"/>
      <c r="D52" s="52">
        <v>1</v>
      </c>
      <c r="E52" s="78">
        <v>63950</v>
      </c>
      <c r="F52" s="78">
        <v>6250</v>
      </c>
      <c r="G52" s="94">
        <f>1-(+F52/E52)</f>
        <v>0.90226739640344022</v>
      </c>
      <c r="H52" s="14"/>
    </row>
    <row r="53" spans="1:8" x14ac:dyDescent="0.4">
      <c r="A53" s="26" t="s">
        <v>60</v>
      </c>
      <c r="B53" s="27"/>
      <c r="C53" s="13"/>
      <c r="D53" s="52">
        <v>453</v>
      </c>
      <c r="E53" s="78">
        <v>55215946.390000001</v>
      </c>
      <c r="F53" s="78">
        <v>5951709.8099999996</v>
      </c>
      <c r="G53" s="94">
        <f>1-(+F53/E53)</f>
        <v>0.89221030881256624</v>
      </c>
      <c r="H53" s="14"/>
    </row>
    <row r="54" spans="1:8" x14ac:dyDescent="0.4">
      <c r="A54" s="26" t="s">
        <v>61</v>
      </c>
      <c r="B54" s="27"/>
      <c r="C54" s="13"/>
      <c r="D54" s="52"/>
      <c r="E54" s="78"/>
      <c r="F54" s="78"/>
      <c r="G54" s="94"/>
      <c r="H54" s="14"/>
    </row>
    <row r="55" spans="1:8" x14ac:dyDescent="0.4">
      <c r="A55" s="28" t="s">
        <v>42</v>
      </c>
      <c r="B55" s="27"/>
      <c r="C55" s="13"/>
      <c r="D55" s="53"/>
      <c r="E55" s="88"/>
      <c r="F55" s="78"/>
      <c r="G55" s="95"/>
      <c r="H55" s="14"/>
    </row>
    <row r="56" spans="1:8" x14ac:dyDescent="0.4">
      <c r="A56" s="15" t="s">
        <v>43</v>
      </c>
      <c r="B56" s="25"/>
      <c r="C56" s="13"/>
      <c r="D56" s="53"/>
      <c r="E56" s="88"/>
      <c r="F56" s="78"/>
      <c r="G56" s="95"/>
      <c r="H56" s="14"/>
    </row>
    <row r="57" spans="1:8" x14ac:dyDescent="0.4">
      <c r="A57" s="15" t="s">
        <v>44</v>
      </c>
      <c r="B57" s="25"/>
      <c r="C57" s="13"/>
      <c r="D57" s="53"/>
      <c r="E57" s="96"/>
      <c r="F57" s="97">
        <v>3052.5</v>
      </c>
      <c r="G57" s="95"/>
      <c r="H57" s="14"/>
    </row>
    <row r="58" spans="1:8" x14ac:dyDescent="0.4">
      <c r="A58" s="15" t="s">
        <v>30</v>
      </c>
      <c r="B58" s="25"/>
      <c r="C58" s="2"/>
      <c r="D58" s="53"/>
      <c r="E58" s="96"/>
      <c r="F58" s="78"/>
      <c r="G58" s="95"/>
      <c r="H58" s="14"/>
    </row>
    <row r="59" spans="1:8" x14ac:dyDescent="0.4">
      <c r="A59" s="29"/>
      <c r="B59" s="17"/>
      <c r="C59" s="30"/>
      <c r="D59" s="53"/>
      <c r="E59" s="88"/>
      <c r="F59" s="88"/>
      <c r="G59" s="95"/>
      <c r="H59" s="2"/>
    </row>
    <row r="60" spans="1:8" ht="17.25" x14ac:dyDescent="0.45">
      <c r="A60" s="19" t="s">
        <v>45</v>
      </c>
      <c r="B60" s="19"/>
      <c r="C60" s="32"/>
      <c r="D60" s="54">
        <f>SUM(D44:D56)</f>
        <v>647</v>
      </c>
      <c r="E60" s="89">
        <f>SUM(E44:E59)</f>
        <v>80737614.950000003</v>
      </c>
      <c r="F60" s="89">
        <f>SUM(F44:F59)</f>
        <v>8052732.2199999997</v>
      </c>
      <c r="G60" s="98">
        <f>1-(+F60/E60)</f>
        <v>0.90026046440699325</v>
      </c>
      <c r="H60" s="2"/>
    </row>
    <row r="61" spans="1:8" ht="17.25" x14ac:dyDescent="0.45">
      <c r="A61" s="30"/>
      <c r="B61" s="32"/>
      <c r="C61" s="32"/>
      <c r="D61" s="90"/>
      <c r="E61" s="91"/>
      <c r="F61" s="92"/>
      <c r="G61" s="92"/>
      <c r="H61" s="2"/>
    </row>
    <row r="62" spans="1:8" ht="17.25" x14ac:dyDescent="0.45">
      <c r="A62" s="31" t="s">
        <v>46</v>
      </c>
      <c r="B62" s="20"/>
      <c r="C62" s="20"/>
      <c r="D62" s="32"/>
      <c r="E62" s="32"/>
      <c r="F62" s="33">
        <f>F60+F39</f>
        <v>8775969.5199999996</v>
      </c>
      <c r="G62" s="32"/>
      <c r="H62" s="2"/>
    </row>
    <row r="63" spans="1:8" ht="17.25" x14ac:dyDescent="0.45">
      <c r="A63" s="31"/>
      <c r="B63" s="20"/>
      <c r="C63" s="20"/>
      <c r="D63" s="32"/>
      <c r="E63" s="32"/>
      <c r="F63" s="34"/>
      <c r="G63" s="20"/>
      <c r="H63" s="2"/>
    </row>
    <row r="64" spans="1:8" x14ac:dyDescent="0.4">
      <c r="A64" s="3" t="s">
        <v>48</v>
      </c>
      <c r="B64" s="20"/>
      <c r="C64" s="20"/>
      <c r="D64" s="20"/>
      <c r="E64" s="20"/>
      <c r="F64" s="34"/>
      <c r="G64" s="20"/>
      <c r="H64" s="2"/>
    </row>
    <row r="65" spans="1:8" x14ac:dyDescent="0.4">
      <c r="A65" s="3" t="s">
        <v>49</v>
      </c>
      <c r="B65" s="20"/>
      <c r="C65" s="20"/>
      <c r="D65" s="20"/>
      <c r="E65" s="20"/>
      <c r="F65" s="34"/>
      <c r="G65" s="20"/>
      <c r="H65" s="2"/>
    </row>
    <row r="66" spans="1:8" ht="17.25" x14ac:dyDescent="0.45">
      <c r="A66" s="3"/>
      <c r="B66" s="32"/>
      <c r="C66" s="32"/>
      <c r="D66" s="32"/>
      <c r="E66" s="32"/>
      <c r="F66" s="33"/>
      <c r="G66" s="32"/>
      <c r="H66" s="2"/>
    </row>
    <row r="67" spans="1:8" x14ac:dyDescent="0.4">
      <c r="A67" s="35" t="s">
        <v>50</v>
      </c>
    </row>
    <row r="69" spans="1:8" ht="17.25" x14ac:dyDescent="0.45">
      <c r="A69" s="31"/>
      <c r="B69" s="32"/>
      <c r="C69" s="32"/>
      <c r="D69" s="3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C2538-530B-45CC-B476-F11E6AB8F2D8}">
  <sheetPr>
    <pageSetUpPr autoPageBreaks="0"/>
  </sheetPr>
  <dimension ref="A1:H74"/>
  <sheetViews>
    <sheetView showOutlineSymbols="0" topLeftCell="A40" zoomScale="87" zoomScaleNormal="87" workbookViewId="0">
      <selection activeCell="L6" sqref="L6"/>
    </sheetView>
  </sheetViews>
  <sheetFormatPr defaultRowHeight="15" x14ac:dyDescent="0.4"/>
  <cols>
    <col min="1" max="1" width="9.6640625" customWidth="1"/>
    <col min="2" max="2" width="15.6640625" customWidth="1"/>
    <col min="3" max="3" width="3.6640625" customWidth="1"/>
    <col min="4" max="4" width="7.6640625" customWidth="1"/>
    <col min="5" max="5" width="17.6640625" customWidth="1"/>
    <col min="6" max="6" width="14.6640625" customWidth="1"/>
    <col min="7" max="7" width="11.6640625" customWidth="1"/>
  </cols>
  <sheetData>
    <row r="1" spans="1:8" ht="22.5" x14ac:dyDescent="0.6">
      <c r="A1" s="1" t="s">
        <v>0</v>
      </c>
      <c r="B1" s="2"/>
      <c r="C1" s="2"/>
      <c r="D1" s="2"/>
      <c r="E1" s="2"/>
      <c r="F1" s="2"/>
      <c r="G1" s="2"/>
      <c r="H1" s="2"/>
    </row>
    <row r="2" spans="1:8" ht="22.5" x14ac:dyDescent="0.6">
      <c r="A2" s="1" t="s">
        <v>1</v>
      </c>
      <c r="B2" s="2"/>
      <c r="C2" s="2"/>
      <c r="D2" s="2"/>
      <c r="E2" s="2"/>
      <c r="F2" s="2"/>
      <c r="G2" s="2"/>
      <c r="H2" s="2"/>
    </row>
    <row r="3" spans="1:8" ht="22.5" x14ac:dyDescent="0.6">
      <c r="A3" s="1" t="str">
        <f>ARG!$A$3</f>
        <v>MONTH ENDED:  MAY 2026</v>
      </c>
      <c r="B3" s="2"/>
      <c r="C3" s="2"/>
      <c r="D3" s="2"/>
      <c r="E3" s="2"/>
      <c r="F3" s="2"/>
      <c r="G3" s="2"/>
      <c r="H3" s="2"/>
    </row>
    <row r="4" spans="1:8" ht="22.5" x14ac:dyDescent="0.6">
      <c r="A4" s="2"/>
      <c r="B4" s="62"/>
      <c r="C4" s="62"/>
      <c r="D4" s="5" t="s">
        <v>153</v>
      </c>
      <c r="E4" s="6"/>
      <c r="F4" s="7"/>
      <c r="G4" s="63"/>
      <c r="H4" s="2"/>
    </row>
    <row r="5" spans="1:8" ht="17.649999999999999" x14ac:dyDescent="0.5">
      <c r="A5" s="21" t="s">
        <v>3</v>
      </c>
      <c r="B5" s="62"/>
      <c r="C5" s="62"/>
      <c r="D5" s="62"/>
      <c r="E5" s="62"/>
      <c r="F5" s="63"/>
      <c r="G5" s="63"/>
      <c r="H5" s="2"/>
    </row>
    <row r="6" spans="1:8" x14ac:dyDescent="0.4">
      <c r="A6" s="9"/>
      <c r="B6" s="9"/>
      <c r="C6" s="9"/>
      <c r="D6" s="9"/>
      <c r="E6" s="10" t="s">
        <v>4</v>
      </c>
      <c r="F6" s="10" t="s">
        <v>4</v>
      </c>
      <c r="G6" s="11" t="s">
        <v>5</v>
      </c>
      <c r="H6" s="2"/>
    </row>
    <row r="7" spans="1:8" x14ac:dyDescent="0.4">
      <c r="A7" s="9"/>
      <c r="B7" s="9"/>
      <c r="C7" s="9"/>
      <c r="D7" s="10" t="s">
        <v>6</v>
      </c>
      <c r="E7" s="10" t="s">
        <v>7</v>
      </c>
      <c r="F7" s="11" t="s">
        <v>8</v>
      </c>
      <c r="G7" s="11" t="s">
        <v>9</v>
      </c>
      <c r="H7" s="2"/>
    </row>
    <row r="8" spans="1:8" x14ac:dyDescent="0.4">
      <c r="A8" s="108" t="s">
        <v>10</v>
      </c>
      <c r="B8" s="12"/>
      <c r="C8" s="13"/>
      <c r="D8" s="52"/>
      <c r="E8" s="78"/>
      <c r="F8" s="78"/>
      <c r="G8" s="79"/>
      <c r="H8" s="14"/>
    </row>
    <row r="9" spans="1:8" x14ac:dyDescent="0.4">
      <c r="A9" s="108" t="s">
        <v>11</v>
      </c>
      <c r="B9" s="12"/>
      <c r="C9" s="13"/>
      <c r="D9" s="52"/>
      <c r="E9" s="78"/>
      <c r="F9" s="78"/>
      <c r="G9" s="79"/>
      <c r="H9" s="14"/>
    </row>
    <row r="10" spans="1:8" x14ac:dyDescent="0.4">
      <c r="A10" s="108" t="s">
        <v>111</v>
      </c>
      <c r="B10" s="12"/>
      <c r="C10" s="13"/>
      <c r="D10" s="52"/>
      <c r="E10" s="78"/>
      <c r="F10" s="78"/>
      <c r="G10" s="79"/>
      <c r="H10" s="14"/>
    </row>
    <row r="11" spans="1:8" x14ac:dyDescent="0.4">
      <c r="A11" s="108" t="s">
        <v>25</v>
      </c>
      <c r="B11" s="12"/>
      <c r="C11" s="13"/>
      <c r="D11" s="52">
        <v>1</v>
      </c>
      <c r="E11" s="78">
        <v>82245</v>
      </c>
      <c r="F11" s="78">
        <v>22038</v>
      </c>
      <c r="G11" s="79">
        <f>F11/E11</f>
        <v>0.26795549881451758</v>
      </c>
      <c r="H11" s="14"/>
    </row>
    <row r="12" spans="1:8" x14ac:dyDescent="0.4">
      <c r="A12" s="108" t="s">
        <v>70</v>
      </c>
      <c r="B12" s="12"/>
      <c r="C12" s="13"/>
      <c r="D12" s="52"/>
      <c r="E12" s="78"/>
      <c r="F12" s="78"/>
      <c r="G12" s="79"/>
      <c r="H12" s="14"/>
    </row>
    <row r="13" spans="1:8" x14ac:dyDescent="0.4">
      <c r="A13" s="108" t="s">
        <v>99</v>
      </c>
      <c r="B13" s="12"/>
      <c r="C13" s="13"/>
      <c r="D13" s="52"/>
      <c r="E13" s="78"/>
      <c r="F13" s="78"/>
      <c r="G13" s="79"/>
      <c r="H13" s="14"/>
    </row>
    <row r="14" spans="1:8" x14ac:dyDescent="0.4">
      <c r="A14" s="108" t="s">
        <v>101</v>
      </c>
      <c r="B14" s="12"/>
      <c r="C14" s="13"/>
      <c r="D14" s="52"/>
      <c r="E14" s="78"/>
      <c r="F14" s="78"/>
      <c r="G14" s="79"/>
      <c r="H14" s="14"/>
    </row>
    <row r="15" spans="1:8" x14ac:dyDescent="0.4">
      <c r="A15" s="108" t="s">
        <v>96</v>
      </c>
      <c r="B15" s="12"/>
      <c r="C15" s="13"/>
      <c r="D15" s="52"/>
      <c r="E15" s="78"/>
      <c r="F15" s="78"/>
      <c r="G15" s="79"/>
      <c r="H15" s="14"/>
    </row>
    <row r="16" spans="1:8" x14ac:dyDescent="0.4">
      <c r="A16" s="108" t="s">
        <v>74</v>
      </c>
      <c r="B16" s="12"/>
      <c r="C16" s="13"/>
      <c r="D16" s="52"/>
      <c r="E16" s="78"/>
      <c r="F16" s="78"/>
      <c r="G16" s="79"/>
      <c r="H16" s="14"/>
    </row>
    <row r="17" spans="1:8" x14ac:dyDescent="0.4">
      <c r="A17" s="110" t="s">
        <v>105</v>
      </c>
      <c r="B17" s="12"/>
      <c r="C17" s="13"/>
      <c r="D17" s="52"/>
      <c r="E17" s="78"/>
      <c r="F17" s="78"/>
      <c r="G17" s="79"/>
      <c r="H17" s="14"/>
    </row>
    <row r="18" spans="1:8" x14ac:dyDescent="0.4">
      <c r="A18" s="110" t="s">
        <v>14</v>
      </c>
      <c r="B18" s="12"/>
      <c r="C18" s="13"/>
      <c r="D18" s="52"/>
      <c r="E18" s="78"/>
      <c r="F18" s="78"/>
      <c r="G18" s="79"/>
      <c r="H18" s="14"/>
    </row>
    <row r="19" spans="1:8" x14ac:dyDescent="0.4">
      <c r="A19" s="108" t="s">
        <v>15</v>
      </c>
      <c r="B19" s="12"/>
      <c r="C19" s="13"/>
      <c r="D19" s="52"/>
      <c r="E19" s="78"/>
      <c r="F19" s="78"/>
      <c r="G19" s="79"/>
      <c r="H19" s="14"/>
    </row>
    <row r="20" spans="1:8" x14ac:dyDescent="0.4">
      <c r="A20" s="108" t="s">
        <v>135</v>
      </c>
      <c r="B20" s="12"/>
      <c r="C20" s="13"/>
      <c r="D20" s="52">
        <v>1</v>
      </c>
      <c r="E20" s="78">
        <v>33230</v>
      </c>
      <c r="F20" s="78">
        <v>14164</v>
      </c>
      <c r="G20" s="79">
        <f>F20/E20</f>
        <v>0.42624134817935599</v>
      </c>
      <c r="H20" s="14"/>
    </row>
    <row r="21" spans="1:8" x14ac:dyDescent="0.4">
      <c r="A21" s="108" t="s">
        <v>91</v>
      </c>
      <c r="B21" s="12"/>
      <c r="C21" s="13"/>
      <c r="D21" s="52"/>
      <c r="E21" s="78"/>
      <c r="F21" s="78"/>
      <c r="G21" s="79"/>
      <c r="H21" s="14"/>
    </row>
    <row r="22" spans="1:8" x14ac:dyDescent="0.4">
      <c r="A22" s="108" t="s">
        <v>106</v>
      </c>
      <c r="B22" s="12"/>
      <c r="C22" s="13"/>
      <c r="D22" s="52"/>
      <c r="E22" s="78"/>
      <c r="F22" s="78"/>
      <c r="G22" s="79"/>
      <c r="H22" s="14"/>
    </row>
    <row r="23" spans="1:8" x14ac:dyDescent="0.4">
      <c r="A23" s="108" t="s">
        <v>18</v>
      </c>
      <c r="B23" s="12"/>
      <c r="C23" s="13"/>
      <c r="D23" s="52"/>
      <c r="E23" s="78"/>
      <c r="F23" s="78"/>
      <c r="G23" s="79"/>
      <c r="H23" s="14"/>
    </row>
    <row r="24" spans="1:8" x14ac:dyDescent="0.4">
      <c r="A24" s="109" t="s">
        <v>20</v>
      </c>
      <c r="B24" s="12"/>
      <c r="C24" s="13"/>
      <c r="D24" s="52"/>
      <c r="E24" s="78"/>
      <c r="F24" s="78"/>
      <c r="G24" s="79"/>
      <c r="H24" s="14"/>
    </row>
    <row r="25" spans="1:8" x14ac:dyDescent="0.4">
      <c r="A25" s="109" t="s">
        <v>21</v>
      </c>
      <c r="B25" s="12"/>
      <c r="C25" s="13"/>
      <c r="D25" s="52"/>
      <c r="E25" s="78"/>
      <c r="F25" s="78"/>
      <c r="G25" s="79"/>
      <c r="H25" s="14"/>
    </row>
    <row r="26" spans="1:8" x14ac:dyDescent="0.4">
      <c r="A26" s="110" t="s">
        <v>22</v>
      </c>
      <c r="B26" s="12"/>
      <c r="C26" s="13"/>
      <c r="D26" s="52"/>
      <c r="E26" s="78"/>
      <c r="F26" s="78"/>
      <c r="G26" s="79"/>
      <c r="H26" s="14"/>
    </row>
    <row r="27" spans="1:8" x14ac:dyDescent="0.4">
      <c r="A27" s="110" t="s">
        <v>23</v>
      </c>
      <c r="B27" s="12"/>
      <c r="C27" s="13"/>
      <c r="D27" s="52"/>
      <c r="E27" s="78"/>
      <c r="F27" s="78"/>
      <c r="G27" s="79"/>
      <c r="H27" s="14"/>
    </row>
    <row r="28" spans="1:8" x14ac:dyDescent="0.4">
      <c r="A28" s="110" t="s">
        <v>24</v>
      </c>
      <c r="B28" s="12"/>
      <c r="C28" s="13"/>
      <c r="D28" s="52"/>
      <c r="E28" s="78"/>
      <c r="F28" s="78"/>
      <c r="G28" s="79"/>
      <c r="H28" s="14"/>
    </row>
    <row r="29" spans="1:8" x14ac:dyDescent="0.4">
      <c r="A29" s="110" t="s">
        <v>152</v>
      </c>
      <c r="B29" s="12"/>
      <c r="C29" s="13"/>
      <c r="D29" s="52">
        <v>3</v>
      </c>
      <c r="E29" s="78">
        <v>228325</v>
      </c>
      <c r="F29" s="78">
        <v>40245</v>
      </c>
      <c r="G29" s="79">
        <f>F29/E29</f>
        <v>0.17626190736888209</v>
      </c>
      <c r="H29" s="14"/>
    </row>
    <row r="30" spans="1:8" x14ac:dyDescent="0.4">
      <c r="A30" s="110" t="s">
        <v>145</v>
      </c>
      <c r="B30" s="12"/>
      <c r="C30" s="13"/>
      <c r="D30" s="52"/>
      <c r="E30" s="78"/>
      <c r="F30" s="78"/>
      <c r="G30" s="79"/>
      <c r="H30" s="14"/>
    </row>
    <row r="31" spans="1:8" x14ac:dyDescent="0.4">
      <c r="A31" s="110" t="s">
        <v>102</v>
      </c>
      <c r="B31" s="12"/>
      <c r="C31" s="13"/>
      <c r="D31" s="52"/>
      <c r="E31" s="78"/>
      <c r="F31" s="78"/>
      <c r="G31" s="79"/>
      <c r="H31" s="14"/>
    </row>
    <row r="32" spans="1:8" x14ac:dyDescent="0.4">
      <c r="A32" s="110" t="s">
        <v>27</v>
      </c>
      <c r="B32" s="12"/>
      <c r="C32" s="13"/>
      <c r="D32" s="52"/>
      <c r="E32" s="78"/>
      <c r="F32" s="78"/>
      <c r="G32" s="79"/>
      <c r="H32" s="14"/>
    </row>
    <row r="33" spans="1:8" x14ac:dyDescent="0.4">
      <c r="A33" s="110" t="s">
        <v>72</v>
      </c>
      <c r="B33" s="12"/>
      <c r="C33" s="13"/>
      <c r="D33" s="52"/>
      <c r="E33" s="78"/>
      <c r="F33" s="78"/>
      <c r="G33" s="79"/>
      <c r="H33" s="14"/>
    </row>
    <row r="34" spans="1:8" x14ac:dyDescent="0.4">
      <c r="A34" s="15" t="s">
        <v>28</v>
      </c>
      <c r="B34" s="12"/>
      <c r="C34" s="13"/>
      <c r="D34" s="53"/>
      <c r="E34" s="77"/>
      <c r="F34" s="78"/>
      <c r="G34" s="80"/>
      <c r="H34" s="14"/>
    </row>
    <row r="35" spans="1:8" x14ac:dyDescent="0.4">
      <c r="A35" s="15" t="s">
        <v>44</v>
      </c>
      <c r="B35" s="12"/>
      <c r="C35" s="13"/>
      <c r="D35" s="53"/>
      <c r="E35" s="77"/>
      <c r="F35" s="78"/>
      <c r="G35" s="80"/>
      <c r="H35" s="14"/>
    </row>
    <row r="36" spans="1:8" x14ac:dyDescent="0.4">
      <c r="A36" s="15" t="s">
        <v>30</v>
      </c>
      <c r="B36" s="12"/>
      <c r="C36" s="13"/>
      <c r="D36" s="53"/>
      <c r="E36" s="77"/>
      <c r="F36" s="78"/>
      <c r="G36" s="80"/>
      <c r="H36" s="14"/>
    </row>
    <row r="37" spans="1:8" x14ac:dyDescent="0.4">
      <c r="A37" s="16"/>
      <c r="B37" s="17"/>
      <c r="C37" s="13"/>
      <c r="D37" s="53"/>
      <c r="E37" s="81"/>
      <c r="F37" s="81"/>
      <c r="G37" s="80"/>
      <c r="H37" s="14"/>
    </row>
    <row r="38" spans="1:8" x14ac:dyDescent="0.4">
      <c r="A38" s="18" t="s">
        <v>31</v>
      </c>
      <c r="B38" s="19"/>
      <c r="C38" s="2"/>
      <c r="D38" s="54">
        <f>SUM(D8:D37)</f>
        <v>5</v>
      </c>
      <c r="E38" s="89">
        <f>SUM(E8:E37)</f>
        <v>343800</v>
      </c>
      <c r="F38" s="89">
        <f>SUM(F8:F37)</f>
        <v>76447</v>
      </c>
      <c r="G38" s="93">
        <f>F38/E38</f>
        <v>0.22235892961023851</v>
      </c>
      <c r="H38" s="14"/>
    </row>
    <row r="39" spans="1:8" x14ac:dyDescent="0.4">
      <c r="A39" s="60"/>
      <c r="B39" s="31"/>
      <c r="C39" s="2"/>
      <c r="D39" s="64"/>
      <c r="E39" s="100"/>
      <c r="F39" s="100"/>
      <c r="G39" s="101"/>
      <c r="H39" s="2"/>
    </row>
    <row r="40" spans="1:8" ht="17.649999999999999" x14ac:dyDescent="0.5">
      <c r="A40" s="21" t="s">
        <v>146</v>
      </c>
      <c r="B40" s="22"/>
      <c r="C40" s="22"/>
      <c r="D40" s="10"/>
      <c r="E40" s="86"/>
      <c r="F40" s="56"/>
      <c r="G40" s="56"/>
      <c r="H40" s="2"/>
    </row>
    <row r="41" spans="1:8" x14ac:dyDescent="0.4">
      <c r="A41" s="23"/>
      <c r="B41" s="23"/>
      <c r="C41" s="23"/>
      <c r="D41" s="87"/>
      <c r="E41" s="10" t="s">
        <v>147</v>
      </c>
      <c r="F41" s="10" t="s">
        <v>147</v>
      </c>
      <c r="G41" s="10" t="s">
        <v>5</v>
      </c>
      <c r="H41" s="2"/>
    </row>
    <row r="42" spans="1:8" x14ac:dyDescent="0.4">
      <c r="A42" s="23"/>
      <c r="B42" s="23"/>
      <c r="C42" s="23"/>
      <c r="D42" s="87" t="s">
        <v>6</v>
      </c>
      <c r="E42" s="57" t="s">
        <v>123</v>
      </c>
      <c r="F42" s="56" t="s">
        <v>8</v>
      </c>
      <c r="G42" s="59" t="s">
        <v>124</v>
      </c>
      <c r="H42" s="2"/>
    </row>
    <row r="43" spans="1:8" x14ac:dyDescent="0.4">
      <c r="A43" s="24" t="s">
        <v>10</v>
      </c>
      <c r="B43" s="25"/>
      <c r="C43" s="13"/>
      <c r="D43" s="52"/>
      <c r="E43" s="78"/>
      <c r="F43" s="78"/>
      <c r="G43" s="79"/>
      <c r="H43" s="14"/>
    </row>
    <row r="44" spans="1:8" x14ac:dyDescent="0.4">
      <c r="A44" s="24" t="s">
        <v>14</v>
      </c>
      <c r="B44" s="25"/>
      <c r="C44" s="13"/>
      <c r="D44" s="52">
        <v>6</v>
      </c>
      <c r="E44" s="78">
        <v>145832.97</v>
      </c>
      <c r="F44" s="78">
        <v>9160.56</v>
      </c>
      <c r="G44" s="79">
        <f>1-(+F44/E44)</f>
        <v>0.93718457492842666</v>
      </c>
      <c r="H44" s="14"/>
    </row>
    <row r="45" spans="1:8" x14ac:dyDescent="0.4">
      <c r="A45" s="24" t="s">
        <v>20</v>
      </c>
      <c r="B45" s="25"/>
      <c r="C45" s="13"/>
      <c r="D45" s="52"/>
      <c r="E45" s="78"/>
      <c r="F45" s="78"/>
      <c r="G45" s="79"/>
      <c r="H45" s="14"/>
    </row>
    <row r="46" spans="1:8" x14ac:dyDescent="0.4">
      <c r="A46" s="15" t="s">
        <v>148</v>
      </c>
      <c r="B46" s="27"/>
      <c r="C46" s="13"/>
      <c r="D46" s="53"/>
      <c r="E46" s="81"/>
      <c r="F46" s="78"/>
      <c r="G46" s="80"/>
      <c r="H46" s="14"/>
    </row>
    <row r="47" spans="1:8" x14ac:dyDescent="0.4">
      <c r="A47" s="15" t="s">
        <v>44</v>
      </c>
      <c r="B47" s="25"/>
      <c r="C47" s="13"/>
      <c r="D47" s="53"/>
      <c r="E47" s="77"/>
      <c r="F47" s="78"/>
      <c r="G47" s="80"/>
      <c r="H47" s="14"/>
    </row>
    <row r="48" spans="1:8" x14ac:dyDescent="0.4">
      <c r="A48" s="15" t="s">
        <v>30</v>
      </c>
      <c r="B48" s="25"/>
      <c r="C48" s="13"/>
      <c r="D48" s="53"/>
      <c r="E48" s="77"/>
      <c r="F48" s="78"/>
      <c r="G48" s="80"/>
      <c r="H48" s="14"/>
    </row>
    <row r="49" spans="1:8" x14ac:dyDescent="0.4">
      <c r="A49" s="29"/>
      <c r="B49" s="17"/>
      <c r="C49" s="13"/>
      <c r="D49" s="53"/>
      <c r="E49" s="88"/>
      <c r="F49" s="88"/>
      <c r="G49" s="80"/>
      <c r="H49" s="14"/>
    </row>
    <row r="50" spans="1:8" x14ac:dyDescent="0.4">
      <c r="A50" s="19" t="s">
        <v>149</v>
      </c>
      <c r="B50" s="19"/>
      <c r="C50" s="2"/>
      <c r="D50" s="76">
        <f>SUM(D43:D46)</f>
        <v>6</v>
      </c>
      <c r="E50" s="82">
        <f>SUM(E43:E49)</f>
        <v>145832.97</v>
      </c>
      <c r="F50" s="82">
        <f>SUM(F43:F49)</f>
        <v>9160.56</v>
      </c>
      <c r="G50" s="83">
        <f>1-(+F50/E50)</f>
        <v>0.93718457492842666</v>
      </c>
      <c r="H50" s="14"/>
    </row>
    <row r="51" spans="1:8" x14ac:dyDescent="0.4">
      <c r="A51" s="60"/>
      <c r="B51" s="31"/>
      <c r="C51" s="2"/>
      <c r="D51" s="105"/>
      <c r="E51" s="106"/>
      <c r="F51" s="106"/>
      <c r="G51" s="107"/>
      <c r="H51" s="14"/>
    </row>
    <row r="52" spans="1:8" ht="17.649999999999999" x14ac:dyDescent="0.5">
      <c r="A52" s="21" t="s">
        <v>32</v>
      </c>
      <c r="B52" s="22"/>
      <c r="C52" s="22"/>
      <c r="D52" s="10"/>
      <c r="E52" s="86"/>
      <c r="F52" s="56"/>
      <c r="G52" s="56"/>
      <c r="H52" s="14"/>
    </row>
    <row r="53" spans="1:8" x14ac:dyDescent="0.4">
      <c r="A53" s="23"/>
      <c r="B53" s="23"/>
      <c r="C53" s="23"/>
      <c r="D53" s="87"/>
      <c r="E53" s="10" t="s">
        <v>122</v>
      </c>
      <c r="F53" s="10" t="s">
        <v>122</v>
      </c>
      <c r="G53" s="10" t="s">
        <v>5</v>
      </c>
      <c r="H53" s="14"/>
    </row>
    <row r="54" spans="1:8" x14ac:dyDescent="0.4">
      <c r="A54" s="23"/>
      <c r="B54" s="23"/>
      <c r="C54" s="23"/>
      <c r="D54" s="87" t="s">
        <v>6</v>
      </c>
      <c r="E54" s="57" t="s">
        <v>123</v>
      </c>
      <c r="F54" s="56" t="s">
        <v>8</v>
      </c>
      <c r="G54" s="59" t="s">
        <v>124</v>
      </c>
      <c r="H54" s="14"/>
    </row>
    <row r="55" spans="1:8" x14ac:dyDescent="0.4">
      <c r="A55" s="24" t="s">
        <v>33</v>
      </c>
      <c r="B55" s="25"/>
      <c r="C55" s="13"/>
      <c r="D55" s="52">
        <v>27</v>
      </c>
      <c r="E55" s="78">
        <v>1538951.78</v>
      </c>
      <c r="F55" s="78">
        <v>101567.84</v>
      </c>
      <c r="G55" s="79">
        <f>1-(+F55/E55)</f>
        <v>0.93400193474547977</v>
      </c>
      <c r="H55" s="14"/>
    </row>
    <row r="56" spans="1:8" x14ac:dyDescent="0.4">
      <c r="A56" s="24" t="s">
        <v>34</v>
      </c>
      <c r="B56" s="25"/>
      <c r="C56" s="13"/>
      <c r="D56" s="52"/>
      <c r="E56" s="78"/>
      <c r="F56" s="78"/>
      <c r="G56" s="79"/>
      <c r="H56" s="14"/>
    </row>
    <row r="57" spans="1:8" x14ac:dyDescent="0.4">
      <c r="A57" s="24" t="s">
        <v>35</v>
      </c>
      <c r="B57" s="25"/>
      <c r="C57" s="13"/>
      <c r="D57" s="52">
        <v>14</v>
      </c>
      <c r="E57" s="78">
        <v>800206.75</v>
      </c>
      <c r="F57" s="78">
        <v>101836.26</v>
      </c>
      <c r="G57" s="79">
        <f>1-(+F57/E57)</f>
        <v>0.87273756438570405</v>
      </c>
      <c r="H57" s="14"/>
    </row>
    <row r="58" spans="1:8" x14ac:dyDescent="0.4">
      <c r="A58" s="24" t="s">
        <v>36</v>
      </c>
      <c r="B58" s="25"/>
      <c r="C58" s="13"/>
      <c r="D58" s="52">
        <v>9</v>
      </c>
      <c r="E58" s="78">
        <v>974671.5</v>
      </c>
      <c r="F58" s="78">
        <v>38249</v>
      </c>
      <c r="G58" s="79">
        <f>1-(+F58/E58)</f>
        <v>0.96075703454958927</v>
      </c>
      <c r="H58" s="14"/>
    </row>
    <row r="59" spans="1:8" x14ac:dyDescent="0.4">
      <c r="A59" s="24" t="s">
        <v>37</v>
      </c>
      <c r="B59" s="25"/>
      <c r="C59" s="13"/>
      <c r="D59" s="52">
        <v>19</v>
      </c>
      <c r="E59" s="78">
        <v>2142054.9</v>
      </c>
      <c r="F59" s="78">
        <v>156798.51</v>
      </c>
      <c r="G59" s="79">
        <f t="shared" ref="G59:G66" si="0">1-(+F59/E59)</f>
        <v>0.92679995736803944</v>
      </c>
      <c r="H59" s="14"/>
    </row>
    <row r="60" spans="1:8" x14ac:dyDescent="0.4">
      <c r="A60" s="24" t="s">
        <v>38</v>
      </c>
      <c r="B60" s="25"/>
      <c r="C60" s="13"/>
      <c r="D60" s="52"/>
      <c r="E60" s="78"/>
      <c r="F60" s="78"/>
      <c r="G60" s="79"/>
      <c r="H60" s="2"/>
    </row>
    <row r="61" spans="1:8" x14ac:dyDescent="0.4">
      <c r="A61" s="24" t="s">
        <v>39</v>
      </c>
      <c r="B61" s="25"/>
      <c r="C61" s="13"/>
      <c r="D61" s="52">
        <v>5</v>
      </c>
      <c r="E61" s="78">
        <v>85825</v>
      </c>
      <c r="F61" s="78">
        <v>9625</v>
      </c>
      <c r="G61" s="79">
        <f t="shared" si="0"/>
        <v>0.88785318963006121</v>
      </c>
      <c r="H61" s="2"/>
    </row>
    <row r="62" spans="1:8" x14ac:dyDescent="0.4">
      <c r="A62" s="24" t="s">
        <v>40</v>
      </c>
      <c r="B62" s="25"/>
      <c r="C62" s="13"/>
      <c r="D62" s="52"/>
      <c r="E62" s="78"/>
      <c r="F62" s="78"/>
      <c r="G62" s="79"/>
      <c r="H62" s="2"/>
    </row>
    <row r="63" spans="1:8" x14ac:dyDescent="0.4">
      <c r="A63" s="45" t="s">
        <v>41</v>
      </c>
      <c r="B63" s="25"/>
      <c r="C63" s="13"/>
      <c r="D63" s="52"/>
      <c r="E63" s="78"/>
      <c r="F63" s="78"/>
      <c r="G63" s="79"/>
      <c r="H63" s="2"/>
    </row>
    <row r="64" spans="1:8" x14ac:dyDescent="0.4">
      <c r="A64" s="46" t="s">
        <v>59</v>
      </c>
      <c r="B64" s="25"/>
      <c r="C64" s="13"/>
      <c r="D64" s="52"/>
      <c r="E64" s="78"/>
      <c r="F64" s="78"/>
      <c r="G64" s="79"/>
      <c r="H64" s="2"/>
    </row>
    <row r="65" spans="1:8" x14ac:dyDescent="0.4">
      <c r="A65" s="24" t="s">
        <v>92</v>
      </c>
      <c r="B65" s="25"/>
      <c r="C65" s="13"/>
      <c r="D65" s="52">
        <v>353</v>
      </c>
      <c r="E65" s="78">
        <v>34805211.390000001</v>
      </c>
      <c r="F65" s="78">
        <v>3703961.95</v>
      </c>
      <c r="G65" s="79">
        <f t="shared" si="0"/>
        <v>0.89358024841463257</v>
      </c>
      <c r="H65" s="2"/>
    </row>
    <row r="66" spans="1:8" x14ac:dyDescent="0.4">
      <c r="A66" s="50" t="s">
        <v>93</v>
      </c>
      <c r="B66" s="27"/>
      <c r="C66" s="13"/>
      <c r="D66" s="52">
        <v>21</v>
      </c>
      <c r="E66" s="78">
        <v>437598.43</v>
      </c>
      <c r="F66" s="78">
        <v>56203.31</v>
      </c>
      <c r="G66" s="79">
        <f t="shared" si="0"/>
        <v>0.87156418728467555</v>
      </c>
      <c r="H66" s="2"/>
    </row>
    <row r="67" spans="1:8" x14ac:dyDescent="0.4">
      <c r="A67" s="15" t="s">
        <v>42</v>
      </c>
      <c r="B67" s="27"/>
      <c r="C67" s="13"/>
      <c r="D67" s="53"/>
      <c r="E67" s="81"/>
      <c r="F67" s="78"/>
      <c r="G67" s="80"/>
      <c r="H67" s="2"/>
    </row>
    <row r="68" spans="1:8" x14ac:dyDescent="0.4">
      <c r="A68" s="15" t="s">
        <v>43</v>
      </c>
      <c r="B68" s="25"/>
      <c r="C68" s="13"/>
      <c r="D68" s="53"/>
      <c r="E68" s="81"/>
      <c r="F68" s="78"/>
      <c r="G68" s="80"/>
    </row>
    <row r="69" spans="1:8" x14ac:dyDescent="0.4">
      <c r="A69" s="15" t="s">
        <v>44</v>
      </c>
      <c r="B69" s="25"/>
      <c r="C69" s="13"/>
      <c r="D69" s="53"/>
      <c r="E69" s="77"/>
      <c r="F69" s="78">
        <v>0.02</v>
      </c>
      <c r="G69" s="80"/>
    </row>
    <row r="70" spans="1:8" x14ac:dyDescent="0.4">
      <c r="A70" s="15" t="s">
        <v>30</v>
      </c>
      <c r="B70" s="25"/>
      <c r="C70" s="13"/>
      <c r="D70" s="53"/>
      <c r="E70" s="77"/>
      <c r="F70" s="78"/>
      <c r="G70" s="80"/>
    </row>
    <row r="71" spans="1:8" x14ac:dyDescent="0.4">
      <c r="A71" s="29"/>
      <c r="B71" s="17"/>
      <c r="C71" s="13"/>
      <c r="D71" s="53"/>
      <c r="E71" s="88"/>
      <c r="F71" s="88"/>
      <c r="G71" s="80"/>
    </row>
    <row r="72" spans="1:8" x14ac:dyDescent="0.4">
      <c r="A72" s="19" t="s">
        <v>45</v>
      </c>
      <c r="B72" s="19"/>
      <c r="C72" s="2"/>
      <c r="D72" s="54">
        <f>SUM(D55:D68)</f>
        <v>448</v>
      </c>
      <c r="E72" s="89">
        <f>SUM(E55:E71)</f>
        <v>40784519.75</v>
      </c>
      <c r="F72" s="89">
        <f>SUM(F55:F71)</f>
        <v>4168241.89</v>
      </c>
      <c r="G72" s="83">
        <f>1-(+F72/E72)</f>
        <v>0.89779843147472638</v>
      </c>
    </row>
    <row r="73" spans="1:8" x14ac:dyDescent="0.4">
      <c r="A73" s="30"/>
      <c r="B73" s="30"/>
      <c r="C73" s="30"/>
      <c r="D73" s="90"/>
      <c r="E73" s="91"/>
      <c r="F73" s="92"/>
      <c r="G73" s="92"/>
    </row>
    <row r="74" spans="1:8" ht="17.25" x14ac:dyDescent="0.45">
      <c r="A74" s="31" t="s">
        <v>46</v>
      </c>
      <c r="B74" s="32"/>
      <c r="C74" s="32"/>
      <c r="D74" s="32"/>
      <c r="E74" s="32"/>
      <c r="F74" s="33">
        <f>+F72+F50+F38</f>
        <v>4253849.45</v>
      </c>
      <c r="G74" s="3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97AFC-B5AD-4AAC-8CB2-F882B4991B94}">
  <dimension ref="A1:H71"/>
  <sheetViews>
    <sheetView zoomScale="87" zoomScaleNormal="87" workbookViewId="0">
      <selection activeCell="D44" sqref="D44:F58"/>
    </sheetView>
  </sheetViews>
  <sheetFormatPr defaultRowHeight="15" x14ac:dyDescent="0.4"/>
  <cols>
    <col min="1" max="1" width="9.6640625" style="2" customWidth="1"/>
    <col min="2" max="2" width="15.6640625" style="2" customWidth="1"/>
    <col min="3" max="3" width="3.6640625" style="2" customWidth="1"/>
    <col min="4" max="4" width="6.6640625" style="2" customWidth="1"/>
    <col min="5" max="6" width="14.6640625" style="2" customWidth="1"/>
    <col min="7" max="7" width="11.6640625" style="2" customWidth="1"/>
    <col min="8" max="8" width="3.6640625" style="2" customWidth="1"/>
    <col min="9" max="16384" width="8.88671875" style="2"/>
  </cols>
  <sheetData>
    <row r="1" spans="1:8" ht="22.5" x14ac:dyDescent="0.6">
      <c r="A1" s="1" t="s">
        <v>0</v>
      </c>
    </row>
    <row r="2" spans="1:8" ht="22.5" x14ac:dyDescent="0.6">
      <c r="A2" s="1" t="s">
        <v>1</v>
      </c>
    </row>
    <row r="3" spans="1:8" ht="22.5" x14ac:dyDescent="0.6">
      <c r="A3" s="1" t="str">
        <f>ARG!$A$3</f>
        <v>MONTH ENDED:  MAY 2026</v>
      </c>
    </row>
    <row r="4" spans="1:8" x14ac:dyDescent="0.4">
      <c r="A4" s="3"/>
      <c r="B4" s="3"/>
      <c r="C4" s="3"/>
      <c r="D4" s="3"/>
      <c r="E4" s="3"/>
      <c r="F4" s="4"/>
      <c r="G4" s="4"/>
    </row>
    <row r="5" spans="1:8" ht="22.5" x14ac:dyDescent="0.6">
      <c r="B5" s="3"/>
      <c r="C5" s="3"/>
      <c r="D5" s="5" t="s">
        <v>130</v>
      </c>
      <c r="E5" s="6"/>
      <c r="F5" s="7"/>
      <c r="G5" s="4"/>
      <c r="H5" s="8"/>
    </row>
    <row r="6" spans="1:8" ht="17.649999999999999" x14ac:dyDescent="0.5">
      <c r="A6" s="21" t="s">
        <v>3</v>
      </c>
      <c r="B6" s="3"/>
      <c r="C6" s="3"/>
      <c r="D6" s="3"/>
      <c r="E6" s="3"/>
      <c r="F6" s="4"/>
      <c r="G6" s="4"/>
      <c r="H6" s="8"/>
    </row>
    <row r="7" spans="1:8" x14ac:dyDescent="0.4">
      <c r="A7" s="9"/>
      <c r="B7" s="9"/>
      <c r="C7" s="9"/>
      <c r="D7" s="9"/>
      <c r="E7" s="10" t="s">
        <v>4</v>
      </c>
      <c r="F7" s="10" t="s">
        <v>4</v>
      </c>
      <c r="G7" s="11" t="s">
        <v>5</v>
      </c>
      <c r="H7" s="22"/>
    </row>
    <row r="8" spans="1:8" x14ac:dyDescent="0.4">
      <c r="A8" s="9"/>
      <c r="B8" s="9"/>
      <c r="C8" s="9"/>
      <c r="D8" s="10" t="s">
        <v>6</v>
      </c>
      <c r="E8" s="10" t="s">
        <v>7</v>
      </c>
      <c r="F8" s="11" t="s">
        <v>8</v>
      </c>
      <c r="G8" s="11" t="s">
        <v>9</v>
      </c>
      <c r="H8" s="22"/>
    </row>
    <row r="9" spans="1:8" x14ac:dyDescent="0.4">
      <c r="A9" s="108" t="s">
        <v>10</v>
      </c>
      <c r="B9" s="12"/>
      <c r="C9" s="13"/>
      <c r="D9" s="52"/>
      <c r="E9" s="78"/>
      <c r="F9" s="78"/>
      <c r="G9" s="94"/>
      <c r="H9" s="13"/>
    </row>
    <row r="10" spans="1:8" x14ac:dyDescent="0.4">
      <c r="A10" s="108" t="s">
        <v>11</v>
      </c>
      <c r="B10" s="12"/>
      <c r="C10" s="13"/>
      <c r="D10" s="52"/>
      <c r="E10" s="78"/>
      <c r="F10" s="78"/>
      <c r="G10" s="94"/>
      <c r="H10" s="13"/>
    </row>
    <row r="11" spans="1:8" x14ac:dyDescent="0.4">
      <c r="A11" s="108" t="s">
        <v>52</v>
      </c>
      <c r="B11" s="12"/>
      <c r="C11" s="13"/>
      <c r="D11" s="52"/>
      <c r="E11" s="78"/>
      <c r="F11" s="78"/>
      <c r="G11" s="94"/>
      <c r="H11" s="13"/>
    </row>
    <row r="12" spans="1:8" x14ac:dyDescent="0.4">
      <c r="A12" s="108" t="s">
        <v>62</v>
      </c>
      <c r="B12" s="12"/>
      <c r="C12" s="13"/>
      <c r="D12" s="52"/>
      <c r="E12" s="78"/>
      <c r="F12" s="78"/>
      <c r="G12" s="94"/>
      <c r="H12" s="13"/>
    </row>
    <row r="13" spans="1:8" x14ac:dyDescent="0.4">
      <c r="A13" s="108" t="s">
        <v>13</v>
      </c>
      <c r="B13" s="12"/>
      <c r="C13" s="13"/>
      <c r="D13" s="52"/>
      <c r="E13" s="78"/>
      <c r="F13" s="78"/>
      <c r="G13" s="94"/>
      <c r="H13" s="13"/>
    </row>
    <row r="14" spans="1:8" x14ac:dyDescent="0.4">
      <c r="A14" s="108" t="s">
        <v>64</v>
      </c>
      <c r="B14" s="12"/>
      <c r="C14" s="13"/>
      <c r="D14" s="52"/>
      <c r="E14" s="78"/>
      <c r="F14" s="78"/>
      <c r="G14" s="94"/>
      <c r="H14" s="13"/>
    </row>
    <row r="15" spans="1:8" x14ac:dyDescent="0.4">
      <c r="A15" s="108" t="s">
        <v>25</v>
      </c>
      <c r="B15" s="12"/>
      <c r="C15" s="13"/>
      <c r="D15" s="52">
        <v>3</v>
      </c>
      <c r="E15" s="78">
        <v>561256</v>
      </c>
      <c r="F15" s="78">
        <v>207834</v>
      </c>
      <c r="G15" s="94">
        <f>F15/E15</f>
        <v>0.37030160924782984</v>
      </c>
      <c r="H15" s="13"/>
    </row>
    <row r="16" spans="1:8" x14ac:dyDescent="0.4">
      <c r="A16" s="108" t="s">
        <v>65</v>
      </c>
      <c r="B16" s="12"/>
      <c r="C16" s="13"/>
      <c r="D16" s="52"/>
      <c r="E16" s="78"/>
      <c r="F16" s="78"/>
      <c r="G16" s="94"/>
      <c r="H16" s="13"/>
    </row>
    <row r="17" spans="1:8" x14ac:dyDescent="0.4">
      <c r="A17" s="108" t="s">
        <v>91</v>
      </c>
      <c r="B17" s="12"/>
      <c r="C17" s="13"/>
      <c r="D17" s="52"/>
      <c r="E17" s="78"/>
      <c r="F17" s="78"/>
      <c r="G17" s="94"/>
      <c r="H17" s="13"/>
    </row>
    <row r="18" spans="1:8" x14ac:dyDescent="0.4">
      <c r="A18" s="108" t="s">
        <v>14</v>
      </c>
      <c r="B18" s="12"/>
      <c r="C18" s="13"/>
      <c r="D18" s="52"/>
      <c r="E18" s="78"/>
      <c r="F18" s="78"/>
      <c r="G18" s="94"/>
      <c r="H18" s="13"/>
    </row>
    <row r="19" spans="1:8" x14ac:dyDescent="0.4">
      <c r="A19" s="108" t="s">
        <v>16</v>
      </c>
      <c r="B19" s="12"/>
      <c r="C19" s="13"/>
      <c r="D19" s="52">
        <v>1</v>
      </c>
      <c r="E19" s="78">
        <v>575285</v>
      </c>
      <c r="F19" s="78">
        <v>95063</v>
      </c>
      <c r="G19" s="94">
        <f>F19/E19</f>
        <v>0.16524505245226279</v>
      </c>
      <c r="H19" s="13"/>
    </row>
    <row r="20" spans="1:8" x14ac:dyDescent="0.4">
      <c r="A20" s="108" t="s">
        <v>86</v>
      </c>
      <c r="B20" s="12"/>
      <c r="C20" s="13"/>
      <c r="D20" s="52"/>
      <c r="E20" s="78"/>
      <c r="F20" s="78"/>
      <c r="G20" s="94"/>
      <c r="H20" s="13"/>
    </row>
    <row r="21" spans="1:8" x14ac:dyDescent="0.4">
      <c r="A21" s="108" t="s">
        <v>87</v>
      </c>
      <c r="B21" s="12"/>
      <c r="C21" s="13"/>
      <c r="D21" s="52"/>
      <c r="E21" s="78"/>
      <c r="F21" s="78"/>
      <c r="G21" s="94"/>
      <c r="H21" s="13"/>
    </row>
    <row r="22" spans="1:8" x14ac:dyDescent="0.4">
      <c r="A22" s="108" t="s">
        <v>17</v>
      </c>
      <c r="B22" s="12"/>
      <c r="C22" s="13"/>
      <c r="D22" s="52"/>
      <c r="E22" s="78"/>
      <c r="F22" s="78"/>
      <c r="G22" s="94"/>
      <c r="H22" s="13"/>
    </row>
    <row r="23" spans="1:8" x14ac:dyDescent="0.4">
      <c r="A23" s="108" t="s">
        <v>97</v>
      </c>
      <c r="B23" s="12"/>
      <c r="C23" s="13"/>
      <c r="D23" s="52"/>
      <c r="E23" s="78"/>
      <c r="F23" s="78"/>
      <c r="G23" s="94"/>
      <c r="H23" s="13"/>
    </row>
    <row r="24" spans="1:8" x14ac:dyDescent="0.4">
      <c r="A24" s="108" t="s">
        <v>18</v>
      </c>
      <c r="B24" s="12"/>
      <c r="C24" s="13"/>
      <c r="D24" s="52">
        <v>2</v>
      </c>
      <c r="E24" s="78">
        <v>636399</v>
      </c>
      <c r="F24" s="78">
        <v>310179.5</v>
      </c>
      <c r="G24" s="94">
        <f>F24/E24</f>
        <v>0.48739784317700058</v>
      </c>
      <c r="H24" s="13"/>
    </row>
    <row r="25" spans="1:8" x14ac:dyDescent="0.4">
      <c r="A25" s="109" t="s">
        <v>20</v>
      </c>
      <c r="B25" s="12"/>
      <c r="C25" s="13"/>
      <c r="D25" s="52"/>
      <c r="E25" s="78"/>
      <c r="F25" s="78"/>
      <c r="G25" s="94"/>
      <c r="H25" s="13"/>
    </row>
    <row r="26" spans="1:8" x14ac:dyDescent="0.4">
      <c r="A26" s="109" t="s">
        <v>21</v>
      </c>
      <c r="B26" s="12"/>
      <c r="C26" s="13"/>
      <c r="D26" s="52">
        <v>4</v>
      </c>
      <c r="E26" s="78">
        <v>15876</v>
      </c>
      <c r="F26" s="78">
        <v>15876</v>
      </c>
      <c r="G26" s="94">
        <f>F26/E26</f>
        <v>1</v>
      </c>
      <c r="H26" s="13"/>
    </row>
    <row r="27" spans="1:8" x14ac:dyDescent="0.4">
      <c r="A27" s="110" t="s">
        <v>22</v>
      </c>
      <c r="B27" s="12"/>
      <c r="C27" s="13"/>
      <c r="D27" s="52"/>
      <c r="E27" s="78"/>
      <c r="F27" s="78"/>
      <c r="G27" s="94"/>
      <c r="H27" s="13"/>
    </row>
    <row r="28" spans="1:8" x14ac:dyDescent="0.4">
      <c r="A28" s="110" t="s">
        <v>23</v>
      </c>
      <c r="B28" s="12"/>
      <c r="C28" s="13"/>
      <c r="D28" s="52"/>
      <c r="E28" s="78"/>
      <c r="F28" s="78"/>
      <c r="G28" s="94"/>
      <c r="H28" s="13"/>
    </row>
    <row r="29" spans="1:8" x14ac:dyDescent="0.4">
      <c r="A29" s="110" t="s">
        <v>88</v>
      </c>
      <c r="B29" s="12"/>
      <c r="C29" s="13"/>
      <c r="D29" s="52">
        <v>1</v>
      </c>
      <c r="E29" s="78">
        <v>87113</v>
      </c>
      <c r="F29" s="78">
        <v>27293</v>
      </c>
      <c r="G29" s="94">
        <f>F29/E29</f>
        <v>0.31330570638136673</v>
      </c>
      <c r="H29" s="13"/>
    </row>
    <row r="30" spans="1:8" x14ac:dyDescent="0.4">
      <c r="A30" s="110" t="s">
        <v>109</v>
      </c>
      <c r="B30" s="12"/>
      <c r="C30" s="13"/>
      <c r="D30" s="52">
        <v>11</v>
      </c>
      <c r="E30" s="78">
        <v>1021797</v>
      </c>
      <c r="F30" s="78">
        <v>232669.5</v>
      </c>
      <c r="G30" s="94">
        <f>F30/E30</f>
        <v>0.22770618821546745</v>
      </c>
      <c r="H30" s="13"/>
    </row>
    <row r="31" spans="1:8" x14ac:dyDescent="0.4">
      <c r="A31" s="110" t="s">
        <v>116</v>
      </c>
      <c r="B31" s="12"/>
      <c r="C31" s="13"/>
      <c r="D31" s="52"/>
      <c r="E31" s="78"/>
      <c r="F31" s="78"/>
      <c r="G31" s="94"/>
      <c r="H31" s="13"/>
    </row>
    <row r="32" spans="1:8" x14ac:dyDescent="0.4">
      <c r="A32" s="110" t="s">
        <v>90</v>
      </c>
      <c r="B32" s="12"/>
      <c r="C32" s="13"/>
      <c r="D32" s="52"/>
      <c r="E32" s="78"/>
      <c r="F32" s="78"/>
      <c r="G32" s="94"/>
      <c r="H32" s="13"/>
    </row>
    <row r="33" spans="1:8" x14ac:dyDescent="0.4">
      <c r="A33" s="110" t="s">
        <v>66</v>
      </c>
      <c r="B33" s="12"/>
      <c r="C33" s="13"/>
      <c r="D33" s="52"/>
      <c r="E33" s="78"/>
      <c r="F33" s="78"/>
      <c r="G33" s="94"/>
      <c r="H33" s="13"/>
    </row>
    <row r="34" spans="1:8" x14ac:dyDescent="0.4">
      <c r="A34" s="110" t="s">
        <v>118</v>
      </c>
      <c r="B34" s="12"/>
      <c r="C34" s="13"/>
      <c r="D34" s="52">
        <v>1</v>
      </c>
      <c r="E34" s="78">
        <v>294433</v>
      </c>
      <c r="F34" s="78">
        <v>86671</v>
      </c>
      <c r="G34" s="94">
        <f>F34/E34</f>
        <v>0.29436578100960148</v>
      </c>
      <c r="H34" s="13"/>
    </row>
    <row r="35" spans="1:8" x14ac:dyDescent="0.4">
      <c r="A35" s="15" t="s">
        <v>28</v>
      </c>
      <c r="B35" s="12"/>
      <c r="C35" s="13"/>
      <c r="D35" s="53"/>
      <c r="E35" s="77"/>
      <c r="F35" s="78"/>
      <c r="G35" s="95"/>
      <c r="H35" s="13"/>
    </row>
    <row r="36" spans="1:8" x14ac:dyDescent="0.4">
      <c r="A36" s="15" t="s">
        <v>44</v>
      </c>
      <c r="B36" s="12"/>
      <c r="C36" s="13"/>
      <c r="D36" s="53"/>
      <c r="E36" s="77"/>
      <c r="F36" s="78"/>
      <c r="G36" s="95"/>
      <c r="H36" s="13"/>
    </row>
    <row r="37" spans="1:8" x14ac:dyDescent="0.4">
      <c r="A37" s="15" t="s">
        <v>30</v>
      </c>
      <c r="B37" s="12"/>
      <c r="C37" s="13"/>
      <c r="D37" s="53"/>
      <c r="E37" s="96"/>
      <c r="F37" s="97"/>
      <c r="G37" s="95"/>
      <c r="H37" s="13"/>
    </row>
    <row r="38" spans="1:8" x14ac:dyDescent="0.4">
      <c r="A38" s="16"/>
      <c r="B38" s="17"/>
      <c r="C38" s="13"/>
      <c r="D38" s="53"/>
      <c r="E38" s="88"/>
      <c r="F38" s="88"/>
      <c r="G38" s="95"/>
      <c r="H38" s="13"/>
    </row>
    <row r="39" spans="1:8" x14ac:dyDescent="0.4">
      <c r="A39" s="18" t="s">
        <v>31</v>
      </c>
      <c r="B39" s="19"/>
      <c r="D39" s="54">
        <f>SUM(D9:D38)</f>
        <v>23</v>
      </c>
      <c r="E39" s="89">
        <f>SUM(E9:E38)</f>
        <v>3192159</v>
      </c>
      <c r="F39" s="89">
        <f>SUM(F9:F38)</f>
        <v>975586</v>
      </c>
      <c r="G39" s="98">
        <f>F39/E39</f>
        <v>0.30561948825230822</v>
      </c>
      <c r="H39" s="14"/>
    </row>
    <row r="40" spans="1:8" x14ac:dyDescent="0.4">
      <c r="A40" s="20"/>
      <c r="B40" s="20"/>
      <c r="C40" s="20"/>
      <c r="D40" s="84"/>
      <c r="E40" s="85"/>
      <c r="F40" s="55"/>
      <c r="G40" s="55"/>
      <c r="H40" s="20"/>
    </row>
    <row r="41" spans="1:8" ht="17.649999999999999" x14ac:dyDescent="0.5">
      <c r="A41" s="21" t="s">
        <v>32</v>
      </c>
      <c r="B41" s="22"/>
      <c r="C41" s="22"/>
      <c r="D41" s="10"/>
      <c r="E41" s="86"/>
      <c r="F41" s="56"/>
      <c r="G41" s="56"/>
      <c r="H41" s="20"/>
    </row>
    <row r="42" spans="1:8" x14ac:dyDescent="0.4">
      <c r="A42" s="23"/>
      <c r="B42" s="23"/>
      <c r="C42" s="23"/>
      <c r="D42" s="87"/>
      <c r="E42" s="10" t="s">
        <v>122</v>
      </c>
      <c r="F42" s="10" t="s">
        <v>122</v>
      </c>
      <c r="G42" s="10" t="s">
        <v>5</v>
      </c>
      <c r="H42" s="20"/>
    </row>
    <row r="43" spans="1:8" x14ac:dyDescent="0.4">
      <c r="A43" s="23"/>
      <c r="B43" s="23"/>
      <c r="C43" s="23"/>
      <c r="D43" s="87" t="s">
        <v>6</v>
      </c>
      <c r="E43" s="57" t="s">
        <v>123</v>
      </c>
      <c r="F43" s="56" t="s">
        <v>8</v>
      </c>
      <c r="G43" s="56" t="s">
        <v>124</v>
      </c>
      <c r="H43" s="20"/>
    </row>
    <row r="44" spans="1:8" x14ac:dyDescent="0.4">
      <c r="A44" s="24" t="s">
        <v>33</v>
      </c>
      <c r="B44" s="25"/>
      <c r="C44" s="13"/>
      <c r="D44" s="52">
        <v>30</v>
      </c>
      <c r="E44" s="78">
        <v>959766.15</v>
      </c>
      <c r="F44" s="78">
        <v>120713.78</v>
      </c>
      <c r="G44" s="94">
        <f>1-(+F44/E44)</f>
        <v>0.87422584136771231</v>
      </c>
      <c r="H44" s="13"/>
    </row>
    <row r="45" spans="1:8" x14ac:dyDescent="0.4">
      <c r="A45" s="24" t="s">
        <v>34</v>
      </c>
      <c r="B45" s="25"/>
      <c r="C45" s="13"/>
      <c r="D45" s="52"/>
      <c r="E45" s="78"/>
      <c r="F45" s="78"/>
      <c r="G45" s="94"/>
      <c r="H45" s="13"/>
    </row>
    <row r="46" spans="1:8" x14ac:dyDescent="0.4">
      <c r="A46" s="24" t="s">
        <v>35</v>
      </c>
      <c r="B46" s="25"/>
      <c r="C46" s="13"/>
      <c r="D46" s="52">
        <v>62</v>
      </c>
      <c r="E46" s="78">
        <v>2662354.75</v>
      </c>
      <c r="F46" s="78">
        <v>258195.44</v>
      </c>
      <c r="G46" s="94">
        <f t="shared" ref="G46:G52" si="0">1-(+F46/E46)</f>
        <v>0.90301989620278811</v>
      </c>
      <c r="H46" s="13"/>
    </row>
    <row r="47" spans="1:8" x14ac:dyDescent="0.4">
      <c r="A47" s="24" t="s">
        <v>36</v>
      </c>
      <c r="B47" s="25"/>
      <c r="C47" s="13"/>
      <c r="D47" s="52">
        <v>12</v>
      </c>
      <c r="E47" s="78">
        <v>3066507.13</v>
      </c>
      <c r="F47" s="78">
        <v>149807.4</v>
      </c>
      <c r="G47" s="94">
        <f t="shared" si="0"/>
        <v>0.95114721940985669</v>
      </c>
      <c r="H47" s="13"/>
    </row>
    <row r="48" spans="1:8" x14ac:dyDescent="0.4">
      <c r="A48" s="24" t="s">
        <v>37</v>
      </c>
      <c r="B48" s="25"/>
      <c r="C48" s="13"/>
      <c r="D48" s="52">
        <v>62</v>
      </c>
      <c r="E48" s="78">
        <v>4060073.42</v>
      </c>
      <c r="F48" s="78">
        <v>412283.19</v>
      </c>
      <c r="G48" s="94">
        <f t="shared" si="0"/>
        <v>0.89845425258344225</v>
      </c>
      <c r="H48" s="13"/>
    </row>
    <row r="49" spans="1:8" x14ac:dyDescent="0.4">
      <c r="A49" s="24" t="s">
        <v>38</v>
      </c>
      <c r="B49" s="25"/>
      <c r="C49" s="13"/>
      <c r="D49" s="52"/>
      <c r="E49" s="78"/>
      <c r="F49" s="78"/>
      <c r="G49" s="94"/>
      <c r="H49" s="13"/>
    </row>
    <row r="50" spans="1:8" x14ac:dyDescent="0.4">
      <c r="A50" s="24" t="s">
        <v>39</v>
      </c>
      <c r="B50" s="25"/>
      <c r="C50" s="13"/>
      <c r="D50" s="52">
        <v>8</v>
      </c>
      <c r="E50" s="78">
        <v>779130</v>
      </c>
      <c r="F50" s="78">
        <v>87870</v>
      </c>
      <c r="G50" s="94">
        <f t="shared" si="0"/>
        <v>0.88722036117207659</v>
      </c>
      <c r="H50" s="13"/>
    </row>
    <row r="51" spans="1:8" x14ac:dyDescent="0.4">
      <c r="A51" s="24" t="s">
        <v>40</v>
      </c>
      <c r="B51" s="25"/>
      <c r="C51" s="13"/>
      <c r="D51" s="52">
        <v>4</v>
      </c>
      <c r="E51" s="78">
        <v>262230</v>
      </c>
      <c r="F51" s="78">
        <v>30080</v>
      </c>
      <c r="G51" s="94">
        <f t="shared" si="0"/>
        <v>0.88529153796285698</v>
      </c>
      <c r="H51" s="13"/>
    </row>
    <row r="52" spans="1:8" x14ac:dyDescent="0.4">
      <c r="A52" s="24" t="s">
        <v>41</v>
      </c>
      <c r="B52" s="25"/>
      <c r="C52" s="13"/>
      <c r="D52" s="52">
        <v>2</v>
      </c>
      <c r="E52" s="78">
        <v>308575</v>
      </c>
      <c r="F52" s="78">
        <v>-23100</v>
      </c>
      <c r="G52" s="94">
        <f t="shared" si="0"/>
        <v>1.0748602446730942</v>
      </c>
      <c r="H52" s="13"/>
    </row>
    <row r="53" spans="1:8" x14ac:dyDescent="0.4">
      <c r="A53" s="26" t="s">
        <v>59</v>
      </c>
      <c r="B53" s="25"/>
      <c r="C53" s="13"/>
      <c r="D53" s="52"/>
      <c r="E53" s="78"/>
      <c r="F53" s="78"/>
      <c r="G53" s="94"/>
      <c r="H53" s="13"/>
    </row>
    <row r="54" spans="1:8" x14ac:dyDescent="0.4">
      <c r="A54" s="24" t="s">
        <v>60</v>
      </c>
      <c r="B54" s="27"/>
      <c r="C54" s="13"/>
      <c r="D54" s="52">
        <v>602</v>
      </c>
      <c r="E54" s="78">
        <v>46800903.219999999</v>
      </c>
      <c r="F54" s="78">
        <v>5283005.5199999996</v>
      </c>
      <c r="G54" s="94">
        <f>1-(+F54/E54)</f>
        <v>0.88711744525173286</v>
      </c>
      <c r="H54" s="13"/>
    </row>
    <row r="55" spans="1:8" x14ac:dyDescent="0.4">
      <c r="A55" s="24" t="s">
        <v>61</v>
      </c>
      <c r="B55" s="27"/>
      <c r="C55" s="13"/>
      <c r="D55" s="52">
        <v>8</v>
      </c>
      <c r="E55" s="78">
        <v>1085997.23</v>
      </c>
      <c r="F55" s="78">
        <v>65199.12</v>
      </c>
      <c r="G55" s="94">
        <f>1-(+F55/E55)</f>
        <v>0.93996382476960827</v>
      </c>
      <c r="H55" s="13"/>
    </row>
    <row r="56" spans="1:8" x14ac:dyDescent="0.4">
      <c r="A56" s="15" t="s">
        <v>42</v>
      </c>
      <c r="B56" s="27"/>
      <c r="C56" s="13"/>
      <c r="D56" s="53"/>
      <c r="E56" s="81"/>
      <c r="F56" s="78"/>
      <c r="G56" s="95"/>
      <c r="H56" s="13"/>
    </row>
    <row r="57" spans="1:8" x14ac:dyDescent="0.4">
      <c r="A57" s="15" t="s">
        <v>43</v>
      </c>
      <c r="B57" s="25"/>
      <c r="C57" s="13"/>
      <c r="D57" s="53"/>
      <c r="E57" s="81"/>
      <c r="F57" s="78"/>
      <c r="G57" s="95"/>
      <c r="H57" s="13"/>
    </row>
    <row r="58" spans="1:8" x14ac:dyDescent="0.4">
      <c r="A58" s="15" t="s">
        <v>44</v>
      </c>
      <c r="B58" s="25"/>
      <c r="C58" s="13"/>
      <c r="D58" s="53"/>
      <c r="E58" s="77"/>
      <c r="F58" s="78"/>
      <c r="G58" s="95"/>
      <c r="H58" s="13"/>
    </row>
    <row r="59" spans="1:8" x14ac:dyDescent="0.4">
      <c r="A59" s="15" t="s">
        <v>30</v>
      </c>
      <c r="B59" s="25"/>
      <c r="C59" s="13"/>
      <c r="D59" s="53"/>
      <c r="E59" s="77"/>
      <c r="F59" s="78"/>
      <c r="G59" s="95"/>
      <c r="H59" s="13"/>
    </row>
    <row r="60" spans="1:8" x14ac:dyDescent="0.4">
      <c r="A60" s="29"/>
      <c r="B60" s="17"/>
      <c r="C60" s="13"/>
      <c r="D60" s="53"/>
      <c r="E60" s="88"/>
      <c r="F60" s="88"/>
      <c r="G60" s="95"/>
      <c r="H60" s="13"/>
    </row>
    <row r="61" spans="1:8" x14ac:dyDescent="0.4">
      <c r="A61" s="19" t="s">
        <v>45</v>
      </c>
      <c r="B61" s="30"/>
      <c r="C61" s="30"/>
      <c r="D61" s="54">
        <f>SUM(D44:D57)</f>
        <v>790</v>
      </c>
      <c r="E61" s="89">
        <f>SUM(E44:E60)</f>
        <v>59985536.899999999</v>
      </c>
      <c r="F61" s="89">
        <f>SUM(F44:F60)</f>
        <v>6384054.4500000002</v>
      </c>
      <c r="G61" s="98">
        <f>1-(F61/E61)</f>
        <v>0.89357343819990054</v>
      </c>
      <c r="H61" s="8"/>
    </row>
    <row r="62" spans="1:8" ht="17.25" x14ac:dyDescent="0.45">
      <c r="A62" s="31"/>
      <c r="B62" s="32"/>
      <c r="C62" s="32"/>
      <c r="D62" s="99"/>
      <c r="E62" s="91"/>
      <c r="F62" s="92"/>
      <c r="G62" s="92"/>
      <c r="H62" s="48"/>
    </row>
    <row r="63" spans="1:8" ht="17.25" x14ac:dyDescent="0.45">
      <c r="A63" s="31" t="s">
        <v>46</v>
      </c>
      <c r="B63" s="32"/>
      <c r="C63" s="32"/>
      <c r="D63" s="43"/>
      <c r="E63" s="32"/>
      <c r="F63" s="33">
        <f>F61+F39</f>
        <v>7359640.4500000002</v>
      </c>
      <c r="G63" s="32"/>
      <c r="H63" s="48"/>
    </row>
    <row r="64" spans="1:8" ht="17.25" x14ac:dyDescent="0.45">
      <c r="A64" s="31"/>
      <c r="B64" s="32"/>
      <c r="C64" s="32"/>
      <c r="D64" s="43"/>
      <c r="E64" s="32"/>
      <c r="F64" s="33"/>
      <c r="G64" s="32"/>
      <c r="H64" s="48"/>
    </row>
    <row r="65" spans="1:8" x14ac:dyDescent="0.4">
      <c r="A65" s="3" t="s">
        <v>47</v>
      </c>
      <c r="B65" s="20"/>
      <c r="C65" s="20"/>
      <c r="D65" s="20"/>
      <c r="E65" s="20"/>
      <c r="F65" s="34"/>
      <c r="G65" s="20"/>
      <c r="H65" s="22"/>
    </row>
    <row r="66" spans="1:8" x14ac:dyDescent="0.4">
      <c r="A66" s="3" t="s">
        <v>48</v>
      </c>
      <c r="B66" s="20"/>
      <c r="C66" s="20"/>
      <c r="D66" s="20"/>
      <c r="E66" s="20"/>
      <c r="F66" s="34"/>
      <c r="G66" s="20"/>
      <c r="H66" s="22"/>
    </row>
    <row r="67" spans="1:8" x14ac:dyDescent="0.4">
      <c r="A67" s="3" t="s">
        <v>49</v>
      </c>
      <c r="B67" s="20"/>
      <c r="C67" s="20"/>
      <c r="D67" s="20"/>
      <c r="E67" s="20"/>
      <c r="F67" s="34"/>
      <c r="G67" s="20"/>
      <c r="H67" s="22"/>
    </row>
    <row r="68" spans="1:8" ht="17.25" x14ac:dyDescent="0.45">
      <c r="A68" s="3"/>
      <c r="B68" s="20"/>
      <c r="C68" s="20"/>
      <c r="D68" s="20"/>
      <c r="E68" s="20"/>
      <c r="F68" s="34"/>
      <c r="G68" s="20"/>
      <c r="H68" s="48"/>
    </row>
    <row r="69" spans="1:8" ht="17.25" x14ac:dyDescent="0.45">
      <c r="A69" s="35" t="s">
        <v>50</v>
      </c>
      <c r="B69" s="32"/>
      <c r="C69" s="32"/>
      <c r="D69" s="32"/>
      <c r="E69" s="32"/>
      <c r="F69" s="33"/>
      <c r="G69" s="32"/>
      <c r="H69" s="48"/>
    </row>
    <row r="70" spans="1:8" x14ac:dyDescent="0.4">
      <c r="A70" s="41"/>
    </row>
    <row r="71" spans="1:8" ht="17.25" x14ac:dyDescent="0.45">
      <c r="A71" s="31"/>
      <c r="B71" s="32"/>
      <c r="C71" s="32"/>
      <c r="D71" s="32"/>
    </row>
  </sheetData>
  <printOptions horizontalCentered="1"/>
  <pageMargins left="0.45" right="0.45" top="0.25" bottom="0.25" header="0.3" footer="0.3"/>
  <pageSetup scale="5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AD099-D773-4D24-AC4E-9267A2229DF9}">
  <sheetPr>
    <pageSetUpPr autoPageBreaks="0"/>
  </sheetPr>
  <dimension ref="A1:D24"/>
  <sheetViews>
    <sheetView showOutlineSymbols="0" zoomScale="87" zoomScaleNormal="87" workbookViewId="0">
      <selection activeCell="B4" sqref="B4"/>
    </sheetView>
  </sheetViews>
  <sheetFormatPr defaultColWidth="9.6640625" defaultRowHeight="15" x14ac:dyDescent="0.4"/>
  <cols>
    <col min="1" max="1" width="39.6640625" style="2" customWidth="1"/>
    <col min="2" max="2" width="27.6640625" style="2" customWidth="1"/>
    <col min="3" max="16384" width="9.6640625" style="2"/>
  </cols>
  <sheetData>
    <row r="1" spans="1:4" ht="22.5" x14ac:dyDescent="0.6">
      <c r="A1" s="1" t="s">
        <v>0</v>
      </c>
      <c r="B1" s="32"/>
      <c r="C1" s="33"/>
      <c r="D1" s="32"/>
    </row>
    <row r="2" spans="1:4" ht="22.5" x14ac:dyDescent="0.6">
      <c r="A2" s="1" t="s">
        <v>1</v>
      </c>
      <c r="B2" s="32"/>
    </row>
    <row r="3" spans="1:4" ht="22.5" x14ac:dyDescent="0.6">
      <c r="A3" s="1" t="s">
        <v>76</v>
      </c>
      <c r="B3" s="32"/>
    </row>
    <row r="4" spans="1:4" ht="22.5" x14ac:dyDescent="0.6">
      <c r="A4" s="1" t="str">
        <f>ARG!$A$3</f>
        <v>MONTH ENDED:  MAY 2026</v>
      </c>
      <c r="B4" s="32"/>
    </row>
    <row r="5" spans="1:4" ht="22.9" thickBot="1" x14ac:dyDescent="0.65">
      <c r="A5" s="1"/>
      <c r="B5" s="32"/>
    </row>
    <row r="6" spans="1:4" ht="21.4" thickTop="1" thickBot="1" x14ac:dyDescent="0.65">
      <c r="A6" s="65" t="s">
        <v>77</v>
      </c>
      <c r="B6" s="66">
        <f>+ARG!$D$39+CARUTHERSVILLE!$D$39+HOLLYWOOD!$D$39+HARKC!$D$39+BALLYSKC!$D$39+AMERKC!$D$39+LAGRANGE!$D$39+AMERSC!$D$39+RIVERCITY!$D$39+HORSESHOE!$D$39+ISLEBV!$D$39+STJO!$D$38+CAPE!$D$39</f>
        <v>408</v>
      </c>
      <c r="C6" s="47"/>
    </row>
    <row r="7" spans="1:4" ht="21.4" thickTop="1" thickBot="1" x14ac:dyDescent="0.65">
      <c r="A7" s="67" t="s">
        <v>78</v>
      </c>
      <c r="B7" s="75">
        <f>+ARG!$E$39+CARUTHERSVILLE!$E$39+HOLLYWOOD!$E$39+HARKC!$E$39+BALLYSKC!$E$39+AMERKC!$E$39+LAGRANGE!$E$39+AMERSC!$E$39+RIVERCITY!$E$39+HORSESHOE!$E$39+ISLEBV!$E$39+STJO!$E$38+CAPE!$E$39</f>
        <v>122161180</v>
      </c>
      <c r="C7" s="47"/>
    </row>
    <row r="8" spans="1:4" ht="21" thickTop="1" x14ac:dyDescent="0.6">
      <c r="A8" s="67" t="s">
        <v>79</v>
      </c>
      <c r="B8" s="75">
        <f>+ARG!$F$39+CARUTHERSVILLE!$F$39+HOLLYWOOD!$F$39+HARKC!$F$39+BALLYSKC!$F$39+AMERKC!$F$39+LAGRANGE!$F$39+AMERSC!$F$39+RIVERCITY!$F$39+HORSESHOE!$F$39+ISLEBV!$F$39+STJO!$F$38+CAPE!$F$39</f>
        <v>22442402.919999998</v>
      </c>
      <c r="C8" s="47"/>
    </row>
    <row r="9" spans="1:4" ht="20.65" x14ac:dyDescent="0.6">
      <c r="A9" s="67" t="s">
        <v>80</v>
      </c>
      <c r="B9" s="61">
        <f>B8/B7</f>
        <v>0.18371141241432015</v>
      </c>
      <c r="C9" s="47"/>
    </row>
    <row r="10" spans="1:4" ht="21" thickBot="1" x14ac:dyDescent="0.65">
      <c r="A10" s="69"/>
      <c r="B10" s="70"/>
      <c r="C10" s="47"/>
    </row>
    <row r="11" spans="1:4" ht="21.4" thickTop="1" thickBot="1" x14ac:dyDescent="0.65">
      <c r="A11" s="67" t="s">
        <v>127</v>
      </c>
      <c r="B11" s="66">
        <f>STJO!$D$50</f>
        <v>6</v>
      </c>
      <c r="C11" s="47"/>
    </row>
    <row r="12" spans="1:4" ht="21.4" thickTop="1" thickBot="1" x14ac:dyDescent="0.65">
      <c r="A12" s="67" t="s">
        <v>128</v>
      </c>
      <c r="B12" s="75">
        <f>STJO!$E$50</f>
        <v>145832.97</v>
      </c>
      <c r="C12" s="47"/>
    </row>
    <row r="13" spans="1:4" ht="21" thickTop="1" x14ac:dyDescent="0.6">
      <c r="A13" s="67" t="s">
        <v>129</v>
      </c>
      <c r="B13" s="75">
        <f>STJO!$F$50</f>
        <v>9160.56</v>
      </c>
      <c r="C13" s="47"/>
    </row>
    <row r="14" spans="1:4" ht="20.65" x14ac:dyDescent="0.6">
      <c r="A14" s="67" t="s">
        <v>84</v>
      </c>
      <c r="B14" s="61">
        <f>1-(B13/B12)</f>
        <v>0.93718457492842666</v>
      </c>
      <c r="C14" s="47"/>
    </row>
    <row r="15" spans="1:4" ht="21" thickBot="1" x14ac:dyDescent="0.65">
      <c r="A15" s="69"/>
      <c r="B15" s="70"/>
      <c r="C15" s="47"/>
    </row>
    <row r="16" spans="1:4" ht="21.4" thickTop="1" thickBot="1" x14ac:dyDescent="0.65">
      <c r="A16" s="67" t="s">
        <v>81</v>
      </c>
      <c r="B16" s="66">
        <f>+ARG!$D$61+CARUTHERSVILLE!$D$60+HOLLYWOOD!$D$62+HARKC!$D$62+BALLYSKC!$D$62+AMERKC!$D$62+LAGRANGE!$D$61+AMERSC!$D$61+RIVERCITY!$D$61+HORSESHOE!$D$61+ISLEBV!$D$60+STJO!$D$72+CAPE!$D$61</f>
        <v>13413</v>
      </c>
      <c r="C16" s="47"/>
    </row>
    <row r="17" spans="1:3" ht="21.4" thickTop="1" thickBot="1" x14ac:dyDescent="0.65">
      <c r="A17" s="67" t="s">
        <v>82</v>
      </c>
      <c r="B17" s="75">
        <f>+ARG!$E$61+CARUTHERSVILLE!$E$60+HOLLYWOOD!$E$62+HARKC!$E$62+BALLYSKC!$E$62+AMERKC!$E$62+LAGRANGE!$E$61+AMERSC!$E$61+RIVERCITY!$E$61+HORSESHOE!$E$61+ISLEBV!$E$60+STJO!$E$72+CAPE!$E$61</f>
        <v>1632369451.1900001</v>
      </c>
      <c r="C17" s="47"/>
    </row>
    <row r="18" spans="1:3" ht="21" thickTop="1" x14ac:dyDescent="0.6">
      <c r="A18" s="67" t="s">
        <v>83</v>
      </c>
      <c r="B18" s="75">
        <f>+ARG!$F$61+CARUTHERSVILLE!$F$60+HOLLYWOOD!$F$62+HARKC!$F$62+BALLYSKC!$F$62+AMERKC!$F$62+LAGRANGE!$F$61+AMERSC!$F$61+RIVERCITY!$F$61+HORSESHOE!$F$61+ISLEBV!$F$60+STJO!$F$72+CAPE!$F$61</f>
        <v>160816282.70999998</v>
      </c>
    </row>
    <row r="19" spans="1:3" ht="20.65" x14ac:dyDescent="0.6">
      <c r="A19" s="67" t="s">
        <v>84</v>
      </c>
      <c r="B19" s="61">
        <f>1-(B18/B17)</f>
        <v>0.90148291332408559</v>
      </c>
    </row>
    <row r="20" spans="1:3" ht="20.65" x14ac:dyDescent="0.6">
      <c r="A20" s="69"/>
      <c r="B20" s="71"/>
    </row>
    <row r="21" spans="1:3" ht="20.65" x14ac:dyDescent="0.6">
      <c r="A21" s="67" t="s">
        <v>85</v>
      </c>
      <c r="B21" s="68">
        <f>B18+B8+B13</f>
        <v>183267846.18999997</v>
      </c>
    </row>
    <row r="22" spans="1:3" ht="21" thickBot="1" x14ac:dyDescent="0.65">
      <c r="A22" s="69"/>
      <c r="B22" s="72"/>
    </row>
    <row r="23" spans="1:3" ht="18" thickTop="1" x14ac:dyDescent="0.5">
      <c r="A23" s="73"/>
      <c r="B23" s="74"/>
    </row>
    <row r="24" spans="1:3" x14ac:dyDescent="0.4">
      <c r="A24" s="41" t="s">
        <v>50</v>
      </c>
    </row>
  </sheetData>
  <phoneticPr fontId="17" type="noConversion"/>
  <printOptions horizontalCentered="1"/>
  <pageMargins left="0.20624999999999999" right="0.5" top="0.31944444444444442" bottom="0.25" header="0.5" footer="0.5"/>
  <pageSetup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</vt:i4>
      </vt:variant>
    </vt:vector>
  </HeadingPairs>
  <TitlesOfParts>
    <vt:vector size="15" baseType="lpstr">
      <vt:lpstr>ARG</vt:lpstr>
      <vt:lpstr>CARUTHERSVILLE</vt:lpstr>
      <vt:lpstr>HOLLYWOOD</vt:lpstr>
      <vt:lpstr>HARKC</vt:lpstr>
      <vt:lpstr>BALLYSKC</vt:lpstr>
      <vt:lpstr>AMERKC</vt:lpstr>
      <vt:lpstr>LAGRANGE</vt:lpstr>
      <vt:lpstr>AMERSC</vt:lpstr>
      <vt:lpstr>RIVERCITY</vt:lpstr>
      <vt:lpstr>HORSESHOE</vt:lpstr>
      <vt:lpstr>ISLEBV</vt:lpstr>
      <vt:lpstr>STJO</vt:lpstr>
      <vt:lpstr>CAPE</vt:lpstr>
      <vt:lpstr>STATE TOTALS</vt:lpstr>
      <vt:lpstr>'STATE TOTALS'!Print_Area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Goforth</dc:creator>
  <cp:lastModifiedBy>Joey Wyss</cp:lastModifiedBy>
  <cp:lastPrinted>2025-12-09T12:58:12Z</cp:lastPrinted>
  <dcterms:created xsi:type="dcterms:W3CDTF">2012-06-07T14:04:25Z</dcterms:created>
  <dcterms:modified xsi:type="dcterms:W3CDTF">2026-07-09T21:19:29Z</dcterms:modified>
</cp:coreProperties>
</file>