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June\Optimized\"/>
    </mc:Choice>
  </mc:AlternateContent>
  <bookViews>
    <workbookView xWindow="0" yWindow="0" windowWidth="28800" windowHeight="12210" tabRatio="790" activeTab="2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977461" calcMode="autoNoTable"/>
</workbook>
</file>

<file path=xl/calcChain.xml><?xml version="1.0" encoding="utf-8"?>
<calcChain xmlns="http://schemas.openxmlformats.org/spreadsheetml/2006/main">
  <c r="F61" i="14" l="1"/>
  <c r="E61" i="14"/>
  <c r="G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E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F39" i="10"/>
  <c r="D39" i="10"/>
  <c r="G34" i="10"/>
  <c r="G33" i="10"/>
  <c r="G29" i="10"/>
  <c r="G28" i="10"/>
  <c r="G26" i="10"/>
  <c r="G25" i="10"/>
  <c r="G24" i="10"/>
  <c r="G20" i="10"/>
  <c r="G19" i="10"/>
  <c r="G16" i="10"/>
  <c r="G15" i="10"/>
  <c r="G10" i="10"/>
  <c r="E39" i="10"/>
  <c r="F61" i="7"/>
  <c r="F63" i="7"/>
  <c r="E61" i="7"/>
  <c r="D61" i="7"/>
  <c r="G54" i="7"/>
  <c r="G50" i="7"/>
  <c r="G48" i="7"/>
  <c r="G47" i="7"/>
  <c r="G46" i="7"/>
  <c r="G44" i="7"/>
  <c r="F73" i="12"/>
  <c r="G73" i="12"/>
  <c r="E73" i="12"/>
  <c r="D73" i="12"/>
  <c r="G67" i="12"/>
  <c r="G66" i="12"/>
  <c r="G62" i="12"/>
  <c r="G60" i="12"/>
  <c r="G59" i="12"/>
  <c r="G58" i="12"/>
  <c r="G56" i="12"/>
  <c r="F51" i="12"/>
  <c r="B13" i="13"/>
  <c r="B14" i="13"/>
  <c r="E51" i="12"/>
  <c r="B12" i="13"/>
  <c r="D51" i="12"/>
  <c r="B11" i="13"/>
  <c r="G45" i="12"/>
  <c r="F39" i="12"/>
  <c r="E39" i="12"/>
  <c r="D39" i="12"/>
  <c r="G30" i="12"/>
  <c r="G21" i="12"/>
  <c r="G12" i="12"/>
  <c r="F61" i="9"/>
  <c r="F63" i="9"/>
  <c r="E61" i="9"/>
  <c r="G61" i="9"/>
  <c r="D61" i="9"/>
  <c r="G55" i="9"/>
  <c r="G54" i="9"/>
  <c r="G52" i="9"/>
  <c r="G51" i="9"/>
  <c r="G50" i="9"/>
  <c r="G48" i="9"/>
  <c r="G47" i="9"/>
  <c r="G46" i="9"/>
  <c r="G45" i="9"/>
  <c r="G44" i="9"/>
  <c r="F39" i="9"/>
  <c r="G39" i="9"/>
  <c r="E39" i="9"/>
  <c r="D39" i="9"/>
  <c r="G34" i="9"/>
  <c r="G32" i="9"/>
  <c r="G31" i="9"/>
  <c r="G29" i="9"/>
  <c r="G25" i="9"/>
  <c r="G24" i="9"/>
  <c r="G23" i="9"/>
  <c r="G20" i="9"/>
  <c r="G18" i="9"/>
  <c r="G17" i="9"/>
  <c r="G16" i="9"/>
  <c r="G14" i="9"/>
  <c r="G13" i="9"/>
  <c r="F62" i="6"/>
  <c r="F64" i="6"/>
  <c r="E62" i="6"/>
  <c r="G62" i="6"/>
  <c r="D62" i="6"/>
  <c r="G55" i="6"/>
  <c r="G54" i="6"/>
  <c r="G53" i="6"/>
  <c r="G52" i="6"/>
  <c r="G51" i="6"/>
  <c r="G50" i="6"/>
  <c r="G48" i="6"/>
  <c r="G46" i="6"/>
  <c r="G45" i="6"/>
  <c r="G44" i="6"/>
  <c r="F39" i="6"/>
  <c r="G39" i="6"/>
  <c r="E39" i="6"/>
  <c r="D39" i="6"/>
  <c r="G34" i="6"/>
  <c r="G33" i="6"/>
  <c r="G32" i="6"/>
  <c r="G31" i="6"/>
  <c r="G29" i="6"/>
  <c r="G28" i="6"/>
  <c r="G25" i="6"/>
  <c r="G22" i="6"/>
  <c r="G21" i="6"/>
  <c r="G20" i="6"/>
  <c r="G19" i="6"/>
  <c r="G18" i="6"/>
  <c r="G16" i="6"/>
  <c r="G15" i="6"/>
  <c r="G14" i="6"/>
  <c r="G11" i="6"/>
  <c r="F62" i="5"/>
  <c r="G62" i="5"/>
  <c r="F64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3" i="5"/>
  <c r="G18" i="5"/>
  <c r="G17" i="5"/>
  <c r="G14" i="5"/>
  <c r="G12" i="5"/>
  <c r="G10" i="5"/>
  <c r="F62" i="4"/>
  <c r="E62" i="4"/>
  <c r="D62" i="4"/>
  <c r="G56" i="4"/>
  <c r="G54" i="4"/>
  <c r="G53" i="4"/>
  <c r="G52" i="4"/>
  <c r="G50" i="4"/>
  <c r="G49" i="4"/>
  <c r="G48" i="4"/>
  <c r="G46" i="4"/>
  <c r="G45" i="4"/>
  <c r="G44" i="4"/>
  <c r="F39" i="4"/>
  <c r="F64" i="4"/>
  <c r="E39" i="4"/>
  <c r="D39" i="4"/>
  <c r="G33" i="4"/>
  <c r="G31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G62" i="3"/>
  <c r="F64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F39" i="3"/>
  <c r="G39" i="3"/>
  <c r="E39" i="3"/>
  <c r="D39" i="3"/>
  <c r="G34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G60" i="2"/>
  <c r="E60" i="2"/>
  <c r="D60" i="2"/>
  <c r="G54" i="2"/>
  <c r="G53" i="2"/>
  <c r="G50" i="2"/>
  <c r="G48" i="2"/>
  <c r="G47" i="2"/>
  <c r="G46" i="2"/>
  <c r="G44" i="2"/>
  <c r="F39" i="2"/>
  <c r="E39" i="2"/>
  <c r="G39" i="2"/>
  <c r="D39" i="2"/>
  <c r="G34" i="2"/>
  <c r="G32" i="2"/>
  <c r="G30" i="2"/>
  <c r="G18" i="2"/>
  <c r="F60" i="11"/>
  <c r="G60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E39" i="11"/>
  <c r="D39" i="11"/>
  <c r="G34" i="11"/>
  <c r="G30" i="11"/>
  <c r="G29" i="11"/>
  <c r="G23" i="11"/>
  <c r="G22" i="11"/>
  <c r="G19" i="11"/>
  <c r="G11" i="11"/>
  <c r="G9" i="11"/>
  <c r="F61" i="8"/>
  <c r="F63" i="8"/>
  <c r="E61" i="8"/>
  <c r="G61" i="8"/>
  <c r="D61" i="8"/>
  <c r="G55" i="8"/>
  <c r="G54" i="8"/>
  <c r="G53" i="8"/>
  <c r="G52" i="8"/>
  <c r="G51" i="8"/>
  <c r="G50" i="8"/>
  <c r="G48" i="8"/>
  <c r="G47" i="8"/>
  <c r="G46" i="8"/>
  <c r="G45" i="8"/>
  <c r="G44" i="8"/>
  <c r="F39" i="8"/>
  <c r="G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F61" i="1"/>
  <c r="G61" i="1"/>
  <c r="E61" i="1"/>
  <c r="D61" i="1"/>
  <c r="G54" i="1"/>
  <c r="G52" i="1"/>
  <c r="G50" i="1"/>
  <c r="G49" i="1"/>
  <c r="G48" i="1"/>
  <c r="G46" i="1"/>
  <c r="G45" i="1"/>
  <c r="G44" i="1"/>
  <c r="F39" i="1"/>
  <c r="F63" i="1"/>
  <c r="E39" i="1"/>
  <c r="D39" i="1"/>
  <c r="G31" i="1"/>
  <c r="G30" i="1"/>
  <c r="G25" i="1"/>
  <c r="G22" i="1"/>
  <c r="G20" i="1"/>
  <c r="G18" i="1"/>
  <c r="G17" i="1"/>
  <c r="G16" i="1"/>
  <c r="G15" i="1"/>
  <c r="G13" i="1"/>
  <c r="G10" i="1"/>
  <c r="G9" i="1"/>
  <c r="A4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G39" i="10"/>
  <c r="G61" i="10"/>
  <c r="G61" i="7"/>
  <c r="G51" i="12"/>
  <c r="G62" i="4"/>
  <c r="F62" i="2"/>
  <c r="F63" i="14"/>
  <c r="B17" i="13"/>
  <c r="F75" i="12"/>
  <c r="G39" i="12"/>
  <c r="F62" i="11"/>
  <c r="G39" i="11"/>
  <c r="F63" i="10"/>
  <c r="B16" i="13"/>
  <c r="G39" i="4"/>
  <c r="B18" i="13"/>
  <c r="B19" i="13"/>
  <c r="B7" i="13"/>
  <c r="B6" i="13"/>
  <c r="G39" i="1"/>
  <c r="B8" i="13"/>
  <c r="B9" i="13"/>
  <c r="B21" i="13"/>
</calcChain>
</file>

<file path=xl/sharedStrings.xml><?xml version="1.0" encoding="utf-8"?>
<sst xmlns="http://schemas.openxmlformats.org/spreadsheetml/2006/main" count="952" uniqueCount="157">
  <si>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</si>
  <si>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</si>
  <si>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</si>
  <si>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</si>
  <si>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</si>
  <si>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</si>
  <si>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</si>
  <si>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</si>
  <si>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</si>
  <si>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</si>
  <si>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</si>
  <si>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</si>
  <si>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</si>
  <si>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</si>
  <si>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</si>
  <si>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</si>
  <si>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</si>
  <si>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</si>
  <si>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</si>
  <si>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</si>
  <si>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</si>
  <si>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</si>
  <si>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</si>
  <si>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</si>
  <si>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</si>
  <si>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</si>
  <si>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</si>
  <si>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</si>
  <si>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</si>
  <si>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</si>
  <si>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</si>
  <si>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</si>
  <si>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</si>
  <si>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</si>
  <si>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</si>
  <si>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</si>
  <si>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</si>
  <si>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</si>
  <si>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</si>
  <si>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</si>
  <si>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</si>
  <si>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</si>
  <si>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</si>
  <si>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</si>
  <si>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</si>
  <si>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</si>
  <si>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</si>
  <si>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</si>
  <si>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</si>
  <si>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</si>
  <si>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</si>
  <si>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</si>
  <si>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</si>
  <si>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</si>
  <si>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</si>
  <si>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</si>
  <si>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</si>
  <si>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</si>
  <si>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</si>
  <si>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</si>
  <si>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</si>
  <si>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</si>
  <si>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</si>
  <si>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Six Card Poker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</si>
  <si>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</si>
  <si>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</si>
  <si>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</si>
  <si>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</si>
  <si>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</si>
  <si>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</si>
  <si>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</si>
  <si>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</si>
  <si>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</si>
  <si>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</si>
  <si>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</si>
  <si>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</si>
  <si>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</si>
  <si>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</si>
  <si>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</si>
  <si>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</si>
  <si>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</si>
  <si>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</si>
  <si>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</si>
  <si>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</si>
  <si>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</si>
  <si>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</si>
  <si>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</si>
  <si>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</si>
  <si>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</si>
  <si>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</si>
  <si>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</si>
  <si>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</si>
  <si>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</si>
  <si>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</si>
  <si>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</si>
  <si>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</si>
  <si>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</si>
  <si>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</si>
  <si>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</si>
  <si>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</si>
  <si>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</si>
  <si>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</si>
  <si>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</si>
  <si>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</si>
  <si>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</si>
  <si>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</si>
  <si>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</si>
  <si>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World Tour Poker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</si>
  <si>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</si>
  <si>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</si>
  <si>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</si>
  <si>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</si>
  <si>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</si>
  <si>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</si>
  <si>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</si>
  <si>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Criss Cross Poker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</si>
  <si>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</si>
  <si>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</si>
  <si>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</si>
  <si>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</si>
  <si>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</si>
  <si>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</si>
  <si>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</si>
  <si>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</si>
  <si>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</si>
  <si>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</si>
  <si>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</si>
  <si>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</si>
  <si>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</si>
  <si>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</si>
  <si>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</si>
  <si>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</si>
  <si>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</si>
  <si>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</si>
  <si>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</si>
  <si>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</si>
  <si>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</si>
  <si>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</si>
  <si>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</si>
  <si>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</si>
  <si>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</si>
  <si>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</si>
  <si>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</si>
  <si>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</si>
  <si>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</si>
  <si>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</si>
  <si>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</si>
  <si>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</si>
  <si>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</si>
  <si>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</si>
  <si>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</si>
  <si>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</si>
  <si>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</si>
  <si>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</si>
  <si>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</si>
  <si>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Dragon Bonus Mini Baccarat</t>
  </si>
  <si>
    <t>MONTH ENDED: 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</si>
</sst>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0" fillId="0" borderId="0" xfId="0" applyProtection="1">
      <protection locked="0"/>
    </xf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>
        <v>8</v>
      </c>
      <c r="E9" s="100">
        <v>1437499</v>
      </c>
      <c r="F9" s="101">
        <v>454051.5</v>
      </c>
      <c r="G9" s="102">
        <f>F9/E9</f>
        <v>0.3158621327736576</v>
      </c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0">
        <v>1661253</v>
      </c>
      <c r="F10" s="101">
        <v>397744.5</v>
      </c>
      <c r="G10" s="102">
        <f>F10/E10</f>
        <v>0.23942439833065765</v>
      </c>
      <c r="H10" s="15"/>
    </row>
    <row r="11" spans="1:8" ht="15.75" x14ac:dyDescent="0.25">
      <c r="A11" s="136" t="s">
        <v>69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0">
        <v>85790</v>
      </c>
      <c r="F12" s="101">
        <v>57662</v>
      </c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</v>
      </c>
      <c r="E13" s="100">
        <v>195673</v>
      </c>
      <c r="F13" s="101">
        <v>54931</v>
      </c>
      <c r="G13" s="102">
        <f t="shared" ref="G13:G22" si="0">F13/E13</f>
        <v>0.28072856244857491</v>
      </c>
      <c r="H13" s="15"/>
    </row>
    <row r="14" spans="1:8" ht="15.75" x14ac:dyDescent="0.25">
      <c r="A14" s="136" t="s">
        <v>112</v>
      </c>
      <c r="B14" s="137"/>
      <c r="C14" s="14"/>
      <c r="D14" s="71">
        <v>2</v>
      </c>
      <c r="E14" s="100">
        <v>238369</v>
      </c>
      <c r="F14" s="101">
        <v>71044.5</v>
      </c>
      <c r="G14" s="102"/>
      <c r="H14" s="15"/>
    </row>
    <row r="15" spans="1:8" ht="15.75" x14ac:dyDescent="0.25">
      <c r="A15" s="136" t="s">
        <v>104</v>
      </c>
      <c r="B15" s="137"/>
      <c r="C15" s="14"/>
      <c r="D15" s="71">
        <v>1</v>
      </c>
      <c r="E15" s="100">
        <v>102563</v>
      </c>
      <c r="F15" s="101">
        <v>7513</v>
      </c>
      <c r="G15" s="102">
        <f t="shared" si="0"/>
        <v>7.3252537464777751E-2</v>
      </c>
      <c r="H15" s="15"/>
    </row>
    <row r="16" spans="1:8" ht="15.75" x14ac:dyDescent="0.25">
      <c r="A16" s="136" t="s">
        <v>113</v>
      </c>
      <c r="B16" s="137"/>
      <c r="C16" s="14"/>
      <c r="D16" s="71">
        <v>2</v>
      </c>
      <c r="E16" s="100">
        <v>2389763</v>
      </c>
      <c r="F16" s="101">
        <v>-64624</v>
      </c>
      <c r="G16" s="102">
        <f t="shared" si="0"/>
        <v>-2.7042012115845799E-2</v>
      </c>
      <c r="H16" s="15"/>
    </row>
    <row r="17" spans="1:8" ht="15.75" x14ac:dyDescent="0.25">
      <c r="A17" s="136" t="s">
        <v>137</v>
      </c>
      <c r="B17" s="137"/>
      <c r="C17" s="14"/>
      <c r="D17" s="71">
        <v>4</v>
      </c>
      <c r="E17" s="100">
        <v>5942158</v>
      </c>
      <c r="F17" s="101">
        <v>1197869</v>
      </c>
      <c r="G17" s="102">
        <f t="shared" si="0"/>
        <v>0.20158821088230908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0">
        <v>382687</v>
      </c>
      <c r="F18" s="101">
        <v>95987.5</v>
      </c>
      <c r="G18" s="102">
        <f t="shared" si="0"/>
        <v>0.25082508682029964</v>
      </c>
      <c r="H18" s="15"/>
    </row>
    <row r="19" spans="1:8" ht="15.75" x14ac:dyDescent="0.25">
      <c r="A19" s="136" t="s">
        <v>15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9" t="s">
        <v>16</v>
      </c>
      <c r="B20" s="137"/>
      <c r="C20" s="14"/>
      <c r="D20" s="71">
        <v>1</v>
      </c>
      <c r="E20" s="100">
        <v>901837</v>
      </c>
      <c r="F20" s="101">
        <v>225961</v>
      </c>
      <c r="G20" s="102">
        <f t="shared" si="0"/>
        <v>0.25055636439844453</v>
      </c>
      <c r="H20" s="15"/>
    </row>
    <row r="21" spans="1:8" ht="15.75" x14ac:dyDescent="0.25">
      <c r="A21" s="136" t="s">
        <v>71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>
        <v>1</v>
      </c>
      <c r="E22" s="100">
        <v>74435</v>
      </c>
      <c r="F22" s="101">
        <v>17522</v>
      </c>
      <c r="G22" s="102">
        <f t="shared" si="0"/>
        <v>0.2354000134345402</v>
      </c>
      <c r="H22" s="15"/>
    </row>
    <row r="23" spans="1:8" ht="15.75" x14ac:dyDescent="0.25">
      <c r="A23" s="136" t="s">
        <v>139</v>
      </c>
      <c r="B23" s="137"/>
      <c r="C23" s="14"/>
      <c r="D23" s="71"/>
      <c r="E23" s="100"/>
      <c r="F23" s="101"/>
      <c r="G23" s="102"/>
      <c r="H23" s="15"/>
    </row>
    <row r="24" spans="1:8" ht="15.75" x14ac:dyDescent="0.25">
      <c r="A24" s="136" t="s">
        <v>133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0">
        <v>502269</v>
      </c>
      <c r="F25" s="101">
        <v>135606</v>
      </c>
      <c r="G25" s="102">
        <f>F25/E25</f>
        <v>0.26998679990204455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141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107</v>
      </c>
      <c r="B30" s="137"/>
      <c r="C30" s="14"/>
      <c r="D30" s="71">
        <v>2</v>
      </c>
      <c r="E30" s="101">
        <v>212112</v>
      </c>
      <c r="F30" s="101">
        <v>56745</v>
      </c>
      <c r="G30" s="102">
        <f>F30/E30</f>
        <v>0.26752376103190767</v>
      </c>
      <c r="H30" s="15"/>
    </row>
    <row r="31" spans="1:8" ht="15.75" x14ac:dyDescent="0.25">
      <c r="A31" s="139" t="s">
        <v>19</v>
      </c>
      <c r="B31" s="137"/>
      <c r="C31" s="14"/>
      <c r="D31" s="71">
        <v>2</v>
      </c>
      <c r="E31" s="101">
        <v>210142</v>
      </c>
      <c r="F31" s="101">
        <v>1248</v>
      </c>
      <c r="G31" s="102">
        <f>F31/E31</f>
        <v>5.938841354893358E-3</v>
      </c>
      <c r="H31" s="15"/>
    </row>
    <row r="32" spans="1:8" ht="15.75" x14ac:dyDescent="0.25">
      <c r="A32" s="139" t="s">
        <v>132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142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34</v>
      </c>
      <c r="E39" s="105">
        <f>SUM(E9:E38)</f>
        <v>14336550</v>
      </c>
      <c r="F39" s="105">
        <f>SUM(F9:F38)</f>
        <v>2709261</v>
      </c>
      <c r="G39" s="106">
        <f>F39/E39</f>
        <v>0.18897579961706268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93</v>
      </c>
      <c r="E44" s="101">
        <v>15133865.699999999</v>
      </c>
      <c r="F44" s="101">
        <v>849094.31</v>
      </c>
      <c r="G44" s="102">
        <f>1-(+F44/E44)</f>
        <v>0.94389442018109093</v>
      </c>
      <c r="H44" s="15"/>
    </row>
    <row r="45" spans="1:8" ht="15.75" x14ac:dyDescent="0.25">
      <c r="A45" s="27" t="s">
        <v>34</v>
      </c>
      <c r="B45" s="28"/>
      <c r="C45" s="14"/>
      <c r="D45" s="71">
        <v>15</v>
      </c>
      <c r="E45" s="101">
        <v>12610427.279999999</v>
      </c>
      <c r="F45" s="101">
        <v>789145.08</v>
      </c>
      <c r="G45" s="102">
        <f t="shared" ref="G45:G52" si="1">1-(+F45/E45)</f>
        <v>0.9374212259047261</v>
      </c>
      <c r="H45" s="15"/>
    </row>
    <row r="46" spans="1:8" ht="15.75" x14ac:dyDescent="0.25">
      <c r="A46" s="27" t="s">
        <v>35</v>
      </c>
      <c r="B46" s="28"/>
      <c r="C46" s="14"/>
      <c r="D46" s="71">
        <v>38</v>
      </c>
      <c r="E46" s="101">
        <v>2331364.5</v>
      </c>
      <c r="F46" s="101">
        <v>152049</v>
      </c>
      <c r="G46" s="102">
        <f t="shared" si="1"/>
        <v>0.93478111209122383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104</v>
      </c>
      <c r="E48" s="101">
        <v>12139175.630000001</v>
      </c>
      <c r="F48" s="101">
        <v>763730.53</v>
      </c>
      <c r="G48" s="102">
        <f t="shared" si="1"/>
        <v>0.9370854699463641</v>
      </c>
      <c r="H48" s="15"/>
    </row>
    <row r="49" spans="1:8" ht="15.75" x14ac:dyDescent="0.25">
      <c r="A49" s="27" t="s">
        <v>38</v>
      </c>
      <c r="B49" s="28"/>
      <c r="C49" s="14"/>
      <c r="D49" s="71">
        <v>8</v>
      </c>
      <c r="E49" s="101">
        <v>1015545</v>
      </c>
      <c r="F49" s="101">
        <v>80969</v>
      </c>
      <c r="G49" s="102">
        <f t="shared" si="1"/>
        <v>0.92027039668355415</v>
      </c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875337.59</v>
      </c>
      <c r="F50" s="101">
        <v>10802.59</v>
      </c>
      <c r="G50" s="102">
        <f t="shared" si="1"/>
        <v>0.98765894424801293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194675</v>
      </c>
      <c r="F52" s="101">
        <v>12456</v>
      </c>
      <c r="G52" s="102">
        <f t="shared" si="1"/>
        <v>0.93601643765249776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92</v>
      </c>
      <c r="B54" s="28"/>
      <c r="C54" s="14"/>
      <c r="D54" s="71">
        <v>789</v>
      </c>
      <c r="E54" s="101">
        <v>83979887.079999998</v>
      </c>
      <c r="F54" s="101">
        <v>9004150.0899999999</v>
      </c>
      <c r="G54" s="102">
        <f>1-(+F54/E54)</f>
        <v>0.89278206481246436</v>
      </c>
      <c r="H54" s="15"/>
    </row>
    <row r="55" spans="1:8" ht="15.75" x14ac:dyDescent="0.25">
      <c r="A55" s="69" t="s">
        <v>93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f>SUM(D44:D57)</f>
        <v>1062</v>
      </c>
      <c r="E61" s="112">
        <f>SUM(E44:E60)</f>
        <v>128280277.78</v>
      </c>
      <c r="F61" s="112">
        <f>SUM(F44:F60)</f>
        <v>11662396.6</v>
      </c>
      <c r="G61" s="106">
        <f>1-(+F61/E61)</f>
        <v>0.90908659692800986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f>F61+F39</f>
        <v>14371657.6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131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11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12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105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53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98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13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243157</v>
      </c>
      <c r="F18" s="101">
        <v>79072</v>
      </c>
      <c r="G18" s="118">
        <f>F18/E18</f>
        <v>0.32518907537105657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16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102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56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151</v>
      </c>
      <c r="B23" s="137"/>
      <c r="C23" s="14"/>
      <c r="D23" s="71"/>
      <c r="E23" s="101"/>
      <c r="F23" s="101"/>
      <c r="G23" s="118"/>
      <c r="H23" s="15"/>
    </row>
    <row r="24" spans="1:8" ht="15.75" x14ac:dyDescent="0.25">
      <c r="A24" s="136" t="s">
        <v>19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25</v>
      </c>
      <c r="B30" s="137"/>
      <c r="C30" s="14"/>
      <c r="D30" s="71">
        <v>2</v>
      </c>
      <c r="E30" s="101">
        <v>377154</v>
      </c>
      <c r="F30" s="101">
        <v>157595</v>
      </c>
      <c r="G30" s="118">
        <f>F30/E30</f>
        <v>0.41785318464075683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109</v>
      </c>
      <c r="B32" s="137"/>
      <c r="C32" s="14"/>
      <c r="D32" s="71">
        <v>3</v>
      </c>
      <c r="E32" s="101">
        <v>630235</v>
      </c>
      <c r="F32" s="101">
        <v>102543</v>
      </c>
      <c r="G32" s="118">
        <f>F32/E32</f>
        <v>0.16270597475544837</v>
      </c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42510</v>
      </c>
      <c r="F34" s="101">
        <v>1226.5</v>
      </c>
      <c r="G34" s="118">
        <f>F34/E34</f>
        <v>2.8852034815337567E-2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7</v>
      </c>
      <c r="E39" s="112">
        <f>SUM(E9:E38)</f>
        <v>1293056</v>
      </c>
      <c r="F39" s="112">
        <f>SUM(F9:F38)</f>
        <v>340436.5</v>
      </c>
      <c r="G39" s="122">
        <f>F39/E39</f>
        <v>0.26328055397446049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1039362.63</v>
      </c>
      <c r="F44" s="101">
        <v>103531.95</v>
      </c>
      <c r="G44" s="118">
        <f>1-(+F44/E44)</f>
        <v>0.90038900090144669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2786339</v>
      </c>
      <c r="F46" s="101">
        <v>303871.86</v>
      </c>
      <c r="G46" s="118">
        <f>1-(+F46/E46)</f>
        <v>0.89094225074551225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3525298.4</v>
      </c>
      <c r="F47" s="101">
        <v>209939.79</v>
      </c>
      <c r="G47" s="118">
        <f>1-(+F47/E47)</f>
        <v>0.94044765401986963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3720499</v>
      </c>
      <c r="F48" s="101">
        <v>315954.5</v>
      </c>
      <c r="G48" s="118">
        <f>1-(+F48/E48)</f>
        <v>0.91507738612481826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1202760</v>
      </c>
      <c r="F50" s="101">
        <v>87005</v>
      </c>
      <c r="G50" s="118">
        <f>1-(+F50/E50)</f>
        <v>0.92766221024975892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464</v>
      </c>
      <c r="E53" s="101">
        <v>46242769.990000002</v>
      </c>
      <c r="F53" s="101">
        <v>5243379.22</v>
      </c>
      <c r="G53" s="118">
        <f>1-(+F53/E53)</f>
        <v>0.88661191314590626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217125.18</v>
      </c>
      <c r="F54" s="101">
        <v>15500.4</v>
      </c>
      <c r="G54" s="118">
        <f>1-(+F54/E54)</f>
        <v>0.92861076730022751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/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577</v>
      </c>
      <c r="E60" s="112">
        <f>SUM(E44:E59)</f>
        <v>58734154.200000003</v>
      </c>
      <c r="F60" s="112">
        <f>SUM(F44:F59)</f>
        <v>6279182.7199999997</v>
      </c>
      <c r="G60" s="122">
        <f>1-(F60/E60)</f>
        <v>0.89309145921096789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6619619.2199999997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tabSelected="1"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89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>
        <v>4</v>
      </c>
      <c r="E9" s="101">
        <v>1322817</v>
      </c>
      <c r="F9" s="101">
        <v>149279</v>
      </c>
      <c r="G9" s="118">
        <f>F9/E9</f>
        <v>0.11284932080552336</v>
      </c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1">
        <v>1123031</v>
      </c>
      <c r="F11" s="101">
        <v>347408.5</v>
      </c>
      <c r="G11" s="118">
        <f>F11/E11</f>
        <v>0.30934898502356567</v>
      </c>
      <c r="H11" s="15"/>
    </row>
    <row r="12" spans="1:8" ht="15.75" x14ac:dyDescent="0.25">
      <c r="A12" s="136" t="s">
        <v>66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100</v>
      </c>
      <c r="B13" s="137"/>
      <c r="C13" s="14"/>
      <c r="D13" s="71">
        <v>3</v>
      </c>
      <c r="E13" s="101">
        <v>979360</v>
      </c>
      <c r="F13" s="101">
        <v>328237.81</v>
      </c>
      <c r="G13" s="118">
        <f>F13/E13</f>
        <v>0.33515541782388497</v>
      </c>
      <c r="H13" s="15"/>
    </row>
    <row r="14" spans="1:8" ht="15.75" x14ac:dyDescent="0.25">
      <c r="A14" s="136" t="s">
        <v>25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102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14</v>
      </c>
      <c r="B17" s="137"/>
      <c r="C17" s="14"/>
      <c r="D17" s="71">
        <v>2</v>
      </c>
      <c r="E17" s="101">
        <v>324905</v>
      </c>
      <c r="F17" s="101">
        <v>29015</v>
      </c>
      <c r="G17" s="118">
        <f t="shared" ref="G17:G24" si="0">F17/E17</f>
        <v>8.930302703867285E-2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1">
        <v>1225917</v>
      </c>
      <c r="F18" s="101">
        <v>235443</v>
      </c>
      <c r="G18" s="118">
        <f t="shared" si="0"/>
        <v>0.19205460076008407</v>
      </c>
      <c r="H18" s="15"/>
    </row>
    <row r="19" spans="1:8" ht="15.75" x14ac:dyDescent="0.25">
      <c r="A19" s="136" t="s">
        <v>54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150</v>
      </c>
      <c r="B20" s="137"/>
      <c r="C20" s="14"/>
      <c r="D20" s="71">
        <v>1</v>
      </c>
      <c r="E20" s="101">
        <v>761327</v>
      </c>
      <c r="F20" s="101">
        <v>113185</v>
      </c>
      <c r="G20" s="118">
        <f t="shared" si="0"/>
        <v>0.14866804934016525</v>
      </c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1">
        <v>5015805</v>
      </c>
      <c r="F21" s="101">
        <v>1170116</v>
      </c>
      <c r="G21" s="118">
        <f t="shared" si="0"/>
        <v>0.23328578363792055</v>
      </c>
      <c r="H21" s="15"/>
    </row>
    <row r="22" spans="1:8" ht="15.75" x14ac:dyDescent="0.25">
      <c r="A22" s="136" t="s">
        <v>56</v>
      </c>
      <c r="B22" s="137"/>
      <c r="C22" s="14"/>
      <c r="D22" s="71">
        <v>2</v>
      </c>
      <c r="E22" s="101">
        <v>662435</v>
      </c>
      <c r="F22" s="101">
        <v>148541</v>
      </c>
      <c r="G22" s="118">
        <f t="shared" si="0"/>
        <v>0.22423483058715193</v>
      </c>
      <c r="H22" s="15"/>
    </row>
    <row r="23" spans="1:8" ht="15.75" x14ac:dyDescent="0.25">
      <c r="A23" s="138" t="s">
        <v>20</v>
      </c>
      <c r="B23" s="137"/>
      <c r="C23" s="14"/>
      <c r="D23" s="71">
        <v>4</v>
      </c>
      <c r="E23" s="101">
        <v>684964</v>
      </c>
      <c r="F23" s="101">
        <v>139846</v>
      </c>
      <c r="G23" s="118">
        <f t="shared" si="0"/>
        <v>0.20416547438989494</v>
      </c>
      <c r="H23" s="15"/>
    </row>
    <row r="24" spans="1:8" ht="15.75" x14ac:dyDescent="0.25">
      <c r="A24" s="138" t="s">
        <v>21</v>
      </c>
      <c r="B24" s="137"/>
      <c r="C24" s="14"/>
      <c r="D24" s="71">
        <v>14</v>
      </c>
      <c r="E24" s="101">
        <v>242961</v>
      </c>
      <c r="F24" s="101">
        <v>242961</v>
      </c>
      <c r="G24" s="118">
        <f t="shared" si="0"/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1">
        <v>63541</v>
      </c>
      <c r="F26" s="101">
        <v>-15109</v>
      </c>
      <c r="G26" s="118">
        <f>F26/E26</f>
        <v>-0.23778347838403552</v>
      </c>
      <c r="H26" s="15"/>
    </row>
    <row r="27" spans="1:8" ht="15.75" x14ac:dyDescent="0.25">
      <c r="A27" s="136" t="s">
        <v>114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1">
        <v>191332</v>
      </c>
      <c r="F28" s="101">
        <v>70251</v>
      </c>
      <c r="G28" s="118">
        <f>F28/E28</f>
        <v>0.36716806388894696</v>
      </c>
      <c r="H28" s="15"/>
    </row>
    <row r="29" spans="1:8" ht="15.75" x14ac:dyDescent="0.25">
      <c r="A29" s="139" t="s">
        <v>110</v>
      </c>
      <c r="B29" s="137"/>
      <c r="C29" s="14"/>
      <c r="D29" s="71">
        <v>1</v>
      </c>
      <c r="E29" s="101">
        <v>85946</v>
      </c>
      <c r="F29" s="101">
        <v>22313</v>
      </c>
      <c r="G29" s="118">
        <f>F29/E29</f>
        <v>0.25961650338584691</v>
      </c>
      <c r="H29" s="15"/>
    </row>
    <row r="30" spans="1:8" ht="15.75" x14ac:dyDescent="0.25">
      <c r="A30" s="139" t="s">
        <v>115</v>
      </c>
      <c r="B30" s="137"/>
      <c r="C30" s="14"/>
      <c r="D30" s="71"/>
      <c r="E30" s="121"/>
      <c r="F30" s="101"/>
      <c r="G30" s="118"/>
      <c r="H30" s="15"/>
    </row>
    <row r="31" spans="1:8" ht="15.75" x14ac:dyDescent="0.25">
      <c r="A31" s="139" t="s">
        <v>135</v>
      </c>
      <c r="B31" s="137"/>
      <c r="C31" s="14"/>
      <c r="D31" s="71"/>
      <c r="E31" s="121"/>
      <c r="F31" s="101"/>
      <c r="G31" s="118"/>
      <c r="H31" s="15"/>
    </row>
    <row r="32" spans="1:8" ht="15.75" x14ac:dyDescent="0.25">
      <c r="A32" s="139" t="s">
        <v>57</v>
      </c>
      <c r="B32" s="137"/>
      <c r="C32" s="14"/>
      <c r="D32" s="71">
        <v>8</v>
      </c>
      <c r="E32" s="121">
        <v>1012891</v>
      </c>
      <c r="F32" s="121">
        <v>131480.5</v>
      </c>
      <c r="G32" s="118">
        <f>F32/E32</f>
        <v>0.12980715595261486</v>
      </c>
      <c r="H32" s="15"/>
    </row>
    <row r="33" spans="1:8" ht="15.75" x14ac:dyDescent="0.25">
      <c r="A33" s="136" t="s">
        <v>132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6" t="s">
        <v>91</v>
      </c>
      <c r="B34" s="137"/>
      <c r="C34" s="14"/>
      <c r="D34" s="71">
        <v>1</v>
      </c>
      <c r="E34" s="101">
        <v>410615</v>
      </c>
      <c r="F34" s="101">
        <v>98178</v>
      </c>
      <c r="G34" s="118">
        <f>F34/E34</f>
        <v>0.239099886755233</v>
      </c>
      <c r="H34" s="15"/>
    </row>
    <row r="35" spans="1:8" x14ac:dyDescent="0.2">
      <c r="A35" s="16" t="s">
        <v>28</v>
      </c>
      <c r="B35" s="13"/>
      <c r="C35" s="14"/>
      <c r="D35" s="72"/>
      <c r="E35" s="120">
        <v>373680</v>
      </c>
      <c r="F35" s="101">
        <v>63863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>
        <v>500</v>
      </c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14481527</v>
      </c>
      <c r="F39" s="112">
        <f>SUM(F9:F38)</f>
        <v>3275508.81</v>
      </c>
      <c r="G39" s="122">
        <f>F39/E39</f>
        <v>0.22618531940726969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188</v>
      </c>
      <c r="E44" s="101">
        <v>33295293.620000001</v>
      </c>
      <c r="F44" s="101">
        <v>1819051.46</v>
      </c>
      <c r="G44" s="118">
        <f t="shared" ref="G44:G50" si="1">1-(+F44/E44)</f>
        <v>0.94536610847284064</v>
      </c>
      <c r="H44" s="15"/>
    </row>
    <row r="45" spans="1:8" ht="15.75" x14ac:dyDescent="0.25">
      <c r="A45" s="27" t="s">
        <v>34</v>
      </c>
      <c r="B45" s="28"/>
      <c r="C45" s="14"/>
      <c r="D45" s="71">
        <v>18</v>
      </c>
      <c r="E45" s="101">
        <v>7554905.6399999997</v>
      </c>
      <c r="F45" s="101">
        <v>535111.54</v>
      </c>
      <c r="G45" s="118">
        <f t="shared" si="1"/>
        <v>0.92917032117955078</v>
      </c>
      <c r="H45" s="15"/>
    </row>
    <row r="46" spans="1:8" ht="15.75" x14ac:dyDescent="0.25">
      <c r="A46" s="27" t="s">
        <v>35</v>
      </c>
      <c r="B46" s="28"/>
      <c r="C46" s="14"/>
      <c r="D46" s="71">
        <v>186</v>
      </c>
      <c r="E46" s="101">
        <v>15458943.15</v>
      </c>
      <c r="F46" s="101">
        <v>950903.19</v>
      </c>
      <c r="G46" s="118">
        <f t="shared" si="1"/>
        <v>0.93848847357977383</v>
      </c>
      <c r="H46" s="15"/>
    </row>
    <row r="47" spans="1:8" ht="15.75" x14ac:dyDescent="0.25">
      <c r="A47" s="27" t="s">
        <v>36</v>
      </c>
      <c r="B47" s="28"/>
      <c r="C47" s="14"/>
      <c r="D47" s="71">
        <v>2</v>
      </c>
      <c r="E47" s="101">
        <v>143548.5</v>
      </c>
      <c r="F47" s="101">
        <v>18161.5</v>
      </c>
      <c r="G47" s="118">
        <f t="shared" si="1"/>
        <v>0.87348178490196693</v>
      </c>
      <c r="H47" s="15"/>
    </row>
    <row r="48" spans="1:8" ht="15.75" x14ac:dyDescent="0.25">
      <c r="A48" s="27" t="s">
        <v>37</v>
      </c>
      <c r="B48" s="28"/>
      <c r="C48" s="14"/>
      <c r="D48" s="71">
        <v>122</v>
      </c>
      <c r="E48" s="101">
        <v>14915871.08</v>
      </c>
      <c r="F48" s="101">
        <v>854022.87</v>
      </c>
      <c r="G48" s="118">
        <f t="shared" si="1"/>
        <v>0.94274401639572225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98264</v>
      </c>
      <c r="F49" s="101">
        <v>13401</v>
      </c>
      <c r="G49" s="118">
        <f t="shared" si="1"/>
        <v>0.86362248636326633</v>
      </c>
      <c r="H49" s="15"/>
    </row>
    <row r="50" spans="1:8" ht="15.75" x14ac:dyDescent="0.25">
      <c r="A50" s="27" t="s">
        <v>39</v>
      </c>
      <c r="B50" s="28"/>
      <c r="C50" s="14"/>
      <c r="D50" s="71">
        <v>18</v>
      </c>
      <c r="E50" s="101">
        <v>1431180</v>
      </c>
      <c r="F50" s="101">
        <v>131525</v>
      </c>
      <c r="G50" s="118">
        <f t="shared" si="1"/>
        <v>0.9081003088360653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304425</v>
      </c>
      <c r="F52" s="101">
        <v>27650</v>
      </c>
      <c r="G52" s="118">
        <f>1-(+F52/E52)</f>
        <v>0.90917303112425063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136200</v>
      </c>
      <c r="F53" s="101">
        <v>100</v>
      </c>
      <c r="G53" s="118">
        <f>1-(+F53/E53)</f>
        <v>0.99926578560939794</v>
      </c>
      <c r="H53" s="15"/>
    </row>
    <row r="54" spans="1:8" ht="15.75" x14ac:dyDescent="0.25">
      <c r="A54" s="27" t="s">
        <v>60</v>
      </c>
      <c r="B54" s="30"/>
      <c r="C54" s="14"/>
      <c r="D54" s="71">
        <v>1165</v>
      </c>
      <c r="E54" s="101">
        <v>130933524.69</v>
      </c>
      <c r="F54" s="101">
        <v>14708503.77</v>
      </c>
      <c r="G54" s="118">
        <f>1-(+F54/E54)</f>
        <v>0.887664341085875</v>
      </c>
      <c r="H54" s="15"/>
    </row>
    <row r="55" spans="1:8" ht="15.75" x14ac:dyDescent="0.25">
      <c r="A55" s="27" t="s">
        <v>61</v>
      </c>
      <c r="B55" s="30"/>
      <c r="C55" s="14"/>
      <c r="D55" s="71">
        <v>6</v>
      </c>
      <c r="E55" s="101">
        <v>713574.23</v>
      </c>
      <c r="F55" s="101">
        <v>103743.91</v>
      </c>
      <c r="G55" s="118">
        <f>1-(+F55/E55)</f>
        <v>0.85461370991494467</v>
      </c>
      <c r="H55" s="15"/>
    </row>
    <row r="56" spans="1:8" ht="15.75" x14ac:dyDescent="0.25">
      <c r="A56" s="27" t="s">
        <v>154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>
        <v>41.5</v>
      </c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1713</v>
      </c>
      <c r="E62" s="112">
        <f>SUM(E44:E61)</f>
        <v>204985729.91</v>
      </c>
      <c r="F62" s="112">
        <f>SUM(F44:F61)</f>
        <v>19162215.739999998</v>
      </c>
      <c r="G62" s="122">
        <f>1-(+F62/E62)</f>
        <v>0.90651926966617014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22437724.549999997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126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8</v>
      </c>
      <c r="E10" s="100">
        <v>1946347</v>
      </c>
      <c r="F10" s="101">
        <v>408001</v>
      </c>
      <c r="G10" s="126">
        <f t="shared" ref="G10:G22" si="0">F10/E10</f>
        <v>0.20962397763605359</v>
      </c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0">
        <v>1142013</v>
      </c>
      <c r="F11" s="101">
        <v>391338</v>
      </c>
      <c r="G11" s="126">
        <f t="shared" si="0"/>
        <v>0.34267385747797968</v>
      </c>
      <c r="H11" s="15"/>
    </row>
    <row r="12" spans="1:8" ht="15.75" x14ac:dyDescent="0.25">
      <c r="A12" s="136" t="s">
        <v>66</v>
      </c>
      <c r="B12" s="137"/>
      <c r="C12" s="14"/>
      <c r="D12" s="71"/>
      <c r="E12" s="100"/>
      <c r="F12" s="101"/>
      <c r="G12" s="126"/>
      <c r="H12" s="15"/>
    </row>
    <row r="13" spans="1:8" ht="15.75" x14ac:dyDescent="0.25">
      <c r="A13" s="136" t="s">
        <v>100</v>
      </c>
      <c r="B13" s="137"/>
      <c r="C13" s="14"/>
      <c r="D13" s="71"/>
      <c r="E13" s="100"/>
      <c r="F13" s="101"/>
      <c r="G13" s="126"/>
      <c r="H13" s="15"/>
    </row>
    <row r="14" spans="1:8" ht="15.75" x14ac:dyDescent="0.25">
      <c r="A14" s="136" t="s">
        <v>25</v>
      </c>
      <c r="B14" s="137"/>
      <c r="C14" s="14"/>
      <c r="D14" s="71">
        <v>1</v>
      </c>
      <c r="E14" s="100">
        <v>310576</v>
      </c>
      <c r="F14" s="101">
        <v>97662</v>
      </c>
      <c r="G14" s="126">
        <f t="shared" si="0"/>
        <v>0.3144544330534233</v>
      </c>
      <c r="H14" s="15"/>
    </row>
    <row r="15" spans="1:8" ht="15.75" x14ac:dyDescent="0.25">
      <c r="A15" s="136" t="s">
        <v>102</v>
      </c>
      <c r="B15" s="137"/>
      <c r="C15" s="14"/>
      <c r="D15" s="71">
        <v>1</v>
      </c>
      <c r="E15" s="100">
        <v>119427</v>
      </c>
      <c r="F15" s="101">
        <v>42007</v>
      </c>
      <c r="G15" s="126">
        <f t="shared" si="0"/>
        <v>0.35173788171853937</v>
      </c>
      <c r="H15" s="15"/>
    </row>
    <row r="16" spans="1:8" ht="15.75" x14ac:dyDescent="0.25">
      <c r="A16" s="136" t="s">
        <v>10</v>
      </c>
      <c r="B16" s="137"/>
      <c r="C16" s="14"/>
      <c r="D16" s="71">
        <v>2</v>
      </c>
      <c r="E16" s="100">
        <v>267796</v>
      </c>
      <c r="F16" s="101">
        <v>41475</v>
      </c>
      <c r="G16" s="126">
        <f t="shared" si="0"/>
        <v>0.15487535288055088</v>
      </c>
      <c r="H16" s="15"/>
    </row>
    <row r="17" spans="1:8" ht="15.75" x14ac:dyDescent="0.25">
      <c r="A17" s="136" t="s">
        <v>14</v>
      </c>
      <c r="B17" s="137"/>
      <c r="C17" s="14"/>
      <c r="D17" s="71">
        <v>3</v>
      </c>
      <c r="E17" s="100">
        <v>307895</v>
      </c>
      <c r="F17" s="101">
        <v>-3270</v>
      </c>
      <c r="G17" s="118">
        <f t="shared" si="0"/>
        <v>-1.0620503743159194E-2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0">
        <v>1242853</v>
      </c>
      <c r="F18" s="101">
        <v>245929</v>
      </c>
      <c r="G18" s="126">
        <f t="shared" si="0"/>
        <v>0.19787456762786909</v>
      </c>
      <c r="H18" s="15"/>
    </row>
    <row r="19" spans="1:8" ht="15.75" x14ac:dyDescent="0.25">
      <c r="A19" s="136" t="s">
        <v>54</v>
      </c>
      <c r="B19" s="137"/>
      <c r="C19" s="14"/>
      <c r="D19" s="71">
        <v>2</v>
      </c>
      <c r="E19" s="100">
        <v>422002</v>
      </c>
      <c r="F19" s="101">
        <v>116315</v>
      </c>
      <c r="G19" s="118">
        <f t="shared" si="0"/>
        <v>0.27562665579783985</v>
      </c>
      <c r="H19" s="15"/>
    </row>
    <row r="20" spans="1:8" ht="15.75" x14ac:dyDescent="0.25">
      <c r="A20" s="136" t="s">
        <v>150</v>
      </c>
      <c r="B20" s="137"/>
      <c r="C20" s="14"/>
      <c r="D20" s="71"/>
      <c r="E20" s="100"/>
      <c r="F20" s="101"/>
      <c r="G20" s="118"/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0">
        <v>4995691</v>
      </c>
      <c r="F21" s="101">
        <v>1027479.5</v>
      </c>
      <c r="G21" s="118">
        <f t="shared" si="0"/>
        <v>0.20567314911991155</v>
      </c>
      <c r="H21" s="15"/>
    </row>
    <row r="22" spans="1:8" ht="15.75" x14ac:dyDescent="0.25">
      <c r="A22" s="136" t="s">
        <v>56</v>
      </c>
      <c r="B22" s="137"/>
      <c r="C22" s="14"/>
      <c r="D22" s="71">
        <v>3</v>
      </c>
      <c r="E22" s="100">
        <v>1129498</v>
      </c>
      <c r="F22" s="101">
        <v>202950</v>
      </c>
      <c r="G22" s="118">
        <f t="shared" si="0"/>
        <v>0.17968159306169643</v>
      </c>
      <c r="H22" s="15"/>
    </row>
    <row r="23" spans="1:8" ht="15.75" x14ac:dyDescent="0.25">
      <c r="A23" s="138" t="s">
        <v>20</v>
      </c>
      <c r="B23" s="137"/>
      <c r="C23" s="14"/>
      <c r="D23" s="71">
        <v>2</v>
      </c>
      <c r="E23" s="100">
        <v>594636</v>
      </c>
      <c r="F23" s="101">
        <v>59145</v>
      </c>
      <c r="G23" s="118">
        <f>F23/E23</f>
        <v>9.9464210037737366E-2</v>
      </c>
      <c r="H23" s="15"/>
    </row>
    <row r="24" spans="1:8" ht="15.75" x14ac:dyDescent="0.25">
      <c r="A24" s="138" t="s">
        <v>21</v>
      </c>
      <c r="B24" s="137"/>
      <c r="C24" s="14"/>
      <c r="D24" s="71">
        <v>13</v>
      </c>
      <c r="E24" s="100">
        <v>176804</v>
      </c>
      <c r="F24" s="101">
        <v>176804</v>
      </c>
      <c r="G24" s="118">
        <f>F24/E24</f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0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0">
        <v>34579</v>
      </c>
      <c r="F26" s="101">
        <v>11979</v>
      </c>
      <c r="G26" s="118">
        <f>F26/E26</f>
        <v>0.34642413025246538</v>
      </c>
      <c r="H26" s="15"/>
    </row>
    <row r="27" spans="1:8" ht="15.75" x14ac:dyDescent="0.25">
      <c r="A27" s="136" t="s">
        <v>114</v>
      </c>
      <c r="B27" s="137"/>
      <c r="C27" s="14"/>
      <c r="D27" s="71"/>
      <c r="E27" s="100"/>
      <c r="F27" s="101"/>
      <c r="G27" s="126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0">
        <v>136995</v>
      </c>
      <c r="F28" s="101">
        <v>69864</v>
      </c>
      <c r="G28" s="118">
        <f>F28/E28</f>
        <v>0.50997481659914601</v>
      </c>
      <c r="H28" s="15"/>
    </row>
    <row r="29" spans="1:8" ht="15.75" x14ac:dyDescent="0.25">
      <c r="A29" s="139" t="s">
        <v>110</v>
      </c>
      <c r="B29" s="137"/>
      <c r="C29" s="14"/>
      <c r="D29" s="71"/>
      <c r="E29" s="100"/>
      <c r="F29" s="100"/>
      <c r="G29" s="127"/>
      <c r="H29" s="15"/>
    </row>
    <row r="30" spans="1:8" ht="15.75" x14ac:dyDescent="0.25">
      <c r="A30" s="139" t="s">
        <v>115</v>
      </c>
      <c r="B30" s="137"/>
      <c r="C30" s="14"/>
      <c r="D30" s="71"/>
      <c r="E30" s="128"/>
      <c r="F30" s="101"/>
      <c r="G30" s="126"/>
      <c r="H30" s="15"/>
    </row>
    <row r="31" spans="1:8" ht="15.75" x14ac:dyDescent="0.25">
      <c r="A31" s="139" t="s">
        <v>135</v>
      </c>
      <c r="B31" s="137"/>
      <c r="C31" s="14"/>
      <c r="D31" s="71">
        <v>1</v>
      </c>
      <c r="E31" s="128">
        <v>192327</v>
      </c>
      <c r="F31" s="101">
        <v>75402</v>
      </c>
      <c r="G31" s="126">
        <f>F31/E31</f>
        <v>0.39205103807577718</v>
      </c>
      <c r="H31" s="15"/>
    </row>
    <row r="32" spans="1:8" ht="15.75" x14ac:dyDescent="0.25">
      <c r="A32" s="139" t="s">
        <v>57</v>
      </c>
      <c r="B32" s="137"/>
      <c r="C32" s="14"/>
      <c r="D32" s="71"/>
      <c r="E32" s="128"/>
      <c r="F32" s="121"/>
      <c r="G32" s="126"/>
      <c r="H32" s="15"/>
    </row>
    <row r="33" spans="1:8" ht="15.75" x14ac:dyDescent="0.25">
      <c r="A33" s="136" t="s">
        <v>132</v>
      </c>
      <c r="B33" s="137"/>
      <c r="C33" s="14"/>
      <c r="D33" s="71">
        <v>2</v>
      </c>
      <c r="E33" s="100">
        <v>298936</v>
      </c>
      <c r="F33" s="101">
        <v>100079</v>
      </c>
      <c r="G33" s="126">
        <f>F33/E33</f>
        <v>0.33478403404073115</v>
      </c>
      <c r="H33" s="15"/>
    </row>
    <row r="34" spans="1:8" ht="15.75" x14ac:dyDescent="0.25">
      <c r="A34" s="136" t="s">
        <v>91</v>
      </c>
      <c r="B34" s="137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/>
      <c r="F35" s="121"/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57</v>
      </c>
      <c r="E39" s="112">
        <f>SUM(E9:E38)</f>
        <v>13318375</v>
      </c>
      <c r="F39" s="112">
        <f>SUM(F9:F38)</f>
        <v>3063159.5</v>
      </c>
      <c r="G39" s="122">
        <f>F39/E39</f>
        <v>0.22999498812730532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43</v>
      </c>
      <c r="E44" s="101">
        <v>4483163</v>
      </c>
      <c r="F44" s="101">
        <v>266493.21999999997</v>
      </c>
      <c r="G44" s="118">
        <f>1-(+F44/E44)</f>
        <v>0.94055687468869631</v>
      </c>
      <c r="H44" s="15"/>
    </row>
    <row r="45" spans="1:8" ht="15.75" x14ac:dyDescent="0.25">
      <c r="A45" s="27" t="s">
        <v>34</v>
      </c>
      <c r="B45" s="28"/>
      <c r="C45" s="14"/>
      <c r="D45" s="71">
        <v>24</v>
      </c>
      <c r="E45" s="101">
        <v>6292446.7599999998</v>
      </c>
      <c r="F45" s="101">
        <v>731035.68</v>
      </c>
      <c r="G45" s="118">
        <f t="shared" ref="G45:G56" si="1">1-(+F45/E45)</f>
        <v>0.88382330309934953</v>
      </c>
      <c r="H45" s="15"/>
    </row>
    <row r="46" spans="1:8" ht="15.75" x14ac:dyDescent="0.25">
      <c r="A46" s="27" t="s">
        <v>35</v>
      </c>
      <c r="B46" s="28"/>
      <c r="C46" s="14"/>
      <c r="D46" s="71">
        <v>93</v>
      </c>
      <c r="E46" s="101">
        <v>7388223</v>
      </c>
      <c r="F46" s="101">
        <v>500928.8</v>
      </c>
      <c r="G46" s="118">
        <f t="shared" si="1"/>
        <v>0.93219901456683152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63</v>
      </c>
      <c r="E48" s="101">
        <v>7512025.5</v>
      </c>
      <c r="F48" s="101">
        <v>522927.67</v>
      </c>
      <c r="G48" s="118">
        <f t="shared" si="1"/>
        <v>0.93038792666505188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1927872</v>
      </c>
      <c r="F49" s="101">
        <v>-30075</v>
      </c>
      <c r="G49" s="118">
        <f t="shared" si="1"/>
        <v>1.015600102081466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999685</v>
      </c>
      <c r="F50" s="101">
        <v>96627.6</v>
      </c>
      <c r="G50" s="118">
        <f t="shared" si="1"/>
        <v>0.9033419527151052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 t="e">
        <f t="shared" si="1"/>
        <v>#DIV/0!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116200</v>
      </c>
      <c r="F53" s="101">
        <v>-12600</v>
      </c>
      <c r="G53" s="118">
        <f t="shared" si="1"/>
        <v>1.1084337349397591</v>
      </c>
      <c r="H53" s="15"/>
    </row>
    <row r="54" spans="1:8" ht="15.75" x14ac:dyDescent="0.25">
      <c r="A54" s="27" t="s">
        <v>60</v>
      </c>
      <c r="B54" s="30"/>
      <c r="C54" s="14"/>
      <c r="D54" s="71">
        <v>462</v>
      </c>
      <c r="E54" s="101">
        <v>34987474.240000002</v>
      </c>
      <c r="F54" s="101">
        <v>4645711.47</v>
      </c>
      <c r="G54" s="118">
        <f t="shared" si="1"/>
        <v>0.86721786665329748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154</v>
      </c>
      <c r="B56" s="30"/>
      <c r="C56" s="14"/>
      <c r="D56" s="71">
        <v>345</v>
      </c>
      <c r="E56" s="101">
        <v>52951038.140000001</v>
      </c>
      <c r="F56" s="101">
        <v>3557466.1</v>
      </c>
      <c r="G56" s="118">
        <f t="shared" si="1"/>
        <v>0.9328159328889033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1040</v>
      </c>
      <c r="E62" s="112">
        <f>SUM(E44:E61)</f>
        <v>116658127.64</v>
      </c>
      <c r="F62" s="112">
        <f>SUM(F44:F61)</f>
        <v>10278515.539999999</v>
      </c>
      <c r="G62" s="122">
        <f>1-(F62/E62)</f>
        <v>0.91189198945727223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13341675.039999999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1">
        <v>551767</v>
      </c>
      <c r="F10" s="101">
        <v>148733.5</v>
      </c>
      <c r="G10" s="118">
        <f>F10/E10</f>
        <v>0.2695585274219009</v>
      </c>
      <c r="H10" s="15"/>
    </row>
    <row r="11" spans="1:8" ht="15.75" x14ac:dyDescent="0.25">
      <c r="A11" s="136" t="s">
        <v>94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62</v>
      </c>
      <c r="B12" s="137"/>
      <c r="C12" s="14"/>
      <c r="D12" s="71">
        <v>1</v>
      </c>
      <c r="E12" s="101">
        <v>188933</v>
      </c>
      <c r="F12" s="101">
        <v>56959</v>
      </c>
      <c r="G12" s="118">
        <f>F12/E12</f>
        <v>0.30147724325554559</v>
      </c>
      <c r="H12" s="15"/>
    </row>
    <row r="13" spans="1:8" ht="15.75" x14ac:dyDescent="0.25">
      <c r="A13" s="136" t="s">
        <v>63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119</v>
      </c>
      <c r="B14" s="137"/>
      <c r="C14" s="14"/>
      <c r="D14" s="71">
        <v>4</v>
      </c>
      <c r="E14" s="101">
        <v>725342</v>
      </c>
      <c r="F14" s="101">
        <v>31647</v>
      </c>
      <c r="G14" s="118">
        <f>F14/E14</f>
        <v>4.3630452944955621E-2</v>
      </c>
      <c r="H14" s="15"/>
    </row>
    <row r="15" spans="1:8" ht="15.75" x14ac:dyDescent="0.25">
      <c r="A15" s="136" t="s">
        <v>25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120</v>
      </c>
      <c r="B17" s="137"/>
      <c r="C17" s="14"/>
      <c r="D17" s="71">
        <v>1</v>
      </c>
      <c r="E17" s="101">
        <v>2500</v>
      </c>
      <c r="F17" s="101">
        <v>-1761.5</v>
      </c>
      <c r="G17" s="118">
        <f>F17/E17</f>
        <v>-0.7046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520213</v>
      </c>
      <c r="F18" s="101">
        <v>104152.5</v>
      </c>
      <c r="G18" s="118">
        <f>F18/E18</f>
        <v>0.20021125961865621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102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155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143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108</v>
      </c>
      <c r="B23" s="137"/>
      <c r="C23" s="14"/>
      <c r="D23" s="71">
        <v>8</v>
      </c>
      <c r="E23" s="101">
        <v>984489</v>
      </c>
      <c r="F23" s="101">
        <v>200319</v>
      </c>
      <c r="G23" s="118">
        <f>F23/E23</f>
        <v>0.20347510231196084</v>
      </c>
      <c r="H23" s="15"/>
    </row>
    <row r="24" spans="1:8" ht="15.75" x14ac:dyDescent="0.25">
      <c r="A24" s="136" t="s">
        <v>138</v>
      </c>
      <c r="B24" s="137"/>
      <c r="C24" s="14"/>
      <c r="D24" s="71">
        <v>1</v>
      </c>
      <c r="E24" s="101">
        <v>25543</v>
      </c>
      <c r="F24" s="101">
        <v>5758</v>
      </c>
      <c r="G24" s="118"/>
      <c r="H24" s="15"/>
    </row>
    <row r="25" spans="1:8" ht="15.75" x14ac:dyDescent="0.25">
      <c r="A25" s="138" t="s">
        <v>20</v>
      </c>
      <c r="B25" s="137"/>
      <c r="C25" s="14"/>
      <c r="D25" s="71">
        <v>2</v>
      </c>
      <c r="E25" s="101">
        <v>147542</v>
      </c>
      <c r="F25" s="101">
        <v>43798</v>
      </c>
      <c r="G25" s="118">
        <f>F25/E25</f>
        <v>0.29685106613709994</v>
      </c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133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x14ac:dyDescent="0.25">
      <c r="A31" s="139" t="s">
        <v>144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53</v>
      </c>
      <c r="B32" s="137"/>
      <c r="C32" s="14"/>
      <c r="D32" s="71"/>
      <c r="E32" s="101"/>
      <c r="F32" s="101"/>
      <c r="G32" s="118"/>
      <c r="H32" s="15"/>
    </row>
    <row r="33" spans="1:8" ht="15.75" x14ac:dyDescent="0.25">
      <c r="A33" s="139" t="s">
        <v>151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95</v>
      </c>
      <c r="B34" s="137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3146329</v>
      </c>
      <c r="F39" s="112">
        <f>SUM(F9:F38)</f>
        <v>589605.5</v>
      </c>
      <c r="G39" s="122">
        <f>F39/E39</f>
        <v>0.18739473843962282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3</v>
      </c>
      <c r="E44" s="101">
        <v>2555208.35</v>
      </c>
      <c r="F44" s="101">
        <v>95494.62</v>
      </c>
      <c r="G44" s="118">
        <f>1-(+F44/E44)</f>
        <v>0.96262746245330644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20</v>
      </c>
      <c r="E46" s="101">
        <v>1628617.25</v>
      </c>
      <c r="F46" s="101">
        <v>177692.91</v>
      </c>
      <c r="G46" s="118">
        <f>1-(+F46/E46)</f>
        <v>0.89089338824085273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2080209.5</v>
      </c>
      <c r="F47" s="101">
        <v>101099.15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25</v>
      </c>
      <c r="E48" s="101">
        <v>2761263.81</v>
      </c>
      <c r="F48" s="101">
        <v>172180.92</v>
      </c>
      <c r="G48" s="118">
        <f>1-(+F48/E48)</f>
        <v>0.9376441615696256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389155</v>
      </c>
      <c r="F50" s="101">
        <v>32540</v>
      </c>
      <c r="G50" s="118">
        <f>1-(+F50/E50)</f>
        <v>0.9163829322506456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382</v>
      </c>
      <c r="E54" s="101">
        <v>23618723.93</v>
      </c>
      <c r="F54" s="101">
        <v>2791168.81</v>
      </c>
      <c r="G54" s="118">
        <f>1-(+F54/E54)</f>
        <v>0.88182389453925081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117</v>
      </c>
      <c r="B56" s="30"/>
      <c r="C56" s="14"/>
      <c r="D56" s="71">
        <v>424</v>
      </c>
      <c r="E56" s="101">
        <v>55972794.689999998</v>
      </c>
      <c r="F56" s="101">
        <v>6665080.7800000003</v>
      </c>
      <c r="G56" s="118">
        <f>1-(+F56/E56)</f>
        <v>0.88092285159399464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866</v>
      </c>
      <c r="E62" s="112">
        <f>SUM(E44:E61)</f>
        <v>89005972.530000001</v>
      </c>
      <c r="F62" s="112">
        <f>SUM(F44:F61)</f>
        <v>10035257.190000001</v>
      </c>
      <c r="G62" s="122">
        <f>1-(+F62/E62)</f>
        <v>0.88725186743375495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10624862.690000001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18"/>
      <c r="H10" s="15"/>
    </row>
    <row r="11" spans="1:8" ht="15.75" x14ac:dyDescent="0.25">
      <c r="A11" s="136" t="s">
        <v>94</v>
      </c>
      <c r="B11" s="137"/>
      <c r="C11" s="14"/>
      <c r="D11" s="71">
        <v>2</v>
      </c>
      <c r="E11" s="100">
        <v>677547</v>
      </c>
      <c r="F11" s="101">
        <v>92844</v>
      </c>
      <c r="G11" s="118">
        <f t="shared" ref="G11:G22" si="0">F11/E11</f>
        <v>0.13702960827809732</v>
      </c>
      <c r="H11" s="15"/>
    </row>
    <row r="12" spans="1:8" ht="15.75" x14ac:dyDescent="0.25">
      <c r="A12" s="136" t="s">
        <v>62</v>
      </c>
      <c r="B12" s="137"/>
      <c r="C12" s="14"/>
      <c r="D12" s="71"/>
      <c r="E12" s="100"/>
      <c r="F12" s="101"/>
      <c r="G12" s="118"/>
      <c r="H12" s="15"/>
    </row>
    <row r="13" spans="1:8" ht="15.75" x14ac:dyDescent="0.25">
      <c r="A13" s="136" t="s">
        <v>63</v>
      </c>
      <c r="B13" s="137"/>
      <c r="C13" s="14"/>
      <c r="D13" s="71"/>
      <c r="E13" s="100"/>
      <c r="F13" s="101"/>
      <c r="G13" s="118"/>
      <c r="H13" s="15"/>
    </row>
    <row r="14" spans="1:8" ht="15.75" x14ac:dyDescent="0.25">
      <c r="A14" s="136" t="s">
        <v>119</v>
      </c>
      <c r="B14" s="137"/>
      <c r="C14" s="14"/>
      <c r="D14" s="71">
        <v>3</v>
      </c>
      <c r="E14" s="100">
        <v>4853294</v>
      </c>
      <c r="F14" s="101">
        <v>1017223.5</v>
      </c>
      <c r="G14" s="118">
        <f t="shared" si="0"/>
        <v>0.20959445275724076</v>
      </c>
      <c r="H14" s="15"/>
    </row>
    <row r="15" spans="1:8" ht="15.75" x14ac:dyDescent="0.25">
      <c r="A15" s="136" t="s">
        <v>25</v>
      </c>
      <c r="B15" s="137"/>
      <c r="C15" s="14"/>
      <c r="D15" s="71">
        <v>1</v>
      </c>
      <c r="E15" s="100">
        <v>22485</v>
      </c>
      <c r="F15" s="101">
        <v>4193</v>
      </c>
      <c r="G15" s="118">
        <f t="shared" si="0"/>
        <v>0.18647987547253725</v>
      </c>
      <c r="H15" s="15"/>
    </row>
    <row r="16" spans="1:8" ht="15.75" x14ac:dyDescent="0.25">
      <c r="A16" s="136" t="s">
        <v>103</v>
      </c>
      <c r="B16" s="137"/>
      <c r="C16" s="14"/>
      <c r="D16" s="71">
        <v>2</v>
      </c>
      <c r="E16" s="100">
        <v>230864</v>
      </c>
      <c r="F16" s="101">
        <v>97839</v>
      </c>
      <c r="G16" s="118">
        <f t="shared" si="0"/>
        <v>0.42379496153579599</v>
      </c>
      <c r="H16" s="15"/>
    </row>
    <row r="17" spans="1:8" ht="15.75" x14ac:dyDescent="0.25">
      <c r="A17" s="136" t="s">
        <v>120</v>
      </c>
      <c r="B17" s="137"/>
      <c r="C17" s="14"/>
      <c r="D17" s="71"/>
      <c r="E17" s="100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2</v>
      </c>
      <c r="E18" s="100">
        <v>105937</v>
      </c>
      <c r="F18" s="101">
        <v>67938.5</v>
      </c>
      <c r="G18" s="118">
        <f t="shared" si="0"/>
        <v>0.64131040146502172</v>
      </c>
      <c r="H18" s="15"/>
    </row>
    <row r="19" spans="1:8" ht="15.75" x14ac:dyDescent="0.25">
      <c r="A19" s="136" t="s">
        <v>15</v>
      </c>
      <c r="B19" s="137"/>
      <c r="C19" s="14"/>
      <c r="D19" s="71">
        <v>2</v>
      </c>
      <c r="E19" s="100">
        <v>1102829</v>
      </c>
      <c r="F19" s="101">
        <v>228720</v>
      </c>
      <c r="G19" s="118">
        <f t="shared" si="0"/>
        <v>0.20739389334157879</v>
      </c>
      <c r="H19" s="15"/>
    </row>
    <row r="20" spans="1:8" ht="15.75" x14ac:dyDescent="0.25">
      <c r="A20" s="136" t="s">
        <v>102</v>
      </c>
      <c r="B20" s="137"/>
      <c r="C20" s="14"/>
      <c r="D20" s="71">
        <v>1</v>
      </c>
      <c r="E20" s="100">
        <v>44017</v>
      </c>
      <c r="F20" s="101">
        <v>23765</v>
      </c>
      <c r="G20" s="118">
        <f t="shared" si="0"/>
        <v>0.5399050366903696</v>
      </c>
      <c r="H20" s="15"/>
    </row>
    <row r="21" spans="1:8" ht="15.75" x14ac:dyDescent="0.25">
      <c r="A21" s="136" t="s">
        <v>155</v>
      </c>
      <c r="B21" s="137"/>
      <c r="C21" s="14"/>
      <c r="D21" s="71">
        <v>1</v>
      </c>
      <c r="E21" s="100">
        <v>63942</v>
      </c>
      <c r="F21" s="101">
        <v>20073</v>
      </c>
      <c r="G21" s="118">
        <f t="shared" si="0"/>
        <v>0.31392511963967346</v>
      </c>
      <c r="H21" s="15"/>
    </row>
    <row r="22" spans="1:8" ht="15.75" x14ac:dyDescent="0.25">
      <c r="A22" s="136" t="s">
        <v>143</v>
      </c>
      <c r="B22" s="137"/>
      <c r="C22" s="14"/>
      <c r="D22" s="71">
        <v>14</v>
      </c>
      <c r="E22" s="100">
        <v>1685874</v>
      </c>
      <c r="F22" s="101">
        <v>481878.5</v>
      </c>
      <c r="G22" s="118">
        <f t="shared" si="0"/>
        <v>0.2858330456487258</v>
      </c>
      <c r="H22" s="15"/>
    </row>
    <row r="23" spans="1:8" ht="15.75" x14ac:dyDescent="0.25">
      <c r="A23" s="136" t="s">
        <v>108</v>
      </c>
      <c r="B23" s="137"/>
      <c r="C23" s="14"/>
      <c r="D23" s="71"/>
      <c r="E23" s="100"/>
      <c r="F23" s="101"/>
      <c r="G23" s="118"/>
      <c r="H23" s="15"/>
    </row>
    <row r="24" spans="1:8" ht="15.75" x14ac:dyDescent="0.25">
      <c r="A24" s="136" t="s">
        <v>138</v>
      </c>
      <c r="B24" s="137"/>
      <c r="C24" s="14"/>
      <c r="D24" s="71"/>
      <c r="E24" s="100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715589</v>
      </c>
      <c r="F25" s="101">
        <v>153456</v>
      </c>
      <c r="G25" s="118">
        <f>F25/E25</f>
        <v>0.21444711978523986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0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>
        <v>1</v>
      </c>
      <c r="E28" s="100">
        <v>1070194</v>
      </c>
      <c r="F28" s="101">
        <v>304602.5</v>
      </c>
      <c r="G28" s="118">
        <f t="shared" ref="G28:G34" si="1">F28/E28</f>
        <v>0.28462362898689397</v>
      </c>
      <c r="H28" s="15"/>
    </row>
    <row r="29" spans="1:8" ht="15.75" x14ac:dyDescent="0.25">
      <c r="A29" s="139" t="s">
        <v>133</v>
      </c>
      <c r="B29" s="137"/>
      <c r="C29" s="14"/>
      <c r="D29" s="71">
        <v>1</v>
      </c>
      <c r="E29" s="100">
        <v>32458</v>
      </c>
      <c r="F29" s="101">
        <v>14772</v>
      </c>
      <c r="G29" s="118">
        <f t="shared" si="1"/>
        <v>0.45511122065438414</v>
      </c>
      <c r="H29" s="15"/>
    </row>
    <row r="30" spans="1:8" ht="15.75" x14ac:dyDescent="0.25">
      <c r="A30" s="139" t="s">
        <v>66</v>
      </c>
      <c r="B30" s="137"/>
      <c r="C30" s="14"/>
      <c r="D30" s="71"/>
      <c r="E30" s="100"/>
      <c r="F30" s="101"/>
      <c r="G30" s="118"/>
      <c r="H30" s="15"/>
    </row>
    <row r="31" spans="1:8" ht="15.75" x14ac:dyDescent="0.25">
      <c r="A31" s="139" t="s">
        <v>144</v>
      </c>
      <c r="B31" s="137"/>
      <c r="C31" s="14"/>
      <c r="D31" s="71">
        <v>2</v>
      </c>
      <c r="E31" s="100">
        <v>589366</v>
      </c>
      <c r="F31" s="101">
        <v>126423.5</v>
      </c>
      <c r="G31" s="118">
        <f t="shared" si="1"/>
        <v>0.21450762344621169</v>
      </c>
      <c r="H31" s="15"/>
    </row>
    <row r="32" spans="1:8" ht="15.75" x14ac:dyDescent="0.25">
      <c r="A32" s="139" t="s">
        <v>53</v>
      </c>
      <c r="B32" s="137"/>
      <c r="C32" s="14"/>
      <c r="D32" s="71">
        <v>1</v>
      </c>
      <c r="E32" s="100">
        <v>152175</v>
      </c>
      <c r="F32" s="101">
        <v>49672</v>
      </c>
      <c r="G32" s="118">
        <f t="shared" si="1"/>
        <v>0.3264136684737966</v>
      </c>
      <c r="H32" s="15"/>
    </row>
    <row r="33" spans="1:8" ht="15.75" x14ac:dyDescent="0.25">
      <c r="A33" s="139" t="s">
        <v>151</v>
      </c>
      <c r="B33" s="137"/>
      <c r="C33" s="14"/>
      <c r="D33" s="71">
        <v>3</v>
      </c>
      <c r="E33" s="100">
        <v>303566</v>
      </c>
      <c r="F33" s="101">
        <v>57836</v>
      </c>
      <c r="G33" s="118">
        <f t="shared" si="1"/>
        <v>0.19052199521685564</v>
      </c>
      <c r="H33" s="15"/>
    </row>
    <row r="34" spans="1:8" ht="15.75" x14ac:dyDescent="0.25">
      <c r="A34" s="139" t="s">
        <v>95</v>
      </c>
      <c r="B34" s="137"/>
      <c r="C34" s="14"/>
      <c r="D34" s="71">
        <v>1</v>
      </c>
      <c r="E34" s="100">
        <v>1069303</v>
      </c>
      <c r="F34" s="101">
        <v>132162.5</v>
      </c>
      <c r="G34" s="118">
        <f t="shared" si="1"/>
        <v>0.12359686636996249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41</v>
      </c>
      <c r="E39" s="112">
        <f>SUM(E9:E38)</f>
        <v>12719440</v>
      </c>
      <c r="F39" s="112">
        <f>SUM(F9:F38)</f>
        <v>2873399</v>
      </c>
      <c r="G39" s="122">
        <f>F39/E39</f>
        <v>0.22590609335002171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118</v>
      </c>
      <c r="E44" s="101">
        <v>14911259.66</v>
      </c>
      <c r="F44" s="101">
        <v>989789.65</v>
      </c>
      <c r="G44" s="118">
        <f>1-(+F44/E44)</f>
        <v>0.93362132559094613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5503555.7400000002</v>
      </c>
      <c r="F45" s="101">
        <v>495734.19</v>
      </c>
      <c r="G45" s="118">
        <f t="shared" ref="G45:G53" si="2">1-(+F45/E45)</f>
        <v>0.90992474439806437</v>
      </c>
      <c r="H45" s="15"/>
    </row>
    <row r="46" spans="1:8" ht="15.75" x14ac:dyDescent="0.25">
      <c r="A46" s="27" t="s">
        <v>35</v>
      </c>
      <c r="B46" s="28"/>
      <c r="C46" s="14"/>
      <c r="D46" s="71">
        <v>89</v>
      </c>
      <c r="E46" s="101">
        <v>3932581.75</v>
      </c>
      <c r="F46" s="101">
        <v>332195.05</v>
      </c>
      <c r="G46" s="118">
        <f t="shared" si="2"/>
        <v>0.9155274903058277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108</v>
      </c>
      <c r="E48" s="101">
        <v>21985900.84</v>
      </c>
      <c r="F48" s="101">
        <v>1073889.96</v>
      </c>
      <c r="G48" s="118">
        <f t="shared" si="2"/>
        <v>0.95115551699177048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1264630</v>
      </c>
      <c r="F50" s="101">
        <v>53280</v>
      </c>
      <c r="G50" s="118">
        <f t="shared" si="2"/>
        <v>0.95786910005297987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69180</v>
      </c>
      <c r="F51" s="101">
        <v>-230</v>
      </c>
      <c r="G51" s="118">
        <f t="shared" si="2"/>
        <v>1.003324660306447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283500</v>
      </c>
      <c r="F52" s="101">
        <v>92625</v>
      </c>
      <c r="G52" s="118">
        <f t="shared" si="2"/>
        <v>0.67328042328042326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96900</v>
      </c>
      <c r="F53" s="101">
        <v>16700</v>
      </c>
      <c r="G53" s="118">
        <f t="shared" si="2"/>
        <v>0.82765737874097001</v>
      </c>
      <c r="H53" s="15"/>
    </row>
    <row r="54" spans="1:8" ht="15.75" x14ac:dyDescent="0.25">
      <c r="A54" s="27" t="s">
        <v>60</v>
      </c>
      <c r="B54" s="30"/>
      <c r="C54" s="14"/>
      <c r="D54" s="71">
        <v>1200</v>
      </c>
      <c r="E54" s="101">
        <v>112190521.18000001</v>
      </c>
      <c r="F54" s="101">
        <v>11810575.1</v>
      </c>
      <c r="G54" s="118">
        <f>1-(+F54/E54)</f>
        <v>0.89472751373486403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232419.66</v>
      </c>
      <c r="F55" s="101">
        <v>32999.269999999997</v>
      </c>
      <c r="G55" s="118">
        <f>1-(+F55/E55)</f>
        <v>0.85801859446829931</v>
      </c>
      <c r="H55" s="15"/>
    </row>
    <row r="56" spans="1:8" ht="15.75" x14ac:dyDescent="0.25">
      <c r="A56" s="70" t="s">
        <v>117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1571</v>
      </c>
      <c r="E62" s="112">
        <f>SUM(E44:E61)</f>
        <v>160470448.83000001</v>
      </c>
      <c r="F62" s="112">
        <f>SUM(F44:F61)</f>
        <v>14897558.219999999</v>
      </c>
      <c r="G62" s="122">
        <f>1-(F62/E62)</f>
        <v>0.90716322956270756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17770957.219999999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customHeight="1" x14ac:dyDescent="0.3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customHeight="1" x14ac:dyDescent="0.35">
      <c r="A11" s="136" t="s">
        <v>111</v>
      </c>
      <c r="B11" s="137"/>
      <c r="C11" s="14"/>
      <c r="D11" s="71"/>
      <c r="E11" s="101"/>
      <c r="F11" s="101"/>
      <c r="G11" s="118"/>
      <c r="H11" s="15"/>
    </row>
    <row r="12" spans="1:8" ht="15.75" customHeight="1" x14ac:dyDescent="0.35">
      <c r="A12" s="136" t="s">
        <v>25</v>
      </c>
      <c r="B12" s="137"/>
      <c r="C12" s="14"/>
      <c r="D12" s="71"/>
      <c r="E12" s="101"/>
      <c r="F12" s="101"/>
      <c r="G12" s="118"/>
      <c r="H12" s="15"/>
    </row>
    <row r="13" spans="1:8" ht="15.75" customHeight="1" x14ac:dyDescent="0.35">
      <c r="A13" s="136" t="s">
        <v>70</v>
      </c>
      <c r="B13" s="137"/>
      <c r="C13" s="14"/>
      <c r="D13" s="71"/>
      <c r="E13" s="101"/>
      <c r="F13" s="101"/>
      <c r="G13" s="118"/>
      <c r="H13" s="15"/>
    </row>
    <row r="14" spans="1:8" ht="15.75" customHeight="1" x14ac:dyDescent="0.35">
      <c r="A14" s="136" t="s">
        <v>99</v>
      </c>
      <c r="B14" s="137"/>
      <c r="C14" s="14"/>
      <c r="D14" s="71"/>
      <c r="E14" s="101"/>
      <c r="F14" s="101"/>
      <c r="G14" s="118"/>
      <c r="H14" s="15"/>
    </row>
    <row r="15" spans="1:8" ht="15.75" customHeight="1" x14ac:dyDescent="0.35">
      <c r="A15" s="136" t="s">
        <v>101</v>
      </c>
      <c r="B15" s="137"/>
      <c r="C15" s="14"/>
      <c r="D15" s="71"/>
      <c r="E15" s="101"/>
      <c r="F15" s="101"/>
      <c r="G15" s="118"/>
      <c r="H15" s="15"/>
    </row>
    <row r="16" spans="1:8" ht="15.75" customHeight="1" x14ac:dyDescent="0.35">
      <c r="A16" s="136" t="s">
        <v>96</v>
      </c>
      <c r="B16" s="137"/>
      <c r="C16" s="14"/>
      <c r="D16" s="71"/>
      <c r="E16" s="101"/>
      <c r="F16" s="101"/>
      <c r="G16" s="118"/>
      <c r="H16" s="15"/>
    </row>
    <row r="17" spans="1:8" ht="15.75" customHeight="1" x14ac:dyDescent="0.35">
      <c r="A17" s="136" t="s">
        <v>74</v>
      </c>
      <c r="B17" s="137"/>
      <c r="C17" s="14"/>
      <c r="D17" s="71"/>
      <c r="E17" s="101"/>
      <c r="F17" s="101"/>
      <c r="G17" s="118"/>
      <c r="H17" s="15"/>
    </row>
    <row r="18" spans="1:8" ht="15.75" customHeight="1" x14ac:dyDescent="0.35">
      <c r="A18" s="139" t="s">
        <v>105</v>
      </c>
      <c r="B18" s="137"/>
      <c r="C18" s="14"/>
      <c r="D18" s="71"/>
      <c r="E18" s="101"/>
      <c r="F18" s="101"/>
      <c r="G18" s="118"/>
      <c r="H18" s="15"/>
    </row>
    <row r="19" spans="1:8" ht="15.75" customHeight="1" x14ac:dyDescent="0.35">
      <c r="A19" s="139" t="s">
        <v>14</v>
      </c>
      <c r="B19" s="137"/>
      <c r="C19" s="14"/>
      <c r="D19" s="71"/>
      <c r="E19" s="101"/>
      <c r="F19" s="101"/>
      <c r="G19" s="118"/>
      <c r="H19" s="15"/>
    </row>
    <row r="20" spans="1:8" ht="15.75" customHeight="1" x14ac:dyDescent="0.35">
      <c r="A20" s="136" t="s">
        <v>15</v>
      </c>
      <c r="B20" s="137"/>
      <c r="C20" s="14"/>
      <c r="D20" s="71"/>
      <c r="E20" s="101"/>
      <c r="F20" s="101"/>
      <c r="G20" s="118"/>
      <c r="H20" s="15"/>
    </row>
    <row r="21" spans="1:8" ht="15.75" customHeight="1" x14ac:dyDescent="0.35">
      <c r="A21" s="136" t="s">
        <v>58</v>
      </c>
      <c r="B21" s="137"/>
      <c r="C21" s="14"/>
      <c r="D21" s="71"/>
      <c r="E21" s="101"/>
      <c r="F21" s="101"/>
      <c r="G21" s="118"/>
      <c r="H21" s="15"/>
    </row>
    <row r="22" spans="1:8" ht="15.75" customHeight="1" x14ac:dyDescent="0.35">
      <c r="A22" s="136" t="s">
        <v>91</v>
      </c>
      <c r="B22" s="137"/>
      <c r="C22" s="14"/>
      <c r="D22" s="71"/>
      <c r="E22" s="101"/>
      <c r="F22" s="101"/>
      <c r="G22" s="118"/>
      <c r="H22" s="15"/>
    </row>
    <row r="23" spans="1:8" ht="15.75" customHeight="1" x14ac:dyDescent="0.35">
      <c r="A23" s="136" t="s">
        <v>106</v>
      </c>
      <c r="B23" s="137"/>
      <c r="C23" s="14"/>
      <c r="D23" s="71"/>
      <c r="E23" s="101"/>
      <c r="F23" s="101"/>
      <c r="G23" s="118"/>
      <c r="H23" s="15"/>
    </row>
    <row r="24" spans="1:8" ht="15.75" customHeight="1" x14ac:dyDescent="0.35">
      <c r="A24" s="136" t="s">
        <v>18</v>
      </c>
      <c r="B24" s="137"/>
      <c r="C24" s="14"/>
      <c r="D24" s="71"/>
      <c r="E24" s="101"/>
      <c r="F24" s="101"/>
      <c r="G24" s="118"/>
      <c r="H24" s="15"/>
    </row>
    <row r="25" spans="1:8" ht="15.75" customHeight="1" x14ac:dyDescent="0.3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customHeight="1" x14ac:dyDescent="0.3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customHeight="1" x14ac:dyDescent="0.3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customHeight="1" x14ac:dyDescent="0.3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customHeight="1" x14ac:dyDescent="0.3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customHeight="1" x14ac:dyDescent="0.3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customHeight="1" x14ac:dyDescent="0.35">
      <c r="A31" s="139" t="s">
        <v>145</v>
      </c>
      <c r="B31" s="137"/>
      <c r="C31" s="14"/>
      <c r="D31" s="71"/>
      <c r="E31" s="101"/>
      <c r="F31" s="101"/>
      <c r="G31" s="118"/>
      <c r="H31" s="15"/>
    </row>
    <row r="32" spans="1:8" ht="15.75" customHeight="1" x14ac:dyDescent="0.35">
      <c r="A32" s="139" t="s">
        <v>102</v>
      </c>
      <c r="B32" s="137"/>
      <c r="C32" s="14"/>
      <c r="D32" s="71"/>
      <c r="E32" s="101"/>
      <c r="F32" s="101"/>
      <c r="G32" s="118"/>
      <c r="H32" s="15"/>
    </row>
    <row r="33" spans="1:8" ht="15.75" customHeight="1" x14ac:dyDescent="0.35">
      <c r="A33" s="139" t="s">
        <v>27</v>
      </c>
      <c r="B33" s="137"/>
      <c r="C33" s="14"/>
      <c r="D33" s="71"/>
      <c r="E33" s="101"/>
      <c r="F33" s="101"/>
      <c r="G33" s="118"/>
      <c r="H33" s="15"/>
    </row>
    <row r="34" spans="1:8" ht="15.75" customHeight="1" x14ac:dyDescent="0.35">
      <c r="A34" s="139" t="s">
        <v>72</v>
      </c>
      <c r="B34" s="137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392470.9</v>
      </c>
      <c r="F44" s="101">
        <v>24928.55</v>
      </c>
      <c r="G44" s="118">
        <f>1-(+F44/E44)</f>
        <v>0.93648306154672867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29764.25</v>
      </c>
      <c r="F46" s="101">
        <v>3380</v>
      </c>
      <c r="G46" s="118">
        <f>1-(+F46/E46)</f>
        <v>0.88644094845326182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12</v>
      </c>
      <c r="E47" s="101">
        <v>401408</v>
      </c>
      <c r="F47" s="101">
        <v>75056</v>
      </c>
      <c r="G47" s="118">
        <f>1-(+F47/E47)</f>
        <v>0.81301817602040816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1324220.72</v>
      </c>
      <c r="F48" s="101">
        <v>103497.48</v>
      </c>
      <c r="G48" s="118">
        <f>1-(+F48/E48)</f>
        <v>0.92184272724565131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259615</v>
      </c>
      <c r="F50" s="101">
        <v>29440</v>
      </c>
      <c r="G50" s="118">
        <f>1-(+F50/E50)</f>
        <v>0.88660131348342741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356</v>
      </c>
      <c r="E54" s="101">
        <v>26962398.649999999</v>
      </c>
      <c r="F54" s="101">
        <v>2839747.24</v>
      </c>
      <c r="G54" s="118">
        <f>1-(+F54/E54)</f>
        <v>0.89467749969641519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390</v>
      </c>
      <c r="E61" s="112">
        <f>SUM(E44:E60)</f>
        <v>29369877.52</v>
      </c>
      <c r="F61" s="112">
        <f>SUM(F44:F60)</f>
        <v>3076049.27</v>
      </c>
      <c r="G61" s="122">
        <f>1-(F61/E61)</f>
        <v>0.89526516520522414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3076049.27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4</v>
      </c>
      <c r="E10" s="101">
        <v>1059303</v>
      </c>
      <c r="F10" s="101">
        <v>130401</v>
      </c>
      <c r="G10" s="102">
        <f>F10/E10</f>
        <v>0.12310075587438155</v>
      </c>
      <c r="H10" s="15"/>
    </row>
    <row r="11" spans="1:8" ht="15.75" x14ac:dyDescent="0.25">
      <c r="A11" s="136" t="s">
        <v>69</v>
      </c>
      <c r="B11" s="137"/>
      <c r="C11" s="14"/>
      <c r="D11" s="71">
        <v>1</v>
      </c>
      <c r="E11" s="101">
        <v>101999</v>
      </c>
      <c r="F11" s="101">
        <v>50150</v>
      </c>
      <c r="G11" s="102">
        <f>F11/E11</f>
        <v>0.4916714869753625</v>
      </c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17</v>
      </c>
      <c r="E13" s="101">
        <v>3791009</v>
      </c>
      <c r="F13" s="101">
        <v>690770.5</v>
      </c>
      <c r="G13" s="102">
        <f>F13/E13</f>
        <v>0.18221283568569741</v>
      </c>
      <c r="H13" s="15"/>
    </row>
    <row r="14" spans="1:8" ht="15.75" x14ac:dyDescent="0.25">
      <c r="A14" s="136" t="s">
        <v>112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137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1331998</v>
      </c>
      <c r="F18" s="101">
        <v>270953</v>
      </c>
      <c r="G18" s="102">
        <f>F18/E18</f>
        <v>0.20341847360131171</v>
      </c>
      <c r="H18" s="15"/>
    </row>
    <row r="19" spans="1:8" ht="15.75" x14ac:dyDescent="0.25">
      <c r="A19" s="136" t="s">
        <v>15</v>
      </c>
      <c r="B19" s="137"/>
      <c r="C19" s="14"/>
      <c r="D19" s="71">
        <v>3</v>
      </c>
      <c r="E19" s="101">
        <v>3415133</v>
      </c>
      <c r="F19" s="101">
        <v>-20765</v>
      </c>
      <c r="G19" s="102">
        <f>F19/E19</f>
        <v>-6.0802902844486586E-3</v>
      </c>
      <c r="H19" s="15"/>
    </row>
    <row r="20" spans="1:8" ht="15.75" x14ac:dyDescent="0.25">
      <c r="A20" s="139" t="s">
        <v>16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71</v>
      </c>
      <c r="B21" s="137"/>
      <c r="C21" s="14"/>
      <c r="D21" s="71">
        <v>3</v>
      </c>
      <c r="E21" s="101">
        <v>6453527</v>
      </c>
      <c r="F21" s="101">
        <v>1139649.5</v>
      </c>
      <c r="G21" s="102">
        <f>F21/E21</f>
        <v>0.17659327992274612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139</v>
      </c>
      <c r="B23" s="137"/>
      <c r="C23" s="14"/>
      <c r="D23" s="71">
        <v>1</v>
      </c>
      <c r="E23" s="101">
        <v>349242</v>
      </c>
      <c r="F23" s="101">
        <v>104052.5</v>
      </c>
      <c r="G23" s="102">
        <f>F23/E23</f>
        <v>0.29793810595518294</v>
      </c>
      <c r="H23" s="15"/>
    </row>
    <row r="24" spans="1:8" ht="15.75" x14ac:dyDescent="0.25">
      <c r="A24" s="136" t="s">
        <v>133</v>
      </c>
      <c r="B24" s="137"/>
      <c r="C24" s="14"/>
      <c r="D24" s="71">
        <v>2</v>
      </c>
      <c r="E24" s="101">
        <v>513182</v>
      </c>
      <c r="F24" s="101">
        <v>214030</v>
      </c>
      <c r="G24" s="102">
        <f>F24/E24</f>
        <v>0.41706451122603677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1">
        <v>1652468</v>
      </c>
      <c r="F25" s="101">
        <v>434106</v>
      </c>
      <c r="G25" s="102">
        <f>F25/E25</f>
        <v>0.2627016075349114</v>
      </c>
      <c r="H25" s="15"/>
    </row>
    <row r="26" spans="1:8" ht="15.75" x14ac:dyDescent="0.25">
      <c r="A26" s="138" t="s">
        <v>21</v>
      </c>
      <c r="B26" s="137"/>
      <c r="C26" s="14"/>
      <c r="D26" s="71">
        <v>17</v>
      </c>
      <c r="E26" s="101">
        <v>130100</v>
      </c>
      <c r="F26" s="101">
        <v>130100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64252</v>
      </c>
      <c r="F28" s="101">
        <v>4052</v>
      </c>
      <c r="G28" s="102">
        <f>F28/E28</f>
        <v>6.306418477245844E-2</v>
      </c>
      <c r="H28" s="15"/>
    </row>
    <row r="29" spans="1:8" ht="15.75" x14ac:dyDescent="0.25">
      <c r="A29" s="139" t="s">
        <v>141</v>
      </c>
      <c r="B29" s="137"/>
      <c r="C29" s="14"/>
      <c r="D29" s="71">
        <v>1</v>
      </c>
      <c r="E29" s="101">
        <v>1567569</v>
      </c>
      <c r="F29" s="101">
        <v>414808</v>
      </c>
      <c r="G29" s="102">
        <f>F29/E29</f>
        <v>0.26461865474502239</v>
      </c>
      <c r="H29" s="15"/>
    </row>
    <row r="30" spans="1:8" ht="15.75" x14ac:dyDescent="0.25">
      <c r="A30" s="139" t="s">
        <v>107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19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132</v>
      </c>
      <c r="B32" s="137"/>
      <c r="C32" s="14"/>
      <c r="D32" s="71">
        <v>2</v>
      </c>
      <c r="E32" s="101">
        <v>512844</v>
      </c>
      <c r="F32" s="101">
        <v>149471</v>
      </c>
      <c r="G32" s="102">
        <f>F32/E32</f>
        <v>0.29145510135635788</v>
      </c>
      <c r="H32" s="15"/>
    </row>
    <row r="33" spans="1:8" ht="15.75" x14ac:dyDescent="0.25">
      <c r="A33" s="139" t="s">
        <v>142</v>
      </c>
      <c r="B33" s="137"/>
      <c r="C33" s="14"/>
      <c r="D33" s="71">
        <v>2</v>
      </c>
      <c r="E33" s="101">
        <v>1014764</v>
      </c>
      <c r="F33" s="101">
        <v>330964</v>
      </c>
      <c r="G33" s="102">
        <f>F33/E33</f>
        <v>0.32614874000260158</v>
      </c>
      <c r="H33" s="15"/>
    </row>
    <row r="34" spans="1:8" ht="15.75" x14ac:dyDescent="0.25">
      <c r="A34" s="139" t="s">
        <v>72</v>
      </c>
      <c r="B34" s="137"/>
      <c r="C34" s="14"/>
      <c r="D34" s="71">
        <v>3</v>
      </c>
      <c r="E34" s="101">
        <v>2436827</v>
      </c>
      <c r="F34" s="101">
        <v>455438</v>
      </c>
      <c r="G34" s="102">
        <f>F34/E34</f>
        <v>0.18689796198088743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61</v>
      </c>
      <c r="E39" s="105">
        <f>SUM(E9:E38)</f>
        <v>24394217</v>
      </c>
      <c r="F39" s="105">
        <f>SUM(F9:F38)</f>
        <v>4498180.5</v>
      </c>
      <c r="G39" s="106">
        <f>F39/E39</f>
        <v>0.18439536304854548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112</v>
      </c>
      <c r="E44" s="101">
        <v>24945670.440000001</v>
      </c>
      <c r="F44" s="101">
        <v>1384769.52</v>
      </c>
      <c r="G44" s="102">
        <f>1-(+F44/E44)</f>
        <v>0.94448858276506598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9654468.1899999995</v>
      </c>
      <c r="F45" s="101">
        <v>946595.79</v>
      </c>
      <c r="G45" s="102">
        <f>1-(+F45/E45)</f>
        <v>0.90195257041910659</v>
      </c>
      <c r="H45" s="15"/>
    </row>
    <row r="46" spans="1:8" ht="15.75" x14ac:dyDescent="0.25">
      <c r="A46" s="27" t="s">
        <v>35</v>
      </c>
      <c r="B46" s="28"/>
      <c r="C46" s="14"/>
      <c r="D46" s="71">
        <v>239</v>
      </c>
      <c r="E46" s="101">
        <v>19909069</v>
      </c>
      <c r="F46" s="101">
        <v>776921.92</v>
      </c>
      <c r="G46" s="102">
        <f>1-(+F46/E46)</f>
        <v>0.96097648162252092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1429322</v>
      </c>
      <c r="F47" s="101">
        <v>148352</v>
      </c>
      <c r="G47" s="102">
        <f>1-(+F47/E47)</f>
        <v>0.89620813224731721</v>
      </c>
      <c r="H47" s="15"/>
    </row>
    <row r="48" spans="1:8" ht="15.75" x14ac:dyDescent="0.25">
      <c r="A48" s="27" t="s">
        <v>37</v>
      </c>
      <c r="B48" s="28"/>
      <c r="C48" s="14"/>
      <c r="D48" s="71">
        <v>99</v>
      </c>
      <c r="E48" s="101">
        <v>16413486</v>
      </c>
      <c r="F48" s="101">
        <v>1357039.03</v>
      </c>
      <c r="G48" s="102">
        <f>1-(+F48/E48)</f>
        <v>0.91732170545611091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43</v>
      </c>
      <c r="E50" s="101">
        <v>15421020.439999999</v>
      </c>
      <c r="F50" s="101">
        <v>791270.58</v>
      </c>
      <c r="G50" s="102">
        <f t="shared" ref="G50:G55" si="0">1-(+F50/E50)</f>
        <v>0.94868883138579119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586720</v>
      </c>
      <c r="F51" s="101">
        <v>47390</v>
      </c>
      <c r="G51" s="102">
        <f t="shared" si="0"/>
        <v>0.91922893373329695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188950</v>
      </c>
      <c r="F52" s="101">
        <v>-11000</v>
      </c>
      <c r="G52" s="102">
        <f t="shared" si="0"/>
        <v>1.0582164593807886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166400</v>
      </c>
      <c r="F53" s="101">
        <v>14400</v>
      </c>
      <c r="G53" s="102">
        <f t="shared" si="0"/>
        <v>0.91346153846153844</v>
      </c>
      <c r="H53" s="15"/>
    </row>
    <row r="54" spans="1:8" ht="15.75" x14ac:dyDescent="0.25">
      <c r="A54" s="27" t="s">
        <v>92</v>
      </c>
      <c r="B54" s="28"/>
      <c r="C54" s="14"/>
      <c r="D54" s="71">
        <v>1220</v>
      </c>
      <c r="E54" s="101">
        <v>151646782.40000001</v>
      </c>
      <c r="F54" s="101">
        <v>16074053.5</v>
      </c>
      <c r="G54" s="102">
        <f t="shared" si="0"/>
        <v>0.89400333297147494</v>
      </c>
      <c r="H54" s="15"/>
    </row>
    <row r="55" spans="1:8" ht="15.75" x14ac:dyDescent="0.25">
      <c r="A55" s="69" t="s">
        <v>93</v>
      </c>
      <c r="B55" s="30"/>
      <c r="C55" s="14"/>
      <c r="D55" s="71">
        <v>3</v>
      </c>
      <c r="E55" s="101">
        <v>277890</v>
      </c>
      <c r="F55" s="101">
        <v>33138.519999999997</v>
      </c>
      <c r="G55" s="102">
        <f t="shared" si="0"/>
        <v>0.88074950519989925</v>
      </c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1754</v>
      </c>
      <c r="E61" s="112">
        <f>SUM(E44:E60)</f>
        <v>240639778.47</v>
      </c>
      <c r="F61" s="112">
        <f>SUM(F44:F60)</f>
        <v>21562930.859999999</v>
      </c>
      <c r="G61" s="106">
        <f>1-(+F61/E61)</f>
        <v>0.91039332317749699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26061111.359999999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0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12</v>
      </c>
      <c r="E13" s="100">
        <v>895749</v>
      </c>
      <c r="F13" s="101">
        <v>231362.5</v>
      </c>
      <c r="G13" s="102">
        <f>F13/E13</f>
        <v>0.25828943152601902</v>
      </c>
      <c r="H13" s="15"/>
    </row>
    <row r="14" spans="1:8" ht="15.75" x14ac:dyDescent="0.25">
      <c r="A14" s="136" t="s">
        <v>99</v>
      </c>
      <c r="B14" s="137"/>
      <c r="C14" s="14"/>
      <c r="D14" s="71">
        <v>2</v>
      </c>
      <c r="E14" s="100">
        <v>772964</v>
      </c>
      <c r="F14" s="101">
        <v>174111.5</v>
      </c>
      <c r="G14" s="102">
        <f>F14/E14</f>
        <v>0.22525175816726264</v>
      </c>
      <c r="H14" s="15"/>
    </row>
    <row r="15" spans="1:8" ht="15.75" x14ac:dyDescent="0.25">
      <c r="A15" s="136" t="s">
        <v>101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>
        <v>3</v>
      </c>
      <c r="E16" s="100">
        <v>1012086.01</v>
      </c>
      <c r="F16" s="101">
        <v>259004.51</v>
      </c>
      <c r="G16" s="102">
        <f>F16/E16</f>
        <v>0.25591156032282275</v>
      </c>
      <c r="H16" s="15"/>
    </row>
    <row r="17" spans="1:8" ht="15.75" x14ac:dyDescent="0.25">
      <c r="A17" s="136" t="s">
        <v>74</v>
      </c>
      <c r="B17" s="137"/>
      <c r="C17" s="14"/>
      <c r="D17" s="71">
        <v>2</v>
      </c>
      <c r="E17" s="100">
        <v>328234</v>
      </c>
      <c r="F17" s="101">
        <v>-15729</v>
      </c>
      <c r="G17" s="102">
        <f>F17/E17</f>
        <v>-4.7920081405338877E-2</v>
      </c>
      <c r="H17" s="15"/>
    </row>
    <row r="18" spans="1:8" ht="15.75" x14ac:dyDescent="0.25">
      <c r="A18" s="139" t="s">
        <v>105</v>
      </c>
      <c r="B18" s="137"/>
      <c r="C18" s="14"/>
      <c r="D18" s="71">
        <v>2</v>
      </c>
      <c r="E18" s="100">
        <v>375441</v>
      </c>
      <c r="F18" s="101">
        <v>143920</v>
      </c>
      <c r="G18" s="102">
        <f>F18/E18</f>
        <v>0.38333586369096612</v>
      </c>
      <c r="H18" s="15"/>
    </row>
    <row r="19" spans="1:8" ht="15.75" x14ac:dyDescent="0.25">
      <c r="A19" s="139" t="s">
        <v>14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>
        <v>2</v>
      </c>
      <c r="E20" s="100">
        <v>1293772</v>
      </c>
      <c r="F20" s="101">
        <v>167496</v>
      </c>
      <c r="G20" s="102">
        <f>F20/E20</f>
        <v>0.12946330574475257</v>
      </c>
      <c r="H20" s="15"/>
    </row>
    <row r="21" spans="1:8" ht="15.75" x14ac:dyDescent="0.25">
      <c r="A21" s="136" t="s">
        <v>135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0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>
        <v>3</v>
      </c>
      <c r="E23" s="100">
        <v>930190</v>
      </c>
      <c r="F23" s="101">
        <v>263903.5</v>
      </c>
      <c r="G23" s="102">
        <f t="shared" ref="G23:G29" si="0">F23/E23</f>
        <v>0.28370924219783056</v>
      </c>
      <c r="H23" s="15"/>
    </row>
    <row r="24" spans="1:8" ht="15.75" x14ac:dyDescent="0.25">
      <c r="A24" s="136" t="s">
        <v>18</v>
      </c>
      <c r="B24" s="137"/>
      <c r="C24" s="14"/>
      <c r="D24" s="71">
        <v>4</v>
      </c>
      <c r="E24" s="100">
        <v>2209108</v>
      </c>
      <c r="F24" s="101">
        <v>-43330.5</v>
      </c>
      <c r="G24" s="102">
        <f t="shared" si="0"/>
        <v>-1.9614477879759614E-2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843460</v>
      </c>
      <c r="F25" s="101">
        <v>182905</v>
      </c>
      <c r="G25" s="102">
        <f t="shared" si="0"/>
        <v>0.21685082872928177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0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0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0">
        <v>60951</v>
      </c>
      <c r="F29" s="101">
        <v>24239</v>
      </c>
      <c r="G29" s="102">
        <f t="shared" si="0"/>
        <v>0.39768010368984924</v>
      </c>
      <c r="H29" s="15"/>
    </row>
    <row r="30" spans="1:8" ht="15.75" x14ac:dyDescent="0.25">
      <c r="A30" s="139" t="s">
        <v>152</v>
      </c>
      <c r="B30" s="137"/>
      <c r="C30" s="14"/>
      <c r="D30" s="71"/>
      <c r="E30" s="100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>
        <v>2</v>
      </c>
      <c r="E31" s="100">
        <v>1876596</v>
      </c>
      <c r="F31" s="101">
        <v>335600.5</v>
      </c>
      <c r="G31" s="102">
        <f>F31/E31</f>
        <v>0.17883470922883773</v>
      </c>
      <c r="H31" s="15"/>
    </row>
    <row r="32" spans="1:8" ht="15.75" x14ac:dyDescent="0.25">
      <c r="A32" s="139" t="s">
        <v>102</v>
      </c>
      <c r="B32" s="137"/>
      <c r="C32" s="14"/>
      <c r="D32" s="71">
        <v>1</v>
      </c>
      <c r="E32" s="100">
        <v>135196</v>
      </c>
      <c r="F32" s="101">
        <v>38546</v>
      </c>
      <c r="G32" s="102">
        <f>F32/E32</f>
        <v>0.28511198556170303</v>
      </c>
      <c r="H32" s="15"/>
    </row>
    <row r="33" spans="1:8" ht="15.75" x14ac:dyDescent="0.25">
      <c r="A33" s="139" t="s">
        <v>27</v>
      </c>
      <c r="B33" s="137"/>
      <c r="C33" s="14"/>
      <c r="D33" s="71"/>
      <c r="E33" s="100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>
        <v>6</v>
      </c>
      <c r="E34" s="100">
        <v>3925518</v>
      </c>
      <c r="F34" s="101">
        <v>729704</v>
      </c>
      <c r="G34" s="102">
        <f>F34/E34</f>
        <v>0.18588731474419426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44</v>
      </c>
      <c r="E39" s="112">
        <f>SUM(E9:E38)</f>
        <v>14659265.01</v>
      </c>
      <c r="F39" s="112">
        <f>SUM(F9:F38)</f>
        <v>2491733.0099999998</v>
      </c>
      <c r="G39" s="117">
        <f>F39/E39</f>
        <v>0.1699766671999062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165</v>
      </c>
      <c r="E44" s="101">
        <v>23117164.710000001</v>
      </c>
      <c r="F44" s="101">
        <v>1467765.4</v>
      </c>
      <c r="G44" s="102">
        <f>1-(+F44/E44)</f>
        <v>0.93650755105944827</v>
      </c>
      <c r="H44" s="15"/>
    </row>
    <row r="45" spans="1:8" ht="15.75" x14ac:dyDescent="0.25">
      <c r="A45" s="27" t="s">
        <v>34</v>
      </c>
      <c r="B45" s="28"/>
      <c r="C45" s="14"/>
      <c r="D45" s="71">
        <v>23</v>
      </c>
      <c r="E45" s="101">
        <v>10982742.68</v>
      </c>
      <c r="F45" s="101">
        <v>904804.35</v>
      </c>
      <c r="G45" s="102">
        <f t="shared" ref="G45:G55" si="1">1-(+F45/E45)</f>
        <v>0.91761581088049304</v>
      </c>
      <c r="H45" s="15"/>
    </row>
    <row r="46" spans="1:8" ht="15.75" x14ac:dyDescent="0.25">
      <c r="A46" s="27" t="s">
        <v>35</v>
      </c>
      <c r="B46" s="28"/>
      <c r="C46" s="14"/>
      <c r="D46" s="71">
        <v>121</v>
      </c>
      <c r="E46" s="101">
        <v>7847598.2999999998</v>
      </c>
      <c r="F46" s="101">
        <v>457755.68</v>
      </c>
      <c r="G46" s="102">
        <f t="shared" si="1"/>
        <v>0.94166932830901906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18575</v>
      </c>
      <c r="F47" s="101">
        <v>41637.949999999997</v>
      </c>
      <c r="G47" s="102">
        <f t="shared" si="1"/>
        <v>-1.2416123822341856</v>
      </c>
      <c r="H47" s="15"/>
    </row>
    <row r="48" spans="1:8" ht="15.75" x14ac:dyDescent="0.25">
      <c r="A48" s="27" t="s">
        <v>37</v>
      </c>
      <c r="B48" s="28"/>
      <c r="C48" s="14"/>
      <c r="D48" s="71">
        <v>78</v>
      </c>
      <c r="E48" s="101">
        <v>16645344.789999999</v>
      </c>
      <c r="F48" s="101">
        <v>1068116.52</v>
      </c>
      <c r="G48" s="102">
        <f t="shared" si="1"/>
        <v>0.93583091648292616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9</v>
      </c>
      <c r="E50" s="101">
        <v>1022655</v>
      </c>
      <c r="F50" s="101">
        <v>78250.55</v>
      </c>
      <c r="G50" s="102">
        <f t="shared" si="1"/>
        <v>0.92348294390581376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303175</v>
      </c>
      <c r="F51" s="101">
        <v>34979.949999999997</v>
      </c>
      <c r="G51" s="102">
        <f t="shared" si="1"/>
        <v>0.8846212583491383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217150</v>
      </c>
      <c r="F52" s="101">
        <v>36044.199999999997</v>
      </c>
      <c r="G52" s="102">
        <f t="shared" si="1"/>
        <v>0.83401243380151968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92</v>
      </c>
      <c r="B54" s="28"/>
      <c r="C54" s="14"/>
      <c r="D54" s="71">
        <v>1257</v>
      </c>
      <c r="E54" s="101">
        <v>154916341.12</v>
      </c>
      <c r="F54" s="101">
        <v>16795524.149999999</v>
      </c>
      <c r="G54" s="102">
        <f t="shared" si="1"/>
        <v>0.89158326340156724</v>
      </c>
      <c r="H54" s="2"/>
    </row>
    <row r="55" spans="1:8" ht="15.75" x14ac:dyDescent="0.25">
      <c r="A55" s="69" t="s">
        <v>93</v>
      </c>
      <c r="B55" s="30"/>
      <c r="C55" s="14"/>
      <c r="D55" s="71">
        <v>2</v>
      </c>
      <c r="E55" s="101">
        <v>306015.58</v>
      </c>
      <c r="F55" s="101">
        <v>41785.93</v>
      </c>
      <c r="G55" s="102">
        <f t="shared" si="1"/>
        <v>0.86345162556756094</v>
      </c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1661</v>
      </c>
      <c r="E61" s="112">
        <f>SUM(E44:E60)</f>
        <v>215376762.18000001</v>
      </c>
      <c r="F61" s="112">
        <f>SUM(F44:F60)</f>
        <v>20926664.68</v>
      </c>
      <c r="G61" s="106">
        <f>1-(+F61/E61)</f>
        <v>0.90283694272221138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23418397.689999998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140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3</v>
      </c>
      <c r="E10" s="101">
        <v>1071955</v>
      </c>
      <c r="F10" s="101">
        <v>175464</v>
      </c>
      <c r="G10" s="102">
        <f>F10/E10</f>
        <v>0.16368597562397674</v>
      </c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>
        <v>6</v>
      </c>
      <c r="E15" s="101">
        <v>2007839</v>
      </c>
      <c r="F15" s="101">
        <v>375326.5</v>
      </c>
      <c r="G15" s="102">
        <f>F15/E15</f>
        <v>0.18693057560890092</v>
      </c>
      <c r="H15" s="15"/>
    </row>
    <row r="16" spans="1:8" ht="15.75" x14ac:dyDescent="0.25">
      <c r="A16" s="136" t="s">
        <v>96</v>
      </c>
      <c r="B16" s="137"/>
      <c r="C16" s="14"/>
      <c r="D16" s="71">
        <v>6</v>
      </c>
      <c r="E16" s="101">
        <v>714911</v>
      </c>
      <c r="F16" s="101">
        <v>190405.5</v>
      </c>
      <c r="G16" s="102">
        <f>F16/E16</f>
        <v>0.26633455073428719</v>
      </c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>
        <v>1</v>
      </c>
      <c r="E19" s="101">
        <v>97334</v>
      </c>
      <c r="F19" s="101">
        <v>34709</v>
      </c>
      <c r="G19" s="102">
        <f>F19/E19</f>
        <v>0.35659687262416012</v>
      </c>
      <c r="H19" s="15"/>
    </row>
    <row r="20" spans="1:8" ht="15.75" x14ac:dyDescent="0.25">
      <c r="A20" s="136" t="s">
        <v>15</v>
      </c>
      <c r="B20" s="137"/>
      <c r="C20" s="14"/>
      <c r="D20" s="71">
        <v>1</v>
      </c>
      <c r="E20" s="101">
        <v>1386858</v>
      </c>
      <c r="F20" s="101">
        <v>509514</v>
      </c>
      <c r="G20" s="102">
        <f>F20/E20</f>
        <v>0.36738728838857332</v>
      </c>
      <c r="H20" s="15"/>
    </row>
    <row r="21" spans="1:8" ht="15.75" x14ac:dyDescent="0.25">
      <c r="A21" s="136" t="s">
        <v>58</v>
      </c>
      <c r="B21" s="137"/>
      <c r="C21" s="14"/>
      <c r="D21" s="71"/>
      <c r="E21" s="101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>
        <v>1</v>
      </c>
      <c r="E24" s="101">
        <v>11325</v>
      </c>
      <c r="F24" s="101">
        <v>14481</v>
      </c>
      <c r="G24" s="102">
        <f>F24/E24</f>
        <v>1.2786754966887417</v>
      </c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1">
        <v>1031888</v>
      </c>
      <c r="F25" s="101">
        <v>173358</v>
      </c>
      <c r="G25" s="102">
        <f>F25/E25</f>
        <v>0.16800079078349589</v>
      </c>
      <c r="H25" s="15"/>
    </row>
    <row r="26" spans="1:8" ht="15.75" x14ac:dyDescent="0.25">
      <c r="A26" s="138" t="s">
        <v>21</v>
      </c>
      <c r="B26" s="137"/>
      <c r="C26" s="14"/>
      <c r="D26" s="71">
        <v>8</v>
      </c>
      <c r="E26" s="101">
        <v>105630</v>
      </c>
      <c r="F26" s="101">
        <v>105630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17281</v>
      </c>
      <c r="F28" s="101">
        <v>3931</v>
      </c>
      <c r="G28" s="102">
        <f>F28/E28</f>
        <v>0.22747526184827266</v>
      </c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95723</v>
      </c>
      <c r="F29" s="101">
        <v>29953</v>
      </c>
      <c r="G29" s="102">
        <f t="shared" ref="G29:G34" si="0">F29/E29</f>
        <v>0.31291330192325773</v>
      </c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>
        <v>1</v>
      </c>
      <c r="E33" s="101">
        <v>495671</v>
      </c>
      <c r="F33" s="101">
        <v>52295.89</v>
      </c>
      <c r="G33" s="102">
        <f t="shared" si="0"/>
        <v>0.10550524440606773</v>
      </c>
      <c r="H33" s="15"/>
    </row>
    <row r="34" spans="1:8" ht="15.75" x14ac:dyDescent="0.25">
      <c r="A34" s="139" t="s">
        <v>72</v>
      </c>
      <c r="B34" s="137"/>
      <c r="C34" s="14"/>
      <c r="D34" s="71">
        <v>7</v>
      </c>
      <c r="E34" s="101">
        <v>1595119</v>
      </c>
      <c r="F34" s="101">
        <v>201853</v>
      </c>
      <c r="G34" s="102">
        <f t="shared" si="0"/>
        <v>0.12654416378966082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38</v>
      </c>
      <c r="E39" s="112">
        <f>SUM(E9:E38)</f>
        <v>8631534</v>
      </c>
      <c r="F39" s="112">
        <f>SUM(F9:F38)</f>
        <v>1866920.89</v>
      </c>
      <c r="G39" s="117">
        <f>F39/E39</f>
        <v>0.21629074159934952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75</v>
      </c>
      <c r="E44" s="101">
        <v>14723156.949999999</v>
      </c>
      <c r="F44" s="101">
        <v>1317745.8899999999</v>
      </c>
      <c r="G44" s="102">
        <f>1-(+F44/E44)</f>
        <v>0.91049841454009628</v>
      </c>
      <c r="H44" s="15"/>
    </row>
    <row r="45" spans="1:8" ht="15.75" x14ac:dyDescent="0.25">
      <c r="A45" s="27" t="s">
        <v>34</v>
      </c>
      <c r="B45" s="28"/>
      <c r="C45" s="14"/>
      <c r="D45" s="71">
        <v>6</v>
      </c>
      <c r="E45" s="101">
        <v>768330.36</v>
      </c>
      <c r="F45" s="101">
        <v>55425.11</v>
      </c>
      <c r="G45" s="102">
        <f>1-(+F45/E45)</f>
        <v>0.92786291823741029</v>
      </c>
      <c r="H45" s="15"/>
    </row>
    <row r="46" spans="1:8" ht="15.75" x14ac:dyDescent="0.25">
      <c r="A46" s="27" t="s">
        <v>35</v>
      </c>
      <c r="B46" s="28"/>
      <c r="C46" s="14"/>
      <c r="D46" s="71">
        <v>46</v>
      </c>
      <c r="E46" s="101">
        <v>3871628.25</v>
      </c>
      <c r="F46" s="101">
        <v>293142.74</v>
      </c>
      <c r="G46" s="102">
        <f>1-(+F46/E46)</f>
        <v>0.92428437828451115</v>
      </c>
      <c r="H46" s="15"/>
    </row>
    <row r="47" spans="1:8" ht="15.75" x14ac:dyDescent="0.25">
      <c r="A47" s="27" t="s">
        <v>36</v>
      </c>
      <c r="B47" s="28"/>
      <c r="C47" s="14"/>
      <c r="D47" s="71">
        <v>4</v>
      </c>
      <c r="E47" s="101">
        <v>375510.6</v>
      </c>
      <c r="F47" s="101">
        <v>-7471.7</v>
      </c>
      <c r="G47" s="102">
        <f>1-(+F47/E47)</f>
        <v>1.0198974409776982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12717490.810000001</v>
      </c>
      <c r="F48" s="101">
        <v>890298.77</v>
      </c>
      <c r="G48" s="102">
        <f t="shared" ref="G48:G55" si="1">1-(+F48/E48)</f>
        <v>0.92999414874356023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341219</v>
      </c>
      <c r="F49" s="101">
        <v>3457</v>
      </c>
      <c r="G49" s="102">
        <f t="shared" si="1"/>
        <v>0.98986867671495438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127345</v>
      </c>
      <c r="F50" s="101">
        <v>26485</v>
      </c>
      <c r="G50" s="102">
        <f t="shared" si="1"/>
        <v>0.79202167340688678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114925</v>
      </c>
      <c r="F52" s="101">
        <v>25520</v>
      </c>
      <c r="G52" s="102">
        <f t="shared" si="1"/>
        <v>0.7779421361757668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73800</v>
      </c>
      <c r="F53" s="101">
        <v>34800</v>
      </c>
      <c r="G53" s="102">
        <f t="shared" si="1"/>
        <v>0.52845528455284552</v>
      </c>
      <c r="H53" s="2"/>
    </row>
    <row r="54" spans="1:8" ht="15.75" x14ac:dyDescent="0.25">
      <c r="A54" s="27" t="s">
        <v>92</v>
      </c>
      <c r="B54" s="28"/>
      <c r="C54" s="39"/>
      <c r="D54" s="71">
        <v>710</v>
      </c>
      <c r="E54" s="101">
        <v>82322611.900000006</v>
      </c>
      <c r="F54" s="101">
        <v>9241216.3100000005</v>
      </c>
      <c r="G54" s="102">
        <f t="shared" si="1"/>
        <v>0.88774388838359974</v>
      </c>
      <c r="H54" s="2"/>
    </row>
    <row r="55" spans="1:8" ht="15.75" x14ac:dyDescent="0.25">
      <c r="A55" s="69" t="s">
        <v>93</v>
      </c>
      <c r="B55" s="30"/>
      <c r="C55" s="39"/>
      <c r="D55" s="71">
        <v>12</v>
      </c>
      <c r="E55" s="101">
        <v>360021.88</v>
      </c>
      <c r="F55" s="101">
        <v>47163.57</v>
      </c>
      <c r="G55" s="102">
        <f t="shared" si="1"/>
        <v>0.86899804534102199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896</v>
      </c>
      <c r="E61" s="112">
        <f>SUM(E43:E60)</f>
        <v>115796039.75</v>
      </c>
      <c r="F61" s="112">
        <f>SUM(F43:F60)</f>
        <v>11927782.690000001</v>
      </c>
      <c r="G61" s="106">
        <f>1-(+F61/E61)</f>
        <v>0.89699317251477939</v>
      </c>
      <c r="H61" s="2"/>
    </row>
    <row r="62" spans="1:8" ht="18" x14ac:dyDescent="0.25">
      <c r="A62" s="33"/>
      <c r="B62" s="33"/>
      <c r="C62" s="38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8"/>
      <c r="D63" s="116"/>
      <c r="E63" s="116"/>
      <c r="F63" s="36">
        <f>+F61+F39</f>
        <v>13794703.580000002</v>
      </c>
      <c r="G63" s="116"/>
      <c r="H63" s="2"/>
    </row>
    <row r="64" spans="1:8" ht="18" x14ac:dyDescent="0.25">
      <c r="A64" s="42"/>
      <c r="B64" s="38"/>
      <c r="C64" s="38"/>
      <c r="D64" s="116"/>
      <c r="E64" s="132"/>
      <c r="F64" s="133"/>
      <c r="G64" s="133"/>
      <c r="H64" s="2"/>
    </row>
    <row r="65" spans="1:8" ht="15.75" x14ac:dyDescent="0.25">
      <c r="A65" s="4" t="s">
        <v>47</v>
      </c>
      <c r="B65" s="39"/>
      <c r="C65" s="39"/>
      <c r="D65" s="134"/>
      <c r="E65" s="134"/>
      <c r="F65" s="40"/>
      <c r="G65" s="134"/>
      <c r="H65" s="2"/>
    </row>
    <row r="66" spans="1:8" ht="15.75" x14ac:dyDescent="0.25">
      <c r="A66" s="4" t="s">
        <v>48</v>
      </c>
      <c r="B66" s="39"/>
      <c r="C66" s="39"/>
      <c r="D66" s="134"/>
      <c r="E66" s="134"/>
      <c r="F66" s="40"/>
      <c r="G66" s="134"/>
      <c r="H66" s="2"/>
    </row>
    <row r="67" spans="1:8" ht="15.75" x14ac:dyDescent="0.25">
      <c r="A67" s="4" t="s">
        <v>49</v>
      </c>
      <c r="B67" s="39"/>
      <c r="C67" s="39"/>
      <c r="D67" s="134"/>
      <c r="E67" s="134"/>
      <c r="F67" s="40"/>
      <c r="G67" s="134"/>
      <c r="H67" s="2"/>
    </row>
    <row r="68" spans="1:8" ht="15.75" x14ac:dyDescent="0.25">
      <c r="A68" s="4"/>
      <c r="B68" s="39"/>
      <c r="C68" s="39"/>
      <c r="D68" s="134"/>
      <c r="E68" s="134"/>
      <c r="F68" s="40"/>
      <c r="G68" s="134"/>
      <c r="H68" s="2"/>
    </row>
    <row r="69" spans="1:8" ht="18" x14ac:dyDescent="0.25">
      <c r="A69" s="41" t="s">
        <v>50</v>
      </c>
      <c r="B69" s="38"/>
      <c r="C69" s="38"/>
      <c r="D69" s="116"/>
      <c r="E69" s="116"/>
      <c r="F69" s="36"/>
      <c r="G69" s="116"/>
      <c r="H69" s="2"/>
    </row>
    <row r="70" spans="1:8" ht="18" x14ac:dyDescent="0.25">
      <c r="A70" s="42"/>
      <c r="B70" s="38"/>
      <c r="C70" s="38"/>
      <c r="D70" s="116"/>
      <c r="E70" s="116"/>
      <c r="F70" s="133"/>
      <c r="G70" s="133"/>
      <c r="H70" s="2"/>
    </row>
    <row r="71" spans="1:8" ht="15.75" x14ac:dyDescent="0.25">
      <c r="A71" s="47"/>
      <c r="B71" s="2"/>
      <c r="C71" s="2"/>
      <c r="D71" s="133"/>
      <c r="E71" s="133"/>
      <c r="F71" s="133"/>
      <c r="G71" s="133"/>
      <c r="H71" s="2"/>
    </row>
    <row r="72" spans="1:8" x14ac:dyDescent="0.2">
      <c r="D72" s="135"/>
      <c r="E72" s="135"/>
      <c r="F72" s="135"/>
      <c r="G72" s="135"/>
    </row>
    <row r="73" spans="1:8" ht="15.75" x14ac:dyDescent="0.25">
      <c r="D73" s="73"/>
      <c r="E73" s="112"/>
      <c r="F73" s="112"/>
      <c r="G73" s="106"/>
    </row>
    <row r="74" spans="1:8" x14ac:dyDescent="0.2">
      <c r="D74" s="113"/>
      <c r="E74" s="114"/>
      <c r="F74" s="115"/>
      <c r="G74" s="115"/>
    </row>
    <row r="75" spans="1:8" ht="18" x14ac:dyDescent="0.25">
      <c r="D75" s="116"/>
      <c r="E75" s="116"/>
      <c r="F75" s="36"/>
      <c r="G75" s="116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>
        <v>7</v>
      </c>
      <c r="E9" s="100">
        <v>1031753</v>
      </c>
      <c r="F9" s="101">
        <v>262665.5</v>
      </c>
      <c r="G9" s="102">
        <f>+F9/E9</f>
        <v>0.25458176520930881</v>
      </c>
      <c r="H9" s="15"/>
    </row>
    <row r="10" spans="1:8" ht="15.75" x14ac:dyDescent="0.25">
      <c r="A10" s="136" t="s">
        <v>131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</v>
      </c>
      <c r="B11" s="137"/>
      <c r="C11" s="14"/>
      <c r="D11" s="71">
        <v>2</v>
      </c>
      <c r="E11" s="100">
        <v>339234</v>
      </c>
      <c r="F11" s="101">
        <v>131629.5</v>
      </c>
      <c r="G11" s="102">
        <f>F11/E11</f>
        <v>0.38801977396133641</v>
      </c>
      <c r="H11" s="15"/>
    </row>
    <row r="12" spans="1:8" ht="15.75" x14ac:dyDescent="0.25">
      <c r="A12" s="136" t="s">
        <v>12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105</v>
      </c>
      <c r="B13" s="137"/>
      <c r="C13" s="14"/>
      <c r="D13" s="71"/>
      <c r="E13" s="100"/>
      <c r="F13" s="101"/>
      <c r="G13" s="102"/>
      <c r="H13" s="15"/>
    </row>
    <row r="14" spans="1:8" ht="15.75" x14ac:dyDescent="0.25">
      <c r="A14" s="136" t="s">
        <v>53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98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0"/>
      <c r="F16" s="101"/>
      <c r="G16" s="102"/>
      <c r="H16" s="15"/>
    </row>
    <row r="17" spans="1:8" ht="15.75" x14ac:dyDescent="0.25">
      <c r="A17" s="136" t="s">
        <v>13</v>
      </c>
      <c r="B17" s="137"/>
      <c r="C17" s="14"/>
      <c r="D17" s="71"/>
      <c r="E17" s="100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/>
      <c r="E18" s="100"/>
      <c r="F18" s="101"/>
      <c r="G18" s="102"/>
      <c r="H18" s="15"/>
    </row>
    <row r="19" spans="1:8" ht="15.75" x14ac:dyDescent="0.25">
      <c r="A19" s="136" t="s">
        <v>15</v>
      </c>
      <c r="B19" s="137"/>
      <c r="C19" s="14"/>
      <c r="D19" s="71">
        <v>1</v>
      </c>
      <c r="E19" s="100">
        <v>375101</v>
      </c>
      <c r="F19" s="101">
        <v>76680</v>
      </c>
      <c r="G19" s="102">
        <f>F19/E19</f>
        <v>0.20442494154907612</v>
      </c>
      <c r="H19" s="15"/>
    </row>
    <row r="20" spans="1:8" ht="15.75" x14ac:dyDescent="0.25">
      <c r="A20" s="136" t="s">
        <v>16</v>
      </c>
      <c r="B20" s="137"/>
      <c r="C20" s="14"/>
      <c r="D20" s="71"/>
      <c r="E20" s="100"/>
      <c r="F20" s="101"/>
      <c r="G20" s="102"/>
      <c r="H20" s="15"/>
    </row>
    <row r="21" spans="1:8" ht="15.75" x14ac:dyDescent="0.25">
      <c r="A21" s="136" t="s">
        <v>102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56</v>
      </c>
      <c r="B22" s="137"/>
      <c r="C22" s="14"/>
      <c r="D22" s="71">
        <v>1</v>
      </c>
      <c r="E22" s="100">
        <v>469062</v>
      </c>
      <c r="F22" s="101">
        <v>180586.5</v>
      </c>
      <c r="G22" s="102">
        <f>F22/E22</f>
        <v>0.38499494736303519</v>
      </c>
      <c r="H22" s="15"/>
    </row>
    <row r="23" spans="1:8" ht="15.75" x14ac:dyDescent="0.25">
      <c r="A23" s="136" t="s">
        <v>151</v>
      </c>
      <c r="B23" s="137"/>
      <c r="C23" s="14"/>
      <c r="D23" s="71">
        <v>1</v>
      </c>
      <c r="E23" s="100">
        <v>235196</v>
      </c>
      <c r="F23" s="101">
        <v>73990</v>
      </c>
      <c r="G23" s="102">
        <f>F23/E23</f>
        <v>0.3145886834810116</v>
      </c>
      <c r="H23" s="15"/>
    </row>
    <row r="24" spans="1:8" ht="15.75" x14ac:dyDescent="0.25">
      <c r="A24" s="136" t="s">
        <v>19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0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24040</v>
      </c>
      <c r="F29" s="101">
        <v>11457</v>
      </c>
      <c r="G29" s="102">
        <f>F29/E29</f>
        <v>0.47658069883527454</v>
      </c>
      <c r="H29" s="15"/>
    </row>
    <row r="30" spans="1:8" ht="15.75" x14ac:dyDescent="0.25">
      <c r="A30" s="139" t="s">
        <v>25</v>
      </c>
      <c r="B30" s="137"/>
      <c r="C30" s="14"/>
      <c r="D30" s="71">
        <v>1</v>
      </c>
      <c r="E30" s="101">
        <v>185318</v>
      </c>
      <c r="F30" s="101">
        <v>-36999</v>
      </c>
      <c r="G30" s="102">
        <f>F30/E30</f>
        <v>-0.19965141000874173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109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125612</v>
      </c>
      <c r="F34" s="101">
        <v>59566.5</v>
      </c>
      <c r="G34" s="102">
        <f>+F34/E34</f>
        <v>0.47421026653504444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2785316</v>
      </c>
      <c r="F39" s="112">
        <f>SUM(F9:F38)</f>
        <v>759576</v>
      </c>
      <c r="G39" s="117">
        <f>F39/E39</f>
        <v>0.27270729784340447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24</v>
      </c>
      <c r="E44" s="101">
        <v>7727141.0599999996</v>
      </c>
      <c r="F44" s="101">
        <v>98765.34</v>
      </c>
      <c r="G44" s="118">
        <f t="shared" ref="G44:G50" si="0">1-(+F44/E44)</f>
        <v>0.98721838526913086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1119501.72</v>
      </c>
      <c r="F45" s="101">
        <v>432105.08</v>
      </c>
      <c r="G45" s="118">
        <f t="shared" si="0"/>
        <v>0.61402017318919344</v>
      </c>
      <c r="H45" s="15"/>
    </row>
    <row r="46" spans="1:8" ht="15.75" x14ac:dyDescent="0.25">
      <c r="A46" s="27" t="s">
        <v>35</v>
      </c>
      <c r="B46" s="28"/>
      <c r="C46" s="14"/>
      <c r="D46" s="71">
        <v>77</v>
      </c>
      <c r="E46" s="101">
        <v>5146496.25</v>
      </c>
      <c r="F46" s="101">
        <v>181927.74</v>
      </c>
      <c r="G46" s="118">
        <f t="shared" si="0"/>
        <v>0.96465017534988007</v>
      </c>
      <c r="H46" s="15"/>
    </row>
    <row r="47" spans="1:8" ht="15.75" x14ac:dyDescent="0.25">
      <c r="A47" s="27" t="s">
        <v>36</v>
      </c>
      <c r="B47" s="28"/>
      <c r="C47" s="14"/>
      <c r="D47" s="71">
        <v>23</v>
      </c>
      <c r="E47" s="101">
        <v>3100458.19</v>
      </c>
      <c r="F47" s="101">
        <v>403512.53</v>
      </c>
      <c r="G47" s="118">
        <f t="shared" si="0"/>
        <v>0.86985390375478666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3941041</v>
      </c>
      <c r="F48" s="101">
        <v>13337</v>
      </c>
      <c r="G48" s="118">
        <f t="shared" si="0"/>
        <v>0.99661586875142882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890333</v>
      </c>
      <c r="F49" s="101">
        <v>26300</v>
      </c>
      <c r="G49" s="118">
        <f t="shared" si="0"/>
        <v>0.97046049062541773</v>
      </c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349515</v>
      </c>
      <c r="F50" s="101">
        <v>-5450</v>
      </c>
      <c r="G50" s="118">
        <f t="shared" si="0"/>
        <v>1.0155930360642604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107125</v>
      </c>
      <c r="F52" s="101">
        <v>5556157.9800000004</v>
      </c>
      <c r="G52" s="118">
        <f>1-(+F52/E52)</f>
        <v>-50.866118833138863</v>
      </c>
      <c r="H52" s="15"/>
    </row>
    <row r="53" spans="1:8" ht="15.75" x14ac:dyDescent="0.25">
      <c r="A53" s="29" t="s">
        <v>60</v>
      </c>
      <c r="B53" s="30"/>
      <c r="C53" s="14"/>
      <c r="D53" s="71">
        <v>453</v>
      </c>
      <c r="E53" s="101">
        <v>48672977.030000001</v>
      </c>
      <c r="F53" s="101">
        <v>728515.83</v>
      </c>
      <c r="G53" s="118">
        <f>1-(+F53/E53)</f>
        <v>0.98503243741283852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/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/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647</v>
      </c>
      <c r="E60" s="112">
        <f>SUM(E44:E59)</f>
        <v>71054588.25</v>
      </c>
      <c r="F60" s="112">
        <f>SUM(F44:F59)</f>
        <v>7435171.5</v>
      </c>
      <c r="G60" s="122">
        <f>1-(+F60/E60)</f>
        <v>0.8953597271742687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8194747.5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5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APRIL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153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1">
        <v>90776</v>
      </c>
      <c r="F12" s="101">
        <v>47182</v>
      </c>
      <c r="G12" s="102">
        <f>F12/E12</f>
        <v>0.51976293293381515</v>
      </c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/>
      <c r="E19" s="101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135</v>
      </c>
      <c r="B21" s="137"/>
      <c r="C21" s="14"/>
      <c r="D21" s="71">
        <v>1</v>
      </c>
      <c r="E21" s="101">
        <v>8965</v>
      </c>
      <c r="F21" s="101">
        <v>1090</v>
      </c>
      <c r="G21" s="102">
        <f>F21/E21</f>
        <v>0.12158393753485779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/>
      <c r="E24" s="101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152</v>
      </c>
      <c r="B30" s="137"/>
      <c r="C30" s="14"/>
      <c r="D30" s="71">
        <v>3</v>
      </c>
      <c r="E30" s="101">
        <v>177565</v>
      </c>
      <c r="F30" s="101">
        <v>52073.5</v>
      </c>
      <c r="G30" s="102">
        <f>F30/E30</f>
        <v>0.29326443837467969</v>
      </c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5</v>
      </c>
      <c r="E39" s="112">
        <f>SUM(E9:E38)</f>
        <v>277306</v>
      </c>
      <c r="F39" s="112">
        <f>SUM(F9:F38)</f>
        <v>100345.5</v>
      </c>
      <c r="G39" s="117">
        <f>F39/E39</f>
        <v>0.36185838027305578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2"/>
    </row>
    <row r="41" spans="1:8" ht="18" x14ac:dyDescent="0.25">
      <c r="A41" s="23" t="s">
        <v>146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147</v>
      </c>
      <c r="F42" s="11" t="s">
        <v>147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10</v>
      </c>
      <c r="B44" s="28"/>
      <c r="C44" s="14"/>
      <c r="D44" s="71"/>
      <c r="E44" s="101"/>
      <c r="F44" s="101"/>
      <c r="G44" s="102"/>
      <c r="H44" s="15"/>
    </row>
    <row r="45" spans="1:8" ht="15.75" x14ac:dyDescent="0.25">
      <c r="A45" s="27" t="s">
        <v>14</v>
      </c>
      <c r="B45" s="28"/>
      <c r="C45" s="14"/>
      <c r="D45" s="71">
        <v>6</v>
      </c>
      <c r="E45" s="101">
        <v>119658.34</v>
      </c>
      <c r="F45" s="101">
        <v>6274.61</v>
      </c>
      <c r="G45" s="102">
        <f>1-(+F45/E45)</f>
        <v>0.9475622844174505</v>
      </c>
      <c r="H45" s="15"/>
    </row>
    <row r="46" spans="1:8" ht="15.75" x14ac:dyDescent="0.25">
      <c r="A46" s="27" t="s">
        <v>20</v>
      </c>
      <c r="B46" s="28"/>
      <c r="C46" s="14"/>
      <c r="D46" s="71"/>
      <c r="E46" s="101"/>
      <c r="F46" s="101"/>
      <c r="G46" s="102"/>
      <c r="H46" s="15"/>
    </row>
    <row r="47" spans="1:8" x14ac:dyDescent="0.2">
      <c r="A47" s="16" t="s">
        <v>148</v>
      </c>
      <c r="B47" s="30"/>
      <c r="C47" s="14"/>
      <c r="D47" s="72"/>
      <c r="E47" s="104"/>
      <c r="F47" s="101"/>
      <c r="G47" s="103"/>
      <c r="H47" s="15"/>
    </row>
    <row r="48" spans="1:8" x14ac:dyDescent="0.2">
      <c r="A48" s="16" t="s">
        <v>44</v>
      </c>
      <c r="B48" s="28"/>
      <c r="C48" s="14"/>
      <c r="D48" s="72"/>
      <c r="E48" s="100"/>
      <c r="F48" s="101"/>
      <c r="G48" s="103"/>
      <c r="H48" s="15"/>
    </row>
    <row r="49" spans="1:8" x14ac:dyDescent="0.2">
      <c r="A49" s="16" t="s">
        <v>30</v>
      </c>
      <c r="B49" s="28"/>
      <c r="C49" s="14"/>
      <c r="D49" s="72"/>
      <c r="E49" s="100"/>
      <c r="F49" s="101"/>
      <c r="G49" s="103"/>
      <c r="H49" s="15"/>
    </row>
    <row r="50" spans="1:8" ht="15.75" x14ac:dyDescent="0.25">
      <c r="A50" s="32"/>
      <c r="B50" s="18"/>
      <c r="C50" s="14"/>
      <c r="D50" s="72"/>
      <c r="E50" s="111"/>
      <c r="F50" s="111"/>
      <c r="G50" s="103"/>
      <c r="H50" s="15"/>
    </row>
    <row r="51" spans="1:8" ht="15.75" x14ac:dyDescent="0.25">
      <c r="A51" s="20" t="s">
        <v>149</v>
      </c>
      <c r="B51" s="20"/>
      <c r="C51" s="21"/>
      <c r="D51" s="99">
        <f>SUM(D44:D47)</f>
        <v>6</v>
      </c>
      <c r="E51" s="105">
        <f>SUM(E44:E50)</f>
        <v>119658.34</v>
      </c>
      <c r="F51" s="105">
        <f>SUM(F44:F50)</f>
        <v>6274.61</v>
      </c>
      <c r="G51" s="106">
        <f>1-(+F51/E51)</f>
        <v>0.9475622844174505</v>
      </c>
      <c r="H51" s="15"/>
    </row>
    <row r="52" spans="1:8" ht="15.75" x14ac:dyDescent="0.25">
      <c r="A52" s="85"/>
      <c r="B52" s="86"/>
      <c r="C52" s="21"/>
      <c r="D52" s="129"/>
      <c r="E52" s="130"/>
      <c r="F52" s="130"/>
      <c r="G52" s="131"/>
      <c r="H52" s="15"/>
    </row>
    <row r="53" spans="1:8" ht="18" x14ac:dyDescent="0.25">
      <c r="A53" s="23" t="s">
        <v>32</v>
      </c>
      <c r="B53" s="24"/>
      <c r="C53" s="24"/>
      <c r="D53" s="11"/>
      <c r="E53" s="109"/>
      <c r="F53" s="75"/>
      <c r="G53" s="75"/>
      <c r="H53" s="15"/>
    </row>
    <row r="54" spans="1:8" ht="15.75" x14ac:dyDescent="0.25">
      <c r="A54" s="26"/>
      <c r="B54" s="26"/>
      <c r="C54" s="26"/>
      <c r="D54" s="110"/>
      <c r="E54" s="11" t="s">
        <v>122</v>
      </c>
      <c r="F54" s="11" t="s">
        <v>122</v>
      </c>
      <c r="G54" s="11" t="s">
        <v>5</v>
      </c>
      <c r="H54" s="15"/>
    </row>
    <row r="55" spans="1:8" ht="15.75" x14ac:dyDescent="0.25">
      <c r="A55" s="26"/>
      <c r="B55" s="26"/>
      <c r="C55" s="26"/>
      <c r="D55" s="110" t="s">
        <v>6</v>
      </c>
      <c r="E55" s="76" t="s">
        <v>123</v>
      </c>
      <c r="F55" s="75" t="s">
        <v>8</v>
      </c>
      <c r="G55" s="78" t="s">
        <v>124</v>
      </c>
      <c r="H55" s="15"/>
    </row>
    <row r="56" spans="1:8" ht="15.75" x14ac:dyDescent="0.25">
      <c r="A56" s="27" t="s">
        <v>33</v>
      </c>
      <c r="B56" s="28"/>
      <c r="C56" s="14"/>
      <c r="D56" s="71">
        <v>22</v>
      </c>
      <c r="E56" s="101">
        <v>1345859.26</v>
      </c>
      <c r="F56" s="101">
        <v>74297.100000000006</v>
      </c>
      <c r="G56" s="102">
        <f>1-(+F56/E56)</f>
        <v>0.94479578793402219</v>
      </c>
      <c r="H56" s="15"/>
    </row>
    <row r="57" spans="1:8" ht="15.75" x14ac:dyDescent="0.25">
      <c r="A57" s="27" t="s">
        <v>34</v>
      </c>
      <c r="B57" s="28"/>
      <c r="C57" s="14"/>
      <c r="D57" s="71"/>
      <c r="E57" s="101"/>
      <c r="F57" s="101"/>
      <c r="G57" s="102"/>
      <c r="H57" s="15"/>
    </row>
    <row r="58" spans="1:8" ht="15.75" x14ac:dyDescent="0.25">
      <c r="A58" s="27" t="s">
        <v>35</v>
      </c>
      <c r="B58" s="28"/>
      <c r="C58" s="14"/>
      <c r="D58" s="71">
        <v>12</v>
      </c>
      <c r="E58" s="101">
        <v>753538.75</v>
      </c>
      <c r="F58" s="101">
        <v>82206.06</v>
      </c>
      <c r="G58" s="102">
        <f>1-(+F58/E58)</f>
        <v>0.89090665874847175</v>
      </c>
      <c r="H58" s="15"/>
    </row>
    <row r="59" spans="1:8" ht="15.75" x14ac:dyDescent="0.25">
      <c r="A59" s="27" t="s">
        <v>36</v>
      </c>
      <c r="B59" s="28"/>
      <c r="C59" s="14"/>
      <c r="D59" s="71">
        <v>4</v>
      </c>
      <c r="E59" s="101">
        <v>918372</v>
      </c>
      <c r="F59" s="101">
        <v>45343</v>
      </c>
      <c r="G59" s="102">
        <f>1-(+F59/E59)</f>
        <v>0.95062676126885404</v>
      </c>
      <c r="H59" s="15"/>
    </row>
    <row r="60" spans="1:8" ht="15.75" x14ac:dyDescent="0.25">
      <c r="A60" s="27" t="s">
        <v>37</v>
      </c>
      <c r="B60" s="28"/>
      <c r="C60" s="14"/>
      <c r="D60" s="71">
        <v>18</v>
      </c>
      <c r="E60" s="101">
        <v>2187848.75</v>
      </c>
      <c r="F60" s="101">
        <v>115315.26</v>
      </c>
      <c r="G60" s="102">
        <f t="shared" ref="G60:G67" si="0">1-(+F60/E60)</f>
        <v>0.94729285559616494</v>
      </c>
      <c r="H60" s="15"/>
    </row>
    <row r="61" spans="1:8" ht="15.75" x14ac:dyDescent="0.25">
      <c r="A61" s="27" t="s">
        <v>38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27" t="s">
        <v>39</v>
      </c>
      <c r="B62" s="28"/>
      <c r="C62" s="14"/>
      <c r="D62" s="71">
        <v>3</v>
      </c>
      <c r="E62" s="101">
        <v>44755</v>
      </c>
      <c r="F62" s="101">
        <v>-3040</v>
      </c>
      <c r="G62" s="102">
        <f t="shared" si="0"/>
        <v>1.0679253714668753</v>
      </c>
      <c r="H62" s="2"/>
    </row>
    <row r="63" spans="1:8" ht="15.75" x14ac:dyDescent="0.25">
      <c r="A63" s="27" t="s">
        <v>40</v>
      </c>
      <c r="B63" s="28"/>
      <c r="C63" s="14"/>
      <c r="D63" s="71"/>
      <c r="E63" s="101"/>
      <c r="F63" s="101"/>
      <c r="G63" s="102"/>
      <c r="H63" s="2"/>
    </row>
    <row r="64" spans="1:8" ht="15.75" x14ac:dyDescent="0.25">
      <c r="A64" s="53" t="s">
        <v>41</v>
      </c>
      <c r="B64" s="28"/>
      <c r="C64" s="14"/>
      <c r="D64" s="71"/>
      <c r="E64" s="101"/>
      <c r="F64" s="101"/>
      <c r="G64" s="102"/>
      <c r="H64" s="2"/>
    </row>
    <row r="65" spans="1:8" ht="15.75" x14ac:dyDescent="0.25">
      <c r="A65" s="54" t="s">
        <v>59</v>
      </c>
      <c r="B65" s="28"/>
      <c r="C65" s="14"/>
      <c r="D65" s="71"/>
      <c r="E65" s="101"/>
      <c r="F65" s="101"/>
      <c r="G65" s="102"/>
      <c r="H65" s="2"/>
    </row>
    <row r="66" spans="1:8" ht="15.75" x14ac:dyDescent="0.25">
      <c r="A66" s="27" t="s">
        <v>92</v>
      </c>
      <c r="B66" s="28"/>
      <c r="C66" s="14"/>
      <c r="D66" s="71">
        <v>325</v>
      </c>
      <c r="E66" s="101">
        <v>32067152.829999998</v>
      </c>
      <c r="F66" s="101">
        <v>3568498.06</v>
      </c>
      <c r="G66" s="102">
        <f t="shared" si="0"/>
        <v>0.88871796386420876</v>
      </c>
      <c r="H66" s="2"/>
    </row>
    <row r="67" spans="1:8" ht="15.75" x14ac:dyDescent="0.25">
      <c r="A67" s="69" t="s">
        <v>93</v>
      </c>
      <c r="B67" s="30"/>
      <c r="C67" s="14"/>
      <c r="D67" s="71">
        <v>19</v>
      </c>
      <c r="E67" s="101">
        <v>354850.31</v>
      </c>
      <c r="F67" s="101">
        <v>46378.93</v>
      </c>
      <c r="G67" s="102">
        <f t="shared" si="0"/>
        <v>0.86930001554740088</v>
      </c>
      <c r="H67" s="2"/>
    </row>
    <row r="68" spans="1:8" x14ac:dyDescent="0.2">
      <c r="A68" s="16" t="s">
        <v>42</v>
      </c>
      <c r="B68" s="30"/>
      <c r="C68" s="14"/>
      <c r="D68" s="72"/>
      <c r="E68" s="104"/>
      <c r="F68" s="101"/>
      <c r="G68" s="103"/>
      <c r="H68" s="2"/>
    </row>
    <row r="69" spans="1:8" x14ac:dyDescent="0.2">
      <c r="A69" s="16" t="s">
        <v>43</v>
      </c>
      <c r="B69" s="28"/>
      <c r="C69" s="14"/>
      <c r="D69" s="72"/>
      <c r="E69" s="104"/>
      <c r="F69" s="101"/>
      <c r="G69" s="103"/>
    </row>
    <row r="70" spans="1:8" x14ac:dyDescent="0.2">
      <c r="A70" s="16" t="s">
        <v>44</v>
      </c>
      <c r="B70" s="28"/>
      <c r="C70" s="14"/>
      <c r="D70" s="72"/>
      <c r="E70" s="100"/>
      <c r="F70" s="101"/>
      <c r="G70" s="103"/>
    </row>
    <row r="71" spans="1:8" x14ac:dyDescent="0.2">
      <c r="A71" s="16" t="s">
        <v>30</v>
      </c>
      <c r="B71" s="28"/>
      <c r="C71" s="14"/>
      <c r="D71" s="72"/>
      <c r="E71" s="100"/>
      <c r="F71" s="101"/>
      <c r="G71" s="103"/>
    </row>
    <row r="72" spans="1:8" ht="15.75" x14ac:dyDescent="0.25">
      <c r="A72" s="32"/>
      <c r="B72" s="18"/>
      <c r="C72" s="14"/>
      <c r="D72" s="72"/>
      <c r="E72" s="111"/>
      <c r="F72" s="111"/>
      <c r="G72" s="103"/>
    </row>
    <row r="73" spans="1:8" ht="15.75" x14ac:dyDescent="0.25">
      <c r="A73" s="20" t="s">
        <v>45</v>
      </c>
      <c r="B73" s="20"/>
      <c r="C73" s="21"/>
      <c r="D73" s="73">
        <f>SUM(D56:D69)</f>
        <v>403</v>
      </c>
      <c r="E73" s="112">
        <f>SUM(E56:E72)</f>
        <v>37672376.899999999</v>
      </c>
      <c r="F73" s="112">
        <f>SUM(F56:F72)</f>
        <v>3928998.41</v>
      </c>
      <c r="G73" s="106">
        <f>1-(+F73/E73)</f>
        <v>0.89570611855924598</v>
      </c>
    </row>
    <row r="74" spans="1:8" x14ac:dyDescent="0.2">
      <c r="A74" s="33"/>
      <c r="B74" s="33"/>
      <c r="C74" s="33"/>
      <c r="D74" s="113"/>
      <c r="E74" s="114"/>
      <c r="F74" s="115"/>
      <c r="G74" s="115"/>
    </row>
    <row r="75" spans="1:8" ht="18" x14ac:dyDescent="0.25">
      <c r="A75" s="34" t="s">
        <v>46</v>
      </c>
      <c r="B75" s="35"/>
      <c r="C75" s="35"/>
      <c r="D75" s="116"/>
      <c r="E75" s="116"/>
      <c r="F75" s="36">
        <f>+F73+F51+F39</f>
        <v>4035618.52</v>
      </c>
      <c r="G75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APRIL 2026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130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6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65"/>
    </row>
    <row r="11" spans="1:8" ht="15.75" x14ac:dyDescent="0.25">
      <c r="A11" s="136" t="s">
        <v>52</v>
      </c>
      <c r="B11" s="137"/>
      <c r="C11" s="14"/>
      <c r="D11" s="71"/>
      <c r="E11" s="101"/>
      <c r="F11" s="101"/>
      <c r="G11" s="118"/>
      <c r="H11" s="65"/>
    </row>
    <row r="12" spans="1:8" ht="15.75" x14ac:dyDescent="0.25">
      <c r="A12" s="136" t="s">
        <v>62</v>
      </c>
      <c r="B12" s="137"/>
      <c r="C12" s="14"/>
      <c r="D12" s="71"/>
      <c r="E12" s="101"/>
      <c r="F12" s="101"/>
      <c r="G12" s="118"/>
      <c r="H12" s="65"/>
    </row>
    <row r="13" spans="1:8" ht="15.75" x14ac:dyDescent="0.25">
      <c r="A13" s="136" t="s">
        <v>13</v>
      </c>
      <c r="B13" s="137"/>
      <c r="C13" s="14"/>
      <c r="D13" s="71"/>
      <c r="E13" s="101"/>
      <c r="F13" s="101"/>
      <c r="G13" s="118"/>
      <c r="H13" s="65"/>
    </row>
    <row r="14" spans="1:8" ht="15.75" x14ac:dyDescent="0.25">
      <c r="A14" s="136" t="s">
        <v>64</v>
      </c>
      <c r="B14" s="137"/>
      <c r="C14" s="14"/>
      <c r="D14" s="71"/>
      <c r="E14" s="101"/>
      <c r="F14" s="101"/>
      <c r="G14" s="118"/>
      <c r="H14" s="65"/>
    </row>
    <row r="15" spans="1:8" ht="15.75" x14ac:dyDescent="0.25">
      <c r="A15" s="136" t="s">
        <v>25</v>
      </c>
      <c r="B15" s="137"/>
      <c r="C15" s="14"/>
      <c r="D15" s="71">
        <v>3</v>
      </c>
      <c r="E15" s="101">
        <v>552706</v>
      </c>
      <c r="F15" s="101">
        <v>167426</v>
      </c>
      <c r="G15" s="118">
        <f>F15/E15</f>
        <v>0.30292054003394209</v>
      </c>
      <c r="H15" s="65"/>
    </row>
    <row r="16" spans="1:8" ht="15.75" x14ac:dyDescent="0.25">
      <c r="A16" s="136" t="s">
        <v>65</v>
      </c>
      <c r="B16" s="137"/>
      <c r="C16" s="14"/>
      <c r="D16" s="71"/>
      <c r="E16" s="101"/>
      <c r="F16" s="101"/>
      <c r="G16" s="118"/>
      <c r="H16" s="65"/>
    </row>
    <row r="17" spans="1:8" ht="15.75" x14ac:dyDescent="0.25">
      <c r="A17" s="136" t="s">
        <v>91</v>
      </c>
      <c r="B17" s="137"/>
      <c r="C17" s="14"/>
      <c r="D17" s="71"/>
      <c r="E17" s="101"/>
      <c r="F17" s="101"/>
      <c r="G17" s="118"/>
      <c r="H17" s="65"/>
    </row>
    <row r="18" spans="1:8" ht="15.75" x14ac:dyDescent="0.25">
      <c r="A18" s="136" t="s">
        <v>14</v>
      </c>
      <c r="B18" s="137"/>
      <c r="C18" s="14"/>
      <c r="D18" s="71"/>
      <c r="E18" s="101"/>
      <c r="F18" s="101"/>
      <c r="G18" s="118"/>
      <c r="H18" s="65"/>
    </row>
    <row r="19" spans="1:8" ht="15.75" x14ac:dyDescent="0.25">
      <c r="A19" s="136" t="s">
        <v>16</v>
      </c>
      <c r="B19" s="137"/>
      <c r="C19" s="14"/>
      <c r="D19" s="71">
        <v>1</v>
      </c>
      <c r="E19" s="101">
        <v>607512</v>
      </c>
      <c r="F19" s="101">
        <v>183421</v>
      </c>
      <c r="G19" s="118">
        <f>F19/E19</f>
        <v>0.30192160813284347</v>
      </c>
      <c r="H19" s="65"/>
    </row>
    <row r="20" spans="1:8" ht="15.75" x14ac:dyDescent="0.25">
      <c r="A20" s="136" t="s">
        <v>86</v>
      </c>
      <c r="B20" s="137"/>
      <c r="C20" s="14"/>
      <c r="D20" s="71"/>
      <c r="E20" s="101"/>
      <c r="F20" s="101"/>
      <c r="G20" s="118"/>
      <c r="H20" s="65"/>
    </row>
    <row r="21" spans="1:8" ht="15.75" x14ac:dyDescent="0.25">
      <c r="A21" s="136" t="s">
        <v>87</v>
      </c>
      <c r="B21" s="137"/>
      <c r="C21" s="14"/>
      <c r="D21" s="71"/>
      <c r="E21" s="101"/>
      <c r="F21" s="101"/>
      <c r="G21" s="118"/>
      <c r="H21" s="65"/>
    </row>
    <row r="22" spans="1:8" ht="15.75" x14ac:dyDescent="0.25">
      <c r="A22" s="136" t="s">
        <v>17</v>
      </c>
      <c r="B22" s="137"/>
      <c r="C22" s="14"/>
      <c r="D22" s="71"/>
      <c r="E22" s="101"/>
      <c r="F22" s="101"/>
      <c r="G22" s="118"/>
      <c r="H22" s="65"/>
    </row>
    <row r="23" spans="1:8" ht="15.75" x14ac:dyDescent="0.25">
      <c r="A23" s="136" t="s">
        <v>97</v>
      </c>
      <c r="B23" s="137"/>
      <c r="C23" s="14"/>
      <c r="D23" s="71"/>
      <c r="E23" s="101"/>
      <c r="F23" s="101"/>
      <c r="G23" s="118"/>
      <c r="H23" s="65"/>
    </row>
    <row r="24" spans="1:8" ht="15.75" x14ac:dyDescent="0.25">
      <c r="A24" s="136" t="s">
        <v>18</v>
      </c>
      <c r="B24" s="137"/>
      <c r="C24" s="14"/>
      <c r="D24" s="71">
        <v>2</v>
      </c>
      <c r="E24" s="101">
        <v>857931</v>
      </c>
      <c r="F24" s="101">
        <v>118183.5</v>
      </c>
      <c r="G24" s="118">
        <f>F24/E24</f>
        <v>0.13775408511873333</v>
      </c>
      <c r="H24" s="6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65"/>
    </row>
    <row r="26" spans="1:8" ht="15.75" x14ac:dyDescent="0.25">
      <c r="A26" s="138" t="s">
        <v>21</v>
      </c>
      <c r="B26" s="137"/>
      <c r="C26" s="14"/>
      <c r="D26" s="71">
        <v>4</v>
      </c>
      <c r="E26" s="101">
        <v>14907</v>
      </c>
      <c r="F26" s="101">
        <v>14907</v>
      </c>
      <c r="G26" s="118">
        <f>F26/E26</f>
        <v>1</v>
      </c>
      <c r="H26" s="6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6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65"/>
    </row>
    <row r="29" spans="1:8" ht="15.75" x14ac:dyDescent="0.25">
      <c r="A29" s="139" t="s">
        <v>88</v>
      </c>
      <c r="B29" s="137"/>
      <c r="C29" s="14"/>
      <c r="D29" s="71">
        <v>1</v>
      </c>
      <c r="E29" s="101">
        <v>81668</v>
      </c>
      <c r="F29" s="101">
        <v>17973</v>
      </c>
      <c r="G29" s="118">
        <f>F29/E29</f>
        <v>0.2200739579761963</v>
      </c>
      <c r="H29" s="65"/>
    </row>
    <row r="30" spans="1:8" ht="15.75" x14ac:dyDescent="0.25">
      <c r="A30" s="139" t="s">
        <v>109</v>
      </c>
      <c r="B30" s="137"/>
      <c r="C30" s="14"/>
      <c r="D30" s="71">
        <v>11</v>
      </c>
      <c r="E30" s="101">
        <v>1108070</v>
      </c>
      <c r="F30" s="101">
        <v>178212</v>
      </c>
      <c r="G30" s="118">
        <f>F30/E30</f>
        <v>0.16083099443175972</v>
      </c>
      <c r="H30" s="65"/>
    </row>
    <row r="31" spans="1:8" ht="15.75" x14ac:dyDescent="0.25">
      <c r="A31" s="139" t="s">
        <v>116</v>
      </c>
      <c r="B31" s="137"/>
      <c r="C31" s="14"/>
      <c r="D31" s="71"/>
      <c r="E31" s="101"/>
      <c r="F31" s="101"/>
      <c r="G31" s="118"/>
      <c r="H31" s="65"/>
    </row>
    <row r="32" spans="1:8" ht="15.75" x14ac:dyDescent="0.25">
      <c r="A32" s="139" t="s">
        <v>90</v>
      </c>
      <c r="B32" s="137"/>
      <c r="C32" s="14"/>
      <c r="D32" s="71"/>
      <c r="E32" s="101"/>
      <c r="F32" s="101"/>
      <c r="G32" s="118"/>
      <c r="H32" s="65"/>
    </row>
    <row r="33" spans="1:8" ht="15.75" x14ac:dyDescent="0.25">
      <c r="A33" s="139" t="s">
        <v>66</v>
      </c>
      <c r="B33" s="137"/>
      <c r="C33" s="14"/>
      <c r="D33" s="71"/>
      <c r="E33" s="101"/>
      <c r="F33" s="101"/>
      <c r="G33" s="118"/>
      <c r="H33" s="65"/>
    </row>
    <row r="34" spans="1:8" ht="15.75" x14ac:dyDescent="0.25">
      <c r="A34" s="139" t="s">
        <v>118</v>
      </c>
      <c r="B34" s="137"/>
      <c r="C34" s="14"/>
      <c r="D34" s="71">
        <v>1</v>
      </c>
      <c r="E34" s="101">
        <v>212699</v>
      </c>
      <c r="F34" s="101">
        <v>72719.5</v>
      </c>
      <c r="G34" s="118">
        <f>F34/E34</f>
        <v>0.34188924254462877</v>
      </c>
      <c r="H34" s="6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3435493</v>
      </c>
      <c r="F39" s="112">
        <f>SUM(F9:F38)</f>
        <v>752842</v>
      </c>
      <c r="G39" s="122">
        <f>F39/E39</f>
        <v>0.21913652567477215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67"/>
    </row>
    <row r="44" spans="1:8" ht="15.75" x14ac:dyDescent="0.25">
      <c r="A44" s="27" t="s">
        <v>33</v>
      </c>
      <c r="B44" s="28"/>
      <c r="C44" s="14"/>
      <c r="D44" s="71">
        <v>30</v>
      </c>
      <c r="E44" s="101">
        <v>838838.05</v>
      </c>
      <c r="F44" s="101">
        <v>70184.22</v>
      </c>
      <c r="G44" s="118">
        <f>1-(+F44/E44)</f>
        <v>0.91633162086531483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64</v>
      </c>
      <c r="E46" s="101">
        <v>2911774.5</v>
      </c>
      <c r="F46" s="101">
        <v>246886.21</v>
      </c>
      <c r="G46" s="118">
        <f t="shared" ref="G46:G52" si="0">1-(+F46/E46)</f>
        <v>0.91521108176474519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2837614.31</v>
      </c>
      <c r="F47" s="101">
        <v>130903.55</v>
      </c>
      <c r="G47" s="118">
        <f t="shared" si="0"/>
        <v>0.95386844873925092</v>
      </c>
      <c r="H47" s="6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4677072.26</v>
      </c>
      <c r="F48" s="101">
        <v>477216.69</v>
      </c>
      <c r="G48" s="118">
        <f t="shared" si="0"/>
        <v>0.89796679130204415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610100</v>
      </c>
      <c r="F50" s="101">
        <v>27539.25</v>
      </c>
      <c r="G50" s="118">
        <f t="shared" si="0"/>
        <v>0.95486108834617278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232800</v>
      </c>
      <c r="F51" s="101">
        <v>54950</v>
      </c>
      <c r="G51" s="118">
        <f t="shared" si="0"/>
        <v>0.76396048109965631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246050</v>
      </c>
      <c r="F52" s="101">
        <v>4850</v>
      </c>
      <c r="G52" s="118">
        <f t="shared" si="0"/>
        <v>0.98028855923592761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609</v>
      </c>
      <c r="E54" s="101">
        <v>50601734.280000001</v>
      </c>
      <c r="F54" s="101">
        <v>5330437.24</v>
      </c>
      <c r="G54" s="118">
        <f>1-(+F54/E54)</f>
        <v>0.89465900100371032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1618671.35</v>
      </c>
      <c r="F55" s="101">
        <v>77791.61</v>
      </c>
      <c r="G55" s="118">
        <f>1-(+F55/E55)</f>
        <v>0.95194107191679156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799</v>
      </c>
      <c r="E61" s="112">
        <f>SUM(E44:E60)</f>
        <v>64574654.75</v>
      </c>
      <c r="F61" s="112">
        <f>SUM(F44:F60)</f>
        <v>6420758.7700000005</v>
      </c>
      <c r="G61" s="122">
        <f>1-(F61/E61)</f>
        <v>0.90056843826950539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7173600.7700000005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showOutlineSymbols="0" zoomScale="87" zoomScaleNormal="87" workbookViewId="0">
      <selection activeCell="B4" sqref="B4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76</v>
      </c>
      <c r="B3" s="35"/>
      <c r="C3" s="21"/>
      <c r="D3" s="21"/>
    </row>
    <row r="4" spans="1:4" ht="23.25" x14ac:dyDescent="0.35">
      <c r="A4" s="55" t="str">
        <f>ARG!$A$3</f>
        <v>MONTH ENDED:  APRIL 2026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77</v>
      </c>
      <c r="B6" s="89">
        <f>+ARG!$D$39+CARUTHERSVILLE!$D$39+HOLLYWOOD!$D$39+HARKC!$D$39+BALLYSKC!$D$39+AMERKC!$D$39+LAGRANGE!$D$39+AMERSC!$D$39+RIVERCITY!$D$39+HORSESHOE!$D$39+ISLEBV!$D$39+STJO!$D$39+CAPE!$D$39</f>
        <v>407</v>
      </c>
      <c r="C6" s="57"/>
      <c r="D6" s="21"/>
    </row>
    <row r="7" spans="1:4" ht="21.75" thickTop="1" thickBot="1" x14ac:dyDescent="0.35">
      <c r="A7" s="90" t="s">
        <v>78</v>
      </c>
      <c r="B7" s="98">
        <f>+ARG!$E$39+CARUTHERSVILLE!$E$39+HOLLYWOOD!$E$39+HARKC!$E$39+BALLYSKC!$E$39+AMERKC!$E$39+LAGRANGE!$E$39+AMERSC!$E$39+RIVERCITY!$E$39+HORSESHOE!$E$39+ISLEBV!$E$39+STJO!$E$39+CAPE!$E$39</f>
        <v>113478408.01000001</v>
      </c>
      <c r="C7" s="57"/>
      <c r="D7" s="21"/>
    </row>
    <row r="8" spans="1:4" ht="21" thickTop="1" x14ac:dyDescent="0.3">
      <c r="A8" s="90" t="s">
        <v>79</v>
      </c>
      <c r="B8" s="98">
        <f>+ARG!$F$39+CARUTHERSVILLE!$F$39+HOLLYWOOD!$F$39+HARKC!$F$39+BALLYSKC!$F$39+AMERKC!$F$39+LAGRANGE!$F$39+AMERSC!$F$39+RIVERCITY!$F$39+HORSESHOE!$F$39+ISLEBV!$F$39+STJO!$F$39+CAPE!$F$39</f>
        <v>23320968.210000001</v>
      </c>
      <c r="C8" s="57"/>
      <c r="D8" s="21"/>
    </row>
    <row r="9" spans="1:4" ht="20.25" x14ac:dyDescent="0.3">
      <c r="A9" s="90" t="s">
        <v>80</v>
      </c>
      <c r="B9" s="80">
        <f>B8/B7</f>
        <v>0.20551018135489615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127</v>
      </c>
      <c r="B11" s="89">
        <f>STJO!$D$51</f>
        <v>6</v>
      </c>
      <c r="C11" s="57"/>
      <c r="D11" s="21"/>
    </row>
    <row r="12" spans="1:4" ht="21.75" thickTop="1" thickBot="1" x14ac:dyDescent="0.35">
      <c r="A12" s="90" t="s">
        <v>128</v>
      </c>
      <c r="B12" s="98">
        <f>STJO!$E$51</f>
        <v>119658.34</v>
      </c>
      <c r="C12" s="57"/>
      <c r="D12" s="21"/>
    </row>
    <row r="13" spans="1:4" ht="21" thickTop="1" x14ac:dyDescent="0.3">
      <c r="A13" s="90" t="s">
        <v>129</v>
      </c>
      <c r="B13" s="98">
        <f>STJO!$F$51</f>
        <v>6274.61</v>
      </c>
      <c r="C13" s="57"/>
      <c r="D13" s="21"/>
    </row>
    <row r="14" spans="1:4" ht="20.25" x14ac:dyDescent="0.3">
      <c r="A14" s="90" t="s">
        <v>84</v>
      </c>
      <c r="B14" s="80">
        <f>1-(B13/B12)</f>
        <v>0.9475622844174505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81</v>
      </c>
      <c r="B16" s="89">
        <f>+ARG!$D$61+CARUTHERSVILLE!$D$60+HOLLYWOOD!$D$62+HARKC!$D$62+BALLYSKC!$D$62+AMERKC!$D$62+LAGRANGE!$D$61+AMERSC!$D$61+RIVERCITY!$D$61+HORSESHOE!$D$61+ISLEBV!$D$60+STJO!$D$73+CAPE!$D$61</f>
        <v>13379</v>
      </c>
      <c r="C16" s="57"/>
      <c r="D16" s="21"/>
    </row>
    <row r="17" spans="1:4" ht="21.75" thickTop="1" thickBot="1" x14ac:dyDescent="0.35">
      <c r="A17" s="90" t="s">
        <v>82</v>
      </c>
      <c r="B17" s="98">
        <f>+ARG!$E$61+CARUTHERSVILLE!$E$60+HOLLYWOOD!$E$62+HARKC!$E$62+BALLYSKC!$E$62+AMERKC!$E$62+LAGRANGE!$E$61+AMERSC!$E$61+RIVERCITY!$E$61+HORSESHOE!$E$61+ISLEBV!$E$60+STJO!$E$73+CAPE!$E$61</f>
        <v>1532618788.71</v>
      </c>
      <c r="C17" s="57"/>
      <c r="D17" s="21"/>
    </row>
    <row r="18" spans="1:4" ht="21" thickTop="1" x14ac:dyDescent="0.3">
      <c r="A18" s="90" t="s">
        <v>83</v>
      </c>
      <c r="B18" s="98">
        <f>+ARG!$F$61+CARUTHERSVILLE!$F$60+HOLLYWOOD!$F$62+HARKC!$F$62+BALLYSKC!$F$62+AMERKC!$F$62+LAGRANGE!$F$61+AMERSC!$F$61+RIVERCITY!$F$61+HORSESHOE!$F$61+ISLEBV!$F$60+STJO!$F$73+CAPE!$F$61</f>
        <v>147593482.19</v>
      </c>
      <c r="C18" s="21"/>
      <c r="D18" s="21"/>
    </row>
    <row r="19" spans="1:4" ht="20.25" x14ac:dyDescent="0.3">
      <c r="A19" s="90" t="s">
        <v>84</v>
      </c>
      <c r="B19" s="80">
        <f>1-(B18/B17)</f>
        <v>0.9036985039742147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85</v>
      </c>
      <c r="B21" s="91">
        <f>B18+B8+B13</f>
        <v>170920725.01000002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2025-12-09T12:58:12Z</cp:lastPrinted>
  <dcterms:created xsi:type="dcterms:W3CDTF">2012-06-07T14:04:25Z</dcterms:created>
  <dcterms:modified xsi:type="dcterms:W3CDTF">2026-06-09T19:51:52Z</dcterms:modified>
</cp:coreProperties>
</file>