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32760" yWindow="135" windowWidth="7845" windowHeight="4080" tabRatio="790" activeTab="9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2"/>
  <c r="G60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G60" i="7"/>
  <c r="F60" i="7"/>
  <c r="F62" i="7"/>
  <c r="E60" i="7"/>
  <c r="D60" i="7"/>
  <c r="G53" i="7"/>
  <c r="G50" i="7"/>
  <c r="G48" i="7"/>
  <c r="G47" i="7"/>
  <c r="G46" i="7"/>
  <c r="G44" i="7"/>
  <c r="F61" i="10"/>
  <c r="B18" i="13"/>
  <c r="E61" i="10"/>
  <c r="G61" i="10"/>
  <c r="D61" i="10"/>
  <c r="B16" i="13"/>
  <c r="G54" i="10"/>
  <c r="G53" i="10"/>
  <c r="G52" i="10"/>
  <c r="G50" i="10"/>
  <c r="G49" i="10"/>
  <c r="G48" i="10"/>
  <c r="G47" i="10"/>
  <c r="G46" i="10"/>
  <c r="G45" i="10"/>
  <c r="G44" i="10"/>
  <c r="D39" i="10"/>
  <c r="B6" i="13"/>
  <c r="G34" i="10"/>
  <c r="G33" i="10"/>
  <c r="G29" i="10"/>
  <c r="G28" i="10"/>
  <c r="G26" i="10"/>
  <c r="G25" i="10"/>
  <c r="G20" i="10"/>
  <c r="G19" i="10"/>
  <c r="G16" i="10"/>
  <c r="F15" i="10"/>
  <c r="E15" i="10"/>
  <c r="E39" i="10"/>
  <c r="B7" i="13"/>
  <c r="G10" i="10"/>
  <c r="F73" i="9"/>
  <c r="F75" i="9"/>
  <c r="E73" i="9"/>
  <c r="D73" i="9"/>
  <c r="G66" i="9"/>
  <c r="G64" i="9"/>
  <c r="G63" i="9"/>
  <c r="G62" i="9"/>
  <c r="G60" i="9"/>
  <c r="G59" i="9"/>
  <c r="G58" i="9"/>
  <c r="G57" i="9"/>
  <c r="G56" i="9"/>
  <c r="F51" i="9"/>
  <c r="B13" i="13"/>
  <c r="B14" i="13"/>
  <c r="E51" i="9"/>
  <c r="B12" i="13"/>
  <c r="D51" i="9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F64" i="6"/>
  <c r="E39" i="6"/>
  <c r="D39" i="6"/>
  <c r="G34" i="6"/>
  <c r="G32" i="6"/>
  <c r="G31" i="6"/>
  <c r="G30" i="6"/>
  <c r="G29" i="6"/>
  <c r="G25" i="6"/>
  <c r="G23" i="6"/>
  <c r="G22" i="6"/>
  <c r="G21" i="6"/>
  <c r="G19" i="6"/>
  <c r="G18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F61" i="4"/>
  <c r="F63" i="4"/>
  <c r="E61" i="4"/>
  <c r="D61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G61" i="3"/>
  <c r="F61" i="3"/>
  <c r="E61" i="3"/>
  <c r="D61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2" i="2"/>
  <c r="G60" i="2"/>
  <c r="F60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2" i="2"/>
  <c r="G30" i="2"/>
  <c r="G29" i="2"/>
  <c r="G18" i="2"/>
  <c r="F62" i="11"/>
  <c r="G60" i="11"/>
  <c r="F60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0" i="11"/>
  <c r="G29" i="11"/>
  <c r="G22" i="11"/>
  <c r="G19" i="11"/>
  <c r="G15" i="11"/>
  <c r="G11" i="11"/>
  <c r="G9" i="11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F39" i="7"/>
  <c r="E39" i="7"/>
  <c r="D39" i="7"/>
  <c r="B11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G61" i="14"/>
  <c r="F62" i="12"/>
  <c r="G51" i="9"/>
  <c r="G73" i="9"/>
  <c r="G62" i="5"/>
  <c r="G61" i="4"/>
  <c r="F63" i="3"/>
  <c r="B17" i="13"/>
  <c r="G61" i="8"/>
  <c r="G61" i="1"/>
  <c r="G15" i="10"/>
  <c r="B19" i="13"/>
  <c r="F39" i="10"/>
  <c r="B8" i="13"/>
  <c r="G39" i="10"/>
  <c r="F63" i="10"/>
  <c r="B9" i="13"/>
  <c r="B21" i="13"/>
</calcChain>
</file>

<file path=xl/sharedStrings.xml><?xml version="1.0" encoding="utf-8"?>
<sst xmlns="http://schemas.openxmlformats.org/spreadsheetml/2006/main" count="952" uniqueCount="162">
  <si>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</si>
  <si>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</si>
  <si>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</si>
  <si>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</si>
  <si>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</si>
  <si>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</si>
  <si>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</si>
  <si>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</si>
  <si>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</si>
  <si>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</si>
  <si>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</si>
  <si>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</si>
  <si>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</si>
  <si>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</si>
  <si>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</si>
  <si>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</si>
  <si>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</si>
  <si>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</si>
  <si>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</si>
  <si>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</si>
  <si>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</si>
  <si>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</si>
  <si>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</si>
  <si>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</si>
  <si>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</si>
  <si>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</si>
  <si>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</si>
  <si>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</si>
  <si>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</si>
  <si>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</si>
  <si>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</si>
  <si>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</si>
  <si>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</si>
  <si>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</si>
  <si>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</si>
  <si>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</si>
  <si>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</si>
  <si>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</si>
  <si>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</si>
  <si>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</si>
  <si>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</si>
  <si>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</si>
  <si>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</si>
  <si>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</si>
  <si>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</si>
  <si>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</si>
  <si>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</si>
  <si>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</si>
  <si>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</si>
  <si>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</si>
  <si>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</si>
  <si>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</si>
  <si>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</si>
  <si>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</si>
  <si>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</si>
  <si>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</si>
  <si>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</si>
  <si>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</si>
  <si>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</si>
  <si>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</si>
  <si>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</si>
  <si>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</si>
  <si>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</si>
  <si>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</si>
  <si>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</si>
  <si>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</si>
  <si>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</si>
  <si>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</si>
  <si>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</si>
  <si>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</si>
  <si>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</si>
  <si>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</si>
  <si>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</si>
  <si>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</si>
  <si>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</si>
  <si>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</si>
  <si>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</si>
  <si>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</si>
  <si>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</si>
  <si>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</si>
  <si>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</si>
  <si>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</si>
  <si>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</si>
  <si>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</si>
  <si>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</si>
  <si>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</si>
  <si>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</si>
  <si>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</si>
  <si>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</si>
  <si>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</si>
  <si>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</si>
  <si>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</si>
  <si>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</si>
  <si>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</si>
  <si>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</si>
  <si>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</si>
  <si>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</si>
  <si>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</si>
  <si>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</si>
  <si>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</si>
  <si>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</si>
  <si>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</si>
  <si>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</si>
  <si>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</si>
  <si>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</si>
  <si>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</si>
  <si>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</si>
  <si>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</si>
  <si>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</si>
  <si>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</si>
  <si>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</si>
  <si>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</si>
  <si>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</si>
  <si>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</si>
  <si>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</si>
  <si>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</si>
  <si>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</si>
  <si>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</si>
  <si>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</si>
  <si>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</si>
  <si>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</si>
  <si>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</si>
  <si>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</si>
  <si>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</si>
  <si>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</si>
  <si>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</si>
  <si>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</si>
  <si>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</si>
  <si>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</si>
  <si>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</si>
  <si>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</si>
  <si>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</si>
  <si>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</si>
  <si>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</si>
  <si>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</si>
  <si>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</si>
  <si>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</si>
  <si>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</si>
  <si>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</si>
  <si>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</si>
  <si>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</si>
  <si>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</si>
  <si>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</si>
  <si>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</si>
  <si>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</si>
  <si>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</si>
  <si>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</si>
  <si>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</si>
  <si>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</si>
  <si>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</si>
  <si>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</si>
  <si>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</si>
  <si>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</si>
  <si>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</si>
  <si>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</si>
  <si>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</si>
  <si>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</si>
  <si>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</si>
  <si>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</si>
  <si>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</si>
  <si>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>MONTH ENDED:  AUGUST 2024</t>
  </si>
  <si>
    <t xml:space="preserve">   Eternal Bacarrat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</si>
</sst>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>
        <v>8</v>
      </c>
      <c r="E9" s="104">
        <v>1665875</v>
      </c>
      <c r="F9" s="105">
        <v>422231.9</v>
      </c>
      <c r="G9" s="106">
        <f>F9/E9</f>
        <v>0.25345953327830723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1386303</v>
      </c>
      <c r="F10" s="105">
        <v>292448</v>
      </c>
      <c r="G10" s="106">
        <f>F10/E10</f>
        <v>0.21095532506241421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404551</v>
      </c>
      <c r="F13" s="105">
        <v>64705.5</v>
      </c>
      <c r="G13" s="106">
        <f t="shared" ref="G13:G22" si="0">F13/E13</f>
        <v>0.15994398728466869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153590</v>
      </c>
      <c r="F15" s="105">
        <v>44369</v>
      </c>
      <c r="G15" s="106">
        <f t="shared" si="0"/>
        <v>0.28887948434142846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3081808</v>
      </c>
      <c r="F16" s="105">
        <v>520994.5</v>
      </c>
      <c r="G16" s="106">
        <f t="shared" si="0"/>
        <v>0.1690548210660755</v>
      </c>
      <c r="H16" s="15"/>
    </row>
    <row r="17" spans="1:8" ht="15.75" x14ac:dyDescent="0.25">
      <c r="A17" s="78" t="s">
        <v>147</v>
      </c>
      <c r="B17" s="13"/>
      <c r="C17" s="14"/>
      <c r="D17" s="72">
        <v>4</v>
      </c>
      <c r="E17" s="104">
        <v>6633408</v>
      </c>
      <c r="F17" s="105">
        <v>271120</v>
      </c>
      <c r="G17" s="106">
        <f t="shared" si="0"/>
        <v>4.0871901743417559E-2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382106</v>
      </c>
      <c r="F18" s="105">
        <v>102951</v>
      </c>
      <c r="G18" s="106">
        <f t="shared" si="0"/>
        <v>0.26943047217264321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1043354</v>
      </c>
      <c r="F20" s="105">
        <v>176274.5</v>
      </c>
      <c r="G20" s="106">
        <f t="shared" si="0"/>
        <v>0.16894984827776574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41125</v>
      </c>
      <c r="F22" s="105">
        <v>11363</v>
      </c>
      <c r="G22" s="106">
        <f t="shared" si="0"/>
        <v>0.27630395136778113</v>
      </c>
      <c r="H22" s="15"/>
    </row>
    <row r="23" spans="1:8" ht="15.75" x14ac:dyDescent="0.25">
      <c r="A23" s="78" t="s">
        <v>149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633479</v>
      </c>
      <c r="F25" s="105">
        <v>89850</v>
      </c>
      <c r="G25" s="106">
        <f>F25/E25</f>
        <v>0.14183579881890324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151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561487</v>
      </c>
      <c r="F30" s="105">
        <v>184871.5</v>
      </c>
      <c r="G30" s="106">
        <f>F30/E30</f>
        <v>0.32925339322192676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262998</v>
      </c>
      <c r="F31" s="105">
        <v>56981</v>
      </c>
      <c r="G31" s="106">
        <f>F31/E31</f>
        <v>0.21665944227712758</v>
      </c>
      <c r="H31" s="15"/>
    </row>
    <row r="32" spans="1:8" ht="15.75" x14ac:dyDescent="0.25">
      <c r="A32" s="69" t="s">
        <v>142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152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37</v>
      </c>
      <c r="E39" s="109">
        <f>SUM(E9:E38)</f>
        <v>16250084</v>
      </c>
      <c r="F39" s="109">
        <f>SUM(F9:F38)</f>
        <v>2238159.9</v>
      </c>
      <c r="G39" s="110">
        <f>F39/E39</f>
        <v>0.13773220495352514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104</v>
      </c>
      <c r="E44" s="105">
        <v>13754348.449999999</v>
      </c>
      <c r="F44" s="105">
        <v>753944.81</v>
      </c>
      <c r="G44" s="106">
        <f>1-(+F44/E44)</f>
        <v>0.94518498547999197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6578397.0300000003</v>
      </c>
      <c r="F45" s="105">
        <v>736774.28</v>
      </c>
      <c r="G45" s="106">
        <f t="shared" ref="G45:G52" si="1">1-(+F45/E45)</f>
        <v>0.88800094055739898</v>
      </c>
      <c r="H45" s="15"/>
    </row>
    <row r="46" spans="1:8" ht="15.75" x14ac:dyDescent="0.25">
      <c r="A46" s="27" t="s">
        <v>35</v>
      </c>
      <c r="B46" s="28"/>
      <c r="C46" s="14"/>
      <c r="D46" s="72">
        <v>59</v>
      </c>
      <c r="E46" s="105">
        <v>5004091.75</v>
      </c>
      <c r="F46" s="105">
        <v>353607.79</v>
      </c>
      <c r="G46" s="106">
        <f t="shared" si="1"/>
        <v>0.92933626966372074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379818.5</v>
      </c>
      <c r="F47" s="105">
        <v>-6442.5</v>
      </c>
      <c r="G47" s="106">
        <f t="shared" si="1"/>
        <v>1.0169620489786568</v>
      </c>
      <c r="H47" s="15"/>
    </row>
    <row r="48" spans="1:8" ht="15.75" x14ac:dyDescent="0.25">
      <c r="A48" s="27" t="s">
        <v>37</v>
      </c>
      <c r="B48" s="28"/>
      <c r="C48" s="14"/>
      <c r="D48" s="72">
        <v>113</v>
      </c>
      <c r="E48" s="105">
        <v>13430262.26</v>
      </c>
      <c r="F48" s="105">
        <v>999222.24</v>
      </c>
      <c r="G48" s="106">
        <f t="shared" si="1"/>
        <v>0.92559920121768346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1998860</v>
      </c>
      <c r="F49" s="105">
        <v>98343</v>
      </c>
      <c r="G49" s="106">
        <f t="shared" si="1"/>
        <v>0.95080045626006826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1651154.52</v>
      </c>
      <c r="F50" s="105">
        <v>51474.52</v>
      </c>
      <c r="G50" s="106">
        <f t="shared" si="1"/>
        <v>0.96882513454888519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212575</v>
      </c>
      <c r="F52" s="105">
        <v>10100</v>
      </c>
      <c r="G52" s="106">
        <f t="shared" si="1"/>
        <v>0.9524873574032694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764</v>
      </c>
      <c r="E54" s="105">
        <v>82158256.359999999</v>
      </c>
      <c r="F54" s="105">
        <v>8757976.4600000009</v>
      </c>
      <c r="G54" s="106">
        <f>1-(+F54/E54)</f>
        <v>0.89340114009206317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f>SUM(D44:D57)</f>
        <v>1077</v>
      </c>
      <c r="E61" s="116">
        <f>SUM(E44:E60)</f>
        <v>125167763.87</v>
      </c>
      <c r="F61" s="116">
        <f>SUM(F44:F60)</f>
        <v>11755000.600000001</v>
      </c>
      <c r="G61" s="110">
        <f>1-(+F61/E61)</f>
        <v>0.9060860381574859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f>F61+F39</f>
        <v>13993160.500000002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43" zoomScale="87" workbookViewId="0">
      <selection activeCell="F70" sqref="F7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150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490799</v>
      </c>
      <c r="F10" s="105">
        <v>53301.5</v>
      </c>
      <c r="G10" s="106">
        <f>F10/E10</f>
        <v>0.10860148451810211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5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9</v>
      </c>
      <c r="E15" s="105">
        <f>1368062+1510</f>
        <v>1369572</v>
      </c>
      <c r="F15" s="105">
        <f>270106-12010</f>
        <v>258096</v>
      </c>
      <c r="G15" s="106">
        <f>F15/E15</f>
        <v>0.18845011434229086</v>
      </c>
      <c r="H15" s="15"/>
    </row>
    <row r="16" spans="1:8" ht="15.75" x14ac:dyDescent="0.25">
      <c r="A16" s="78" t="s">
        <v>103</v>
      </c>
      <c r="B16" s="13"/>
      <c r="C16" s="14"/>
      <c r="D16" s="72">
        <v>5</v>
      </c>
      <c r="E16" s="105">
        <v>657201</v>
      </c>
      <c r="F16" s="105">
        <v>219850</v>
      </c>
      <c r="G16" s="106">
        <f>F16/E16</f>
        <v>0.33452474965801937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73499</v>
      </c>
      <c r="F19" s="105">
        <v>11775</v>
      </c>
      <c r="G19" s="106">
        <f>F19/E19</f>
        <v>0.16020626130967769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939960</v>
      </c>
      <c r="F20" s="105">
        <v>204894</v>
      </c>
      <c r="G20" s="106">
        <f>F20/E20</f>
        <v>0.2179816162389889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869305</v>
      </c>
      <c r="F25" s="105">
        <v>247387.5</v>
      </c>
      <c r="G25" s="106">
        <f>F25/E25</f>
        <v>0.28458078580015067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104189</v>
      </c>
      <c r="F26" s="105">
        <v>104189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17290</v>
      </c>
      <c r="F28" s="105">
        <v>-3810</v>
      </c>
      <c r="G28" s="106">
        <f>F28/E28</f>
        <v>-0.2203585887796414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106384</v>
      </c>
      <c r="F29" s="105">
        <v>21440.66</v>
      </c>
      <c r="G29" s="106">
        <f t="shared" ref="G29:G34" si="0">F29/E29</f>
        <v>0.20154026921341556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388824</v>
      </c>
      <c r="F33" s="105">
        <v>94408</v>
      </c>
      <c r="G33" s="106">
        <f t="shared" si="0"/>
        <v>0.24280394214348908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1109138</v>
      </c>
      <c r="F34" s="105">
        <v>131217</v>
      </c>
      <c r="G34" s="106">
        <f t="shared" si="0"/>
        <v>0.118305386705712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35</v>
      </c>
      <c r="E39" s="116">
        <f>SUM(E9:E38)</f>
        <v>6126161</v>
      </c>
      <c r="F39" s="116">
        <f>SUM(F9:F38)</f>
        <v>1342748.66</v>
      </c>
      <c r="G39" s="121">
        <f>F39/E39</f>
        <v>0.21918272471128328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55</v>
      </c>
      <c r="E44" s="105">
        <v>12537768.1</v>
      </c>
      <c r="F44" s="105">
        <v>1024650.98</v>
      </c>
      <c r="G44" s="106">
        <f>1-(+F44/E44)</f>
        <v>0.91827484989134545</v>
      </c>
      <c r="H44" s="15"/>
    </row>
    <row r="45" spans="1:8" ht="15.75" x14ac:dyDescent="0.25">
      <c r="A45" s="27" t="s">
        <v>34</v>
      </c>
      <c r="B45" s="28"/>
      <c r="C45" s="14"/>
      <c r="D45" s="72">
        <v>6</v>
      </c>
      <c r="E45" s="105">
        <v>898186.15</v>
      </c>
      <c r="F45" s="105">
        <v>39208.99</v>
      </c>
      <c r="G45" s="106">
        <f>1-(+F45/E45)</f>
        <v>0.95634647672979589</v>
      </c>
      <c r="H45" s="15"/>
    </row>
    <row r="46" spans="1:8" ht="15.75" x14ac:dyDescent="0.25">
      <c r="A46" s="27" t="s">
        <v>35</v>
      </c>
      <c r="B46" s="28"/>
      <c r="C46" s="14"/>
      <c r="D46" s="72">
        <v>52</v>
      </c>
      <c r="E46" s="105">
        <v>6483592.25</v>
      </c>
      <c r="F46" s="105">
        <v>450420.31</v>
      </c>
      <c r="G46" s="106">
        <f>1-(+F46/E46)</f>
        <v>0.93052920470129807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1011808.25</v>
      </c>
      <c r="F47" s="105">
        <v>-6803.75</v>
      </c>
      <c r="G47" s="106">
        <f>1-(+F47/E47)</f>
        <v>1.0067243472268586</v>
      </c>
      <c r="H47" s="15"/>
    </row>
    <row r="48" spans="1:8" ht="15.75" x14ac:dyDescent="0.25">
      <c r="A48" s="27" t="s">
        <v>37</v>
      </c>
      <c r="B48" s="28"/>
      <c r="C48" s="14"/>
      <c r="D48" s="72">
        <v>43</v>
      </c>
      <c r="E48" s="105">
        <v>10988830.5</v>
      </c>
      <c r="F48" s="105">
        <v>746460.98</v>
      </c>
      <c r="G48" s="106">
        <f t="shared" ref="G48:G54" si="1">1-(+F48/E48)</f>
        <v>0.93207093511907391</v>
      </c>
      <c r="H48" s="15"/>
    </row>
    <row r="49" spans="1:8" ht="15.75" x14ac:dyDescent="0.25">
      <c r="A49" s="27" t="s">
        <v>38</v>
      </c>
      <c r="B49" s="28"/>
      <c r="C49" s="14"/>
      <c r="D49" s="72">
        <v>1</v>
      </c>
      <c r="E49" s="105">
        <v>441367</v>
      </c>
      <c r="F49" s="105">
        <v>9798</v>
      </c>
      <c r="G49" s="106">
        <f t="shared" si="1"/>
        <v>0.97780078710007767</v>
      </c>
      <c r="H49" s="2"/>
    </row>
    <row r="50" spans="1:8" ht="15.75" x14ac:dyDescent="0.25">
      <c r="A50" s="27" t="s">
        <v>39</v>
      </c>
      <c r="B50" s="28"/>
      <c r="C50" s="21"/>
      <c r="D50" s="72">
        <v>2</v>
      </c>
      <c r="E50" s="105">
        <v>260135</v>
      </c>
      <c r="F50" s="105">
        <v>27554.65</v>
      </c>
      <c r="G50" s="106">
        <f t="shared" si="1"/>
        <v>0.89407557614315647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295800</v>
      </c>
      <c r="F52" s="105">
        <v>6325</v>
      </c>
      <c r="G52" s="106">
        <f t="shared" si="1"/>
        <v>0.9786173089925625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66500</v>
      </c>
      <c r="F53" s="105">
        <v>27200</v>
      </c>
      <c r="G53" s="106">
        <f t="shared" si="1"/>
        <v>0.59097744360902249</v>
      </c>
      <c r="H53" s="2"/>
    </row>
    <row r="54" spans="1:8" ht="15.75" x14ac:dyDescent="0.25">
      <c r="A54" s="27" t="s">
        <v>98</v>
      </c>
      <c r="B54" s="28"/>
      <c r="C54" s="39"/>
      <c r="D54" s="72">
        <v>671</v>
      </c>
      <c r="E54" s="105">
        <v>67955388.540000007</v>
      </c>
      <c r="F54" s="105">
        <v>7950817.0499999998</v>
      </c>
      <c r="G54" s="106">
        <f t="shared" si="1"/>
        <v>0.88299946154645292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836</v>
      </c>
      <c r="E61" s="116">
        <f>SUM(E44:E60)</f>
        <v>100939375.79000001</v>
      </c>
      <c r="F61" s="116">
        <f>SUM(F44:F60)</f>
        <v>10275632.209999999</v>
      </c>
      <c r="G61" s="110">
        <f>1-(+F61/E61)</f>
        <v>0.89819996280363368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11618380.869999999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ht="18" x14ac:dyDescent="0.25">
      <c r="D72" s="120"/>
      <c r="E72" s="120"/>
      <c r="F72" s="36"/>
      <c r="G72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</v>
      </c>
      <c r="B9" s="141"/>
      <c r="C9" s="14"/>
      <c r="D9" s="72">
        <v>7</v>
      </c>
      <c r="E9" s="104">
        <v>935700</v>
      </c>
      <c r="F9" s="105">
        <v>279714.5</v>
      </c>
      <c r="G9" s="106">
        <f>+F9/E9</f>
        <v>0.29893609062733784</v>
      </c>
      <c r="H9" s="15"/>
    </row>
    <row r="10" spans="1:8" ht="15.75" x14ac:dyDescent="0.25">
      <c r="A10" s="140" t="s">
        <v>141</v>
      </c>
      <c r="B10" s="141"/>
      <c r="C10" s="14"/>
      <c r="D10" s="72"/>
      <c r="E10" s="104"/>
      <c r="F10" s="105"/>
      <c r="G10" s="106"/>
      <c r="H10" s="15"/>
    </row>
    <row r="11" spans="1:8" ht="15.75" x14ac:dyDescent="0.25">
      <c r="A11" s="140" t="s">
        <v>11</v>
      </c>
      <c r="B11" s="141"/>
      <c r="C11" s="14"/>
      <c r="D11" s="72">
        <v>2</v>
      </c>
      <c r="E11" s="104">
        <v>270616</v>
      </c>
      <c r="F11" s="105">
        <v>79003</v>
      </c>
      <c r="G11" s="106">
        <f>F11/E11</f>
        <v>0.29193765335382976</v>
      </c>
      <c r="H11" s="15"/>
    </row>
    <row r="12" spans="1:8" ht="15.75" x14ac:dyDescent="0.25">
      <c r="A12" s="140" t="s">
        <v>12</v>
      </c>
      <c r="B12" s="141"/>
      <c r="C12" s="14"/>
      <c r="D12" s="72"/>
      <c r="E12" s="104"/>
      <c r="F12" s="105"/>
      <c r="G12" s="106"/>
      <c r="H12" s="15"/>
    </row>
    <row r="13" spans="1:8" ht="15.75" x14ac:dyDescent="0.25">
      <c r="A13" s="140" t="s">
        <v>113</v>
      </c>
      <c r="B13" s="141"/>
      <c r="C13" s="14"/>
      <c r="D13" s="72"/>
      <c r="E13" s="104"/>
      <c r="F13" s="105"/>
      <c r="G13" s="106"/>
      <c r="H13" s="15"/>
    </row>
    <row r="14" spans="1:8" ht="15.75" x14ac:dyDescent="0.25">
      <c r="A14" s="140" t="s">
        <v>53</v>
      </c>
      <c r="B14" s="141"/>
      <c r="C14" s="14"/>
      <c r="D14" s="72"/>
      <c r="E14" s="104"/>
      <c r="F14" s="105"/>
      <c r="G14" s="106"/>
      <c r="H14" s="15"/>
    </row>
    <row r="15" spans="1:8" ht="15.75" x14ac:dyDescent="0.25">
      <c r="A15" s="140" t="s">
        <v>105</v>
      </c>
      <c r="B15" s="141"/>
      <c r="C15" s="14"/>
      <c r="D15" s="72">
        <v>1</v>
      </c>
      <c r="E15" s="104">
        <v>217562</v>
      </c>
      <c r="F15" s="105">
        <v>29263.5</v>
      </c>
      <c r="G15" s="106">
        <f>F15/E15</f>
        <v>0.13450648550757946</v>
      </c>
      <c r="H15" s="15"/>
    </row>
    <row r="16" spans="1:8" ht="15.75" x14ac:dyDescent="0.25">
      <c r="A16" s="140" t="s">
        <v>121</v>
      </c>
      <c r="B16" s="141"/>
      <c r="C16" s="14"/>
      <c r="D16" s="72"/>
      <c r="E16" s="104"/>
      <c r="F16" s="105"/>
      <c r="G16" s="106"/>
      <c r="H16" s="15"/>
    </row>
    <row r="17" spans="1:8" ht="15.75" x14ac:dyDescent="0.25">
      <c r="A17" s="140" t="s">
        <v>13</v>
      </c>
      <c r="B17" s="141"/>
      <c r="C17" s="14"/>
      <c r="D17" s="72"/>
      <c r="E17" s="104"/>
      <c r="F17" s="105"/>
      <c r="G17" s="106"/>
      <c r="H17" s="15"/>
    </row>
    <row r="18" spans="1:8" ht="15.75" x14ac:dyDescent="0.25">
      <c r="A18" s="140" t="s">
        <v>14</v>
      </c>
      <c r="B18" s="141"/>
      <c r="C18" s="14"/>
      <c r="D18" s="72"/>
      <c r="E18" s="104"/>
      <c r="F18" s="105"/>
      <c r="G18" s="106"/>
      <c r="H18" s="15"/>
    </row>
    <row r="19" spans="1:8" ht="15.75" x14ac:dyDescent="0.25">
      <c r="A19" s="140" t="s">
        <v>15</v>
      </c>
      <c r="B19" s="141"/>
      <c r="C19" s="14"/>
      <c r="D19" s="72">
        <v>1</v>
      </c>
      <c r="E19" s="104">
        <v>434988</v>
      </c>
      <c r="F19" s="105">
        <v>131480.5</v>
      </c>
      <c r="G19" s="106">
        <f>F19/E19</f>
        <v>0.30226236126054051</v>
      </c>
      <c r="H19" s="15"/>
    </row>
    <row r="20" spans="1:8" ht="15.75" x14ac:dyDescent="0.25">
      <c r="A20" s="140" t="s">
        <v>16</v>
      </c>
      <c r="B20" s="141"/>
      <c r="C20" s="14"/>
      <c r="D20" s="72"/>
      <c r="E20" s="104"/>
      <c r="F20" s="105"/>
      <c r="G20" s="106"/>
      <c r="H20" s="15"/>
    </row>
    <row r="21" spans="1:8" ht="15.75" x14ac:dyDescent="0.25">
      <c r="A21" s="140" t="s">
        <v>109</v>
      </c>
      <c r="B21" s="141"/>
      <c r="C21" s="14"/>
      <c r="D21" s="72"/>
      <c r="E21" s="104"/>
      <c r="F21" s="105"/>
      <c r="G21" s="106"/>
      <c r="H21" s="15"/>
    </row>
    <row r="22" spans="1:8" ht="15.75" x14ac:dyDescent="0.25">
      <c r="A22" s="140" t="s">
        <v>56</v>
      </c>
      <c r="B22" s="141"/>
      <c r="C22" s="14"/>
      <c r="D22" s="72">
        <v>1</v>
      </c>
      <c r="E22" s="104">
        <v>224494</v>
      </c>
      <c r="F22" s="105">
        <v>81807.5</v>
      </c>
      <c r="G22" s="106">
        <f>F22/E22</f>
        <v>0.36440840289718213</v>
      </c>
      <c r="H22" s="15"/>
    </row>
    <row r="23" spans="1:8" ht="15.75" x14ac:dyDescent="0.25">
      <c r="A23" s="140" t="s">
        <v>143</v>
      </c>
      <c r="B23" s="141"/>
      <c r="C23" s="14"/>
      <c r="D23" s="72"/>
      <c r="E23" s="104"/>
      <c r="F23" s="105"/>
      <c r="G23" s="106"/>
      <c r="H23" s="15"/>
    </row>
    <row r="24" spans="1:8" ht="15.75" x14ac:dyDescent="0.25">
      <c r="A24" s="140" t="s">
        <v>19</v>
      </c>
      <c r="B24" s="141"/>
      <c r="C24" s="14"/>
      <c r="D24" s="72"/>
      <c r="E24" s="104"/>
      <c r="F24" s="105"/>
      <c r="G24" s="106"/>
      <c r="H24" s="15"/>
    </row>
    <row r="25" spans="1:8" ht="15.75" x14ac:dyDescent="0.25">
      <c r="A25" s="142" t="s">
        <v>20</v>
      </c>
      <c r="B25" s="141"/>
      <c r="C25" s="14"/>
      <c r="D25" s="72"/>
      <c r="E25" s="104"/>
      <c r="F25" s="105"/>
      <c r="G25" s="106"/>
      <c r="H25" s="15"/>
    </row>
    <row r="26" spans="1:8" ht="15.75" x14ac:dyDescent="0.25">
      <c r="A26" s="142" t="s">
        <v>21</v>
      </c>
      <c r="B26" s="141"/>
      <c r="C26" s="14"/>
      <c r="D26" s="72"/>
      <c r="E26" s="104"/>
      <c r="F26" s="105"/>
      <c r="G26" s="106"/>
      <c r="H26" s="15"/>
    </row>
    <row r="27" spans="1:8" ht="15.75" x14ac:dyDescent="0.25">
      <c r="A27" s="143" t="s">
        <v>22</v>
      </c>
      <c r="B27" s="141"/>
      <c r="C27" s="14"/>
      <c r="D27" s="72"/>
      <c r="E27" s="105"/>
      <c r="F27" s="105"/>
      <c r="G27" s="106"/>
      <c r="H27" s="15"/>
    </row>
    <row r="28" spans="1:8" ht="15.75" x14ac:dyDescent="0.25">
      <c r="A28" s="143" t="s">
        <v>23</v>
      </c>
      <c r="B28" s="141"/>
      <c r="C28" s="14"/>
      <c r="D28" s="72"/>
      <c r="E28" s="105"/>
      <c r="F28" s="105"/>
      <c r="G28" s="106"/>
      <c r="H28" s="15"/>
    </row>
    <row r="29" spans="1:8" ht="15.75" x14ac:dyDescent="0.25">
      <c r="A29" s="143" t="s">
        <v>24</v>
      </c>
      <c r="B29" s="141"/>
      <c r="C29" s="14"/>
      <c r="D29" s="72">
        <v>1</v>
      </c>
      <c r="E29" s="105">
        <v>39661</v>
      </c>
      <c r="F29" s="105">
        <v>12579</v>
      </c>
      <c r="G29" s="106">
        <f>F29/E29</f>
        <v>0.3171629560525453</v>
      </c>
      <c r="H29" s="15"/>
    </row>
    <row r="30" spans="1:8" ht="15.75" x14ac:dyDescent="0.25">
      <c r="A30" s="143" t="s">
        <v>25</v>
      </c>
      <c r="B30" s="141"/>
      <c r="C30" s="14"/>
      <c r="D30" s="72">
        <v>1</v>
      </c>
      <c r="E30" s="105">
        <v>170936</v>
      </c>
      <c r="F30" s="105">
        <v>25374</v>
      </c>
      <c r="G30" s="106">
        <f>F30/E30</f>
        <v>0.14844152197313615</v>
      </c>
      <c r="H30" s="15"/>
    </row>
    <row r="31" spans="1:8" ht="15.75" x14ac:dyDescent="0.25">
      <c r="A31" s="143" t="s">
        <v>26</v>
      </c>
      <c r="B31" s="141"/>
      <c r="C31" s="14"/>
      <c r="D31" s="72"/>
      <c r="E31" s="105"/>
      <c r="F31" s="105"/>
      <c r="G31" s="106"/>
      <c r="H31" s="15"/>
    </row>
    <row r="32" spans="1:8" ht="15.75" x14ac:dyDescent="0.25">
      <c r="A32" s="143" t="s">
        <v>117</v>
      </c>
      <c r="B32" s="141"/>
      <c r="C32" s="14"/>
      <c r="D32" s="72"/>
      <c r="E32" s="105"/>
      <c r="F32" s="105"/>
      <c r="G32" s="106"/>
      <c r="H32" s="15"/>
    </row>
    <row r="33" spans="1:8" ht="15.75" x14ac:dyDescent="0.25">
      <c r="A33" s="143" t="s">
        <v>149</v>
      </c>
      <c r="B33" s="141"/>
      <c r="C33" s="14"/>
      <c r="D33" s="72"/>
      <c r="E33" s="105"/>
      <c r="F33" s="105"/>
      <c r="G33" s="106"/>
      <c r="H33" s="15"/>
    </row>
    <row r="34" spans="1:8" ht="15.75" x14ac:dyDescent="0.25">
      <c r="A34" s="143" t="s">
        <v>27</v>
      </c>
      <c r="B34" s="141"/>
      <c r="C34" s="14"/>
      <c r="D34" s="72">
        <v>1</v>
      </c>
      <c r="E34" s="105">
        <v>138598</v>
      </c>
      <c r="F34" s="105">
        <v>74547.5</v>
      </c>
      <c r="G34" s="106">
        <f>+F34/E34</f>
        <v>0.53786851181113726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15</v>
      </c>
      <c r="E39" s="116">
        <f>SUM(E9:E38)</f>
        <v>2432555</v>
      </c>
      <c r="F39" s="116">
        <f>SUM(F9:F38)</f>
        <v>713769.5</v>
      </c>
      <c r="G39" s="121">
        <f>F39/E39</f>
        <v>0.29342378692362558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3451035.53</v>
      </c>
      <c r="F44" s="105">
        <v>376461.61</v>
      </c>
      <c r="G44" s="122">
        <f t="shared" ref="G44:G50" si="0">1-(+F44/E44)</f>
        <v>0.89091343548120472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492208.03</v>
      </c>
      <c r="F45" s="105">
        <v>-4188.22</v>
      </c>
      <c r="G45" s="122">
        <f t="shared" si="0"/>
        <v>1.0085090444379787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4855513</v>
      </c>
      <c r="F46" s="105">
        <v>470903.44</v>
      </c>
      <c r="G46" s="122">
        <f t="shared" si="0"/>
        <v>0.90301674817882271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3478576.5</v>
      </c>
      <c r="F47" s="105">
        <v>133186.1</v>
      </c>
      <c r="G47" s="122">
        <f t="shared" si="0"/>
        <v>0.96171247060399567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5165955</v>
      </c>
      <c r="F48" s="105">
        <v>503372.14</v>
      </c>
      <c r="G48" s="122">
        <f t="shared" si="0"/>
        <v>0.90255971257976497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618061</v>
      </c>
      <c r="F49" s="105">
        <v>23745.78</v>
      </c>
      <c r="G49" s="122">
        <f t="shared" si="0"/>
        <v>0.96158020001262012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1231040</v>
      </c>
      <c r="F50" s="105">
        <v>159203.57999999999</v>
      </c>
      <c r="G50" s="122">
        <f t="shared" si="0"/>
        <v>0.8706755426306213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209050</v>
      </c>
      <c r="F52" s="105">
        <v>31300</v>
      </c>
      <c r="G52" s="122">
        <f>1-(+F52/E52)</f>
        <v>0.85027505381487689</v>
      </c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45917482.609999999</v>
      </c>
      <c r="F53" s="105">
        <v>4817112.87</v>
      </c>
      <c r="G53" s="122">
        <f>1-(+F53/E53)</f>
        <v>0.89509196506014643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653</v>
      </c>
      <c r="E60" s="116">
        <f>SUM(E44:E59)</f>
        <v>65418921.670000002</v>
      </c>
      <c r="F60" s="116">
        <f>SUM(F44:F59)</f>
        <v>6511097.3000000007</v>
      </c>
      <c r="G60" s="126">
        <f>1-(+F60/E60)</f>
        <v>0.90047073333240402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7224866.8000000007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159299</v>
      </c>
      <c r="F17" s="105">
        <v>68998</v>
      </c>
      <c r="G17" s="122">
        <f>F17/E17</f>
        <v>0.43313517347880404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107258</v>
      </c>
      <c r="F18" s="105">
        <v>38024</v>
      </c>
      <c r="G18" s="122">
        <f>F18/E18</f>
        <v>0.35450968692311996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457372</v>
      </c>
      <c r="F33" s="105">
        <v>81546.5</v>
      </c>
      <c r="G33" s="122">
        <f>F33/E33</f>
        <v>0.1782935990834594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723929</v>
      </c>
      <c r="F39" s="116">
        <f>SUM(F9:F38)</f>
        <v>188568.5</v>
      </c>
      <c r="G39" s="126">
        <f>F39/E39</f>
        <v>0.26047927351991701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1465674.75</v>
      </c>
      <c r="F44" s="105">
        <v>106841.75</v>
      </c>
      <c r="G44" s="122">
        <f>1-(+F44/E44)</f>
        <v>0.92710405224624359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37</v>
      </c>
      <c r="E46" s="105">
        <v>1723302.5</v>
      </c>
      <c r="F46" s="105">
        <v>165527.14000000001</v>
      </c>
      <c r="G46" s="122">
        <f>1-(+F46/E46)</f>
        <v>0.90394771666611051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781867.5</v>
      </c>
      <c r="F47" s="105">
        <v>37457.5</v>
      </c>
      <c r="G47" s="122">
        <f>1-(+F47/E47)</f>
        <v>0.95209226627273802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2214228.7799999998</v>
      </c>
      <c r="F48" s="105">
        <v>129799.99</v>
      </c>
      <c r="G48" s="122">
        <f>1-(+F48/E48)</f>
        <v>0.94137914240280085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182405</v>
      </c>
      <c r="F50" s="105">
        <v>8480</v>
      </c>
      <c r="G50" s="122">
        <f>1-(+F50/E50)</f>
        <v>0.95351004632548453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333</v>
      </c>
      <c r="E53" s="136">
        <v>29600082.850000001</v>
      </c>
      <c r="F53" s="136">
        <v>3645997.54</v>
      </c>
      <c r="G53" s="122">
        <f>1-(+F53/E53)</f>
        <v>0.87682475219828648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421</v>
      </c>
      <c r="E60" s="116">
        <f>SUM(E44:E59)</f>
        <v>35967561.380000003</v>
      </c>
      <c r="F60" s="116">
        <f>SUM(F44:F59)</f>
        <v>4094103.92</v>
      </c>
      <c r="G60" s="126">
        <f>1-(F60/E60)</f>
        <v>0.88617232409099178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4282672.42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AUGUST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571569</v>
      </c>
      <c r="F15" s="105">
        <v>169128.5</v>
      </c>
      <c r="G15" s="122">
        <f>F15/E15</f>
        <v>0.29590215704490619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384117</v>
      </c>
      <c r="F19" s="105">
        <v>98129</v>
      </c>
      <c r="G19" s="122">
        <f>F19/E19</f>
        <v>0.25546643340440545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805707</v>
      </c>
      <c r="F24" s="105">
        <v>104158</v>
      </c>
      <c r="G24" s="122">
        <f>F24/E24</f>
        <v>0.12927528245379524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19540</v>
      </c>
      <c r="F26" s="105">
        <v>19540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84102</v>
      </c>
      <c r="F29" s="105">
        <v>23997</v>
      </c>
      <c r="G29" s="122">
        <f>F29/E29</f>
        <v>0.28533209673967325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1305591</v>
      </c>
      <c r="F30" s="105">
        <v>249318.5</v>
      </c>
      <c r="G30" s="122">
        <f>F30/E30</f>
        <v>0.19096217728216569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173145</v>
      </c>
      <c r="F34" s="105">
        <v>50384.5</v>
      </c>
      <c r="G34" s="122">
        <f>F34/E34</f>
        <v>0.29099598602327531</v>
      </c>
      <c r="H34" s="6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3343771</v>
      </c>
      <c r="F39" s="116">
        <f>SUM(F9:F38)</f>
        <v>714655.5</v>
      </c>
      <c r="G39" s="126">
        <f>F39/E39</f>
        <v>0.21372740537554755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500336.35</v>
      </c>
      <c r="F44" s="105">
        <v>40213.379999999997</v>
      </c>
      <c r="G44" s="122">
        <f>1-(+F44/E44)</f>
        <v>0.91962730671077564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3287437</v>
      </c>
      <c r="F46" s="105">
        <v>265840.12</v>
      </c>
      <c r="G46" s="122">
        <f t="shared" ref="G46:G52" si="0">1-(+F46/E46)</f>
        <v>0.91913453550592761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2523438.5</v>
      </c>
      <c r="F47" s="105">
        <v>118429.18</v>
      </c>
      <c r="G47" s="122">
        <f t="shared" si="0"/>
        <v>0.95306833116796785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4334802.22</v>
      </c>
      <c r="F48" s="105">
        <v>441465.06</v>
      </c>
      <c r="G48" s="122">
        <f t="shared" si="0"/>
        <v>0.89815796947709414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987000</v>
      </c>
      <c r="F50" s="105">
        <v>110030</v>
      </c>
      <c r="G50" s="122">
        <f t="shared" si="0"/>
        <v>0.88852077001013174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255930</v>
      </c>
      <c r="F51" s="105">
        <v>27760</v>
      </c>
      <c r="G51" s="122">
        <f t="shared" si="0"/>
        <v>0.89153284101121399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388675</v>
      </c>
      <c r="F52" s="105">
        <v>74300</v>
      </c>
      <c r="G52" s="122">
        <f t="shared" si="0"/>
        <v>0.80883771788769532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37701014.890000001</v>
      </c>
      <c r="F54" s="105">
        <v>4244681.72</v>
      </c>
      <c r="G54" s="122">
        <f>1-(+F54/E54)</f>
        <v>0.88741200383107244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1514077.85</v>
      </c>
      <c r="F55" s="105">
        <v>68241.919999999998</v>
      </c>
      <c r="G55" s="122">
        <f>1-(+F55/E55)</f>
        <v>0.95492839420377229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/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51492711.810000002</v>
      </c>
      <c r="F61" s="116">
        <f>SUM(F44:F60)</f>
        <v>5390961.3799999999</v>
      </c>
      <c r="G61" s="126">
        <f>1-(F61/E61)</f>
        <v>0.89530632218610284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6105616.8799999999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7" sqref="A27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AUGUST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421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114845270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23949675.879999999</v>
      </c>
      <c r="C8" s="57"/>
      <c r="D8" s="21"/>
    </row>
    <row r="9" spans="1:4" ht="20.25" x14ac:dyDescent="0.3">
      <c r="A9" s="94" t="s">
        <v>85</v>
      </c>
      <c r="B9" s="84">
        <f>B8/B7</f>
        <v>0.20853863533082381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102">
        <f>RIVERCITY!$E$51</f>
        <v>1838291</v>
      </c>
      <c r="C12" s="57"/>
      <c r="D12" s="21"/>
    </row>
    <row r="13" spans="1:4" ht="21" thickTop="1" x14ac:dyDescent="0.3">
      <c r="A13" s="94" t="s">
        <v>139</v>
      </c>
      <c r="B13" s="102">
        <f>RIVERCITY!$F$51</f>
        <v>71751.61</v>
      </c>
      <c r="C13" s="57"/>
      <c r="D13" s="21"/>
    </row>
    <row r="14" spans="1:4" ht="20.25" x14ac:dyDescent="0.3">
      <c r="A14" s="94" t="s">
        <v>89</v>
      </c>
      <c r="B14" s="84">
        <f>1-(B13/B12)</f>
        <v>0.96096830697642543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12944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1445803416.2900002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139337383.91999999</v>
      </c>
      <c r="C18" s="21"/>
      <c r="D18" s="21"/>
    </row>
    <row r="19" spans="1:4" ht="20.25" x14ac:dyDescent="0.3">
      <c r="A19" s="94" t="s">
        <v>89</v>
      </c>
      <c r="B19" s="84">
        <f>1-(B18/B17)</f>
        <v>0.9036263282061221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163358811.41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</v>
      </c>
      <c r="B9" s="141"/>
      <c r="C9" s="14"/>
      <c r="D9" s="72"/>
      <c r="E9" s="105"/>
      <c r="F9" s="105"/>
      <c r="G9" s="122"/>
      <c r="H9" s="15"/>
    </row>
    <row r="10" spans="1:8" ht="15.75" x14ac:dyDescent="0.25">
      <c r="A10" s="140" t="s">
        <v>141</v>
      </c>
      <c r="B10" s="141"/>
      <c r="C10" s="14"/>
      <c r="D10" s="72"/>
      <c r="E10" s="105"/>
      <c r="F10" s="105"/>
      <c r="G10" s="122"/>
      <c r="H10" s="15"/>
    </row>
    <row r="11" spans="1:8" ht="15.75" x14ac:dyDescent="0.25">
      <c r="A11" s="140" t="s">
        <v>11</v>
      </c>
      <c r="B11" s="141"/>
      <c r="C11" s="14"/>
      <c r="D11" s="72"/>
      <c r="E11" s="105"/>
      <c r="F11" s="105"/>
      <c r="G11" s="122"/>
      <c r="H11" s="15"/>
    </row>
    <row r="12" spans="1:8" ht="15.75" x14ac:dyDescent="0.25">
      <c r="A12" s="140" t="s">
        <v>12</v>
      </c>
      <c r="B12" s="141"/>
      <c r="C12" s="14"/>
      <c r="D12" s="72"/>
      <c r="E12" s="105"/>
      <c r="F12" s="105"/>
      <c r="G12" s="122"/>
      <c r="H12" s="15"/>
    </row>
    <row r="13" spans="1:8" ht="15.75" x14ac:dyDescent="0.25">
      <c r="A13" s="140" t="s">
        <v>113</v>
      </c>
      <c r="B13" s="141"/>
      <c r="C13" s="14"/>
      <c r="D13" s="72"/>
      <c r="E13" s="105"/>
      <c r="F13" s="105"/>
      <c r="G13" s="122"/>
      <c r="H13" s="15"/>
    </row>
    <row r="14" spans="1:8" ht="15.75" x14ac:dyDescent="0.25">
      <c r="A14" s="140" t="s">
        <v>53</v>
      </c>
      <c r="B14" s="141"/>
      <c r="C14" s="14"/>
      <c r="D14" s="72"/>
      <c r="E14" s="105"/>
      <c r="F14" s="105"/>
      <c r="G14" s="122"/>
      <c r="H14" s="15"/>
    </row>
    <row r="15" spans="1:8" ht="15.75" x14ac:dyDescent="0.25">
      <c r="A15" s="140" t="s">
        <v>105</v>
      </c>
      <c r="B15" s="141"/>
      <c r="C15" s="14"/>
      <c r="D15" s="72"/>
      <c r="E15" s="105"/>
      <c r="F15" s="105"/>
      <c r="G15" s="122"/>
      <c r="H15" s="15"/>
    </row>
    <row r="16" spans="1:8" ht="15.75" x14ac:dyDescent="0.25">
      <c r="A16" s="140" t="s">
        <v>121</v>
      </c>
      <c r="B16" s="141"/>
      <c r="C16" s="14"/>
      <c r="D16" s="72"/>
      <c r="E16" s="105"/>
      <c r="F16" s="105"/>
      <c r="G16" s="122"/>
      <c r="H16" s="15"/>
    </row>
    <row r="17" spans="1:8" ht="15.75" x14ac:dyDescent="0.25">
      <c r="A17" s="140" t="s">
        <v>13</v>
      </c>
      <c r="B17" s="141"/>
      <c r="C17" s="14"/>
      <c r="D17" s="72"/>
      <c r="E17" s="105"/>
      <c r="F17" s="105"/>
      <c r="G17" s="122"/>
      <c r="H17" s="15"/>
    </row>
    <row r="18" spans="1:8" ht="15.75" x14ac:dyDescent="0.25">
      <c r="A18" s="140" t="s">
        <v>14</v>
      </c>
      <c r="B18" s="141"/>
      <c r="C18" s="14"/>
      <c r="D18" s="72">
        <v>1</v>
      </c>
      <c r="E18" s="105">
        <v>403612</v>
      </c>
      <c r="F18" s="105">
        <v>82786</v>
      </c>
      <c r="G18" s="122">
        <f>F18/E18</f>
        <v>0.20511283113485229</v>
      </c>
      <c r="H18" s="15"/>
    </row>
    <row r="19" spans="1:8" ht="15.75" x14ac:dyDescent="0.25">
      <c r="A19" s="140" t="s">
        <v>15</v>
      </c>
      <c r="B19" s="141"/>
      <c r="C19" s="14"/>
      <c r="D19" s="72"/>
      <c r="E19" s="105"/>
      <c r="F19" s="105"/>
      <c r="G19" s="122"/>
      <c r="H19" s="15"/>
    </row>
    <row r="20" spans="1:8" ht="15.75" x14ac:dyDescent="0.25">
      <c r="A20" s="140" t="s">
        <v>16</v>
      </c>
      <c r="B20" s="141"/>
      <c r="C20" s="14"/>
      <c r="D20" s="72"/>
      <c r="E20" s="105"/>
      <c r="F20" s="105"/>
      <c r="G20" s="122"/>
      <c r="H20" s="15"/>
    </row>
    <row r="21" spans="1:8" ht="15.75" x14ac:dyDescent="0.25">
      <c r="A21" s="140" t="s">
        <v>109</v>
      </c>
      <c r="B21" s="141"/>
      <c r="C21" s="14"/>
      <c r="D21" s="72"/>
      <c r="E21" s="105"/>
      <c r="F21" s="105"/>
      <c r="G21" s="122"/>
      <c r="H21" s="15"/>
    </row>
    <row r="22" spans="1:8" ht="15.75" x14ac:dyDescent="0.25">
      <c r="A22" s="140" t="s">
        <v>56</v>
      </c>
      <c r="B22" s="141"/>
      <c r="C22" s="14"/>
      <c r="D22" s="72"/>
      <c r="E22" s="105"/>
      <c r="F22" s="105"/>
      <c r="G22" s="122"/>
      <c r="H22" s="15"/>
    </row>
    <row r="23" spans="1:8" ht="15.75" x14ac:dyDescent="0.25">
      <c r="A23" s="140" t="s">
        <v>143</v>
      </c>
      <c r="B23" s="141"/>
      <c r="C23" s="14"/>
      <c r="D23" s="72"/>
      <c r="E23" s="105"/>
      <c r="F23" s="105"/>
      <c r="G23" s="122"/>
      <c r="H23" s="15"/>
    </row>
    <row r="24" spans="1:8" ht="15.75" x14ac:dyDescent="0.25">
      <c r="A24" s="140" t="s">
        <v>19</v>
      </c>
      <c r="B24" s="141"/>
      <c r="C24" s="14"/>
      <c r="D24" s="72"/>
      <c r="E24" s="105"/>
      <c r="F24" s="105"/>
      <c r="G24" s="122"/>
      <c r="H24" s="15"/>
    </row>
    <row r="25" spans="1:8" ht="15.75" x14ac:dyDescent="0.25">
      <c r="A25" s="142" t="s">
        <v>20</v>
      </c>
      <c r="B25" s="141"/>
      <c r="C25" s="14"/>
      <c r="D25" s="72"/>
      <c r="E25" s="105"/>
      <c r="F25" s="105"/>
      <c r="G25" s="122"/>
      <c r="H25" s="15"/>
    </row>
    <row r="26" spans="1:8" ht="15.75" x14ac:dyDescent="0.25">
      <c r="A26" s="142" t="s">
        <v>21</v>
      </c>
      <c r="B26" s="141"/>
      <c r="C26" s="14"/>
      <c r="D26" s="72"/>
      <c r="E26" s="105"/>
      <c r="F26" s="105"/>
      <c r="G26" s="122"/>
      <c r="H26" s="15"/>
    </row>
    <row r="27" spans="1:8" ht="15.75" x14ac:dyDescent="0.25">
      <c r="A27" s="143" t="s">
        <v>22</v>
      </c>
      <c r="B27" s="141"/>
      <c r="C27" s="14"/>
      <c r="D27" s="72"/>
      <c r="E27" s="105"/>
      <c r="F27" s="105"/>
      <c r="G27" s="122"/>
      <c r="H27" s="15"/>
    </row>
    <row r="28" spans="1:8" ht="15.75" x14ac:dyDescent="0.25">
      <c r="A28" s="143" t="s">
        <v>23</v>
      </c>
      <c r="B28" s="141"/>
      <c r="C28" s="14"/>
      <c r="D28" s="72"/>
      <c r="E28" s="105"/>
      <c r="F28" s="105"/>
      <c r="G28" s="122"/>
      <c r="H28" s="15"/>
    </row>
    <row r="29" spans="1:8" ht="15.75" x14ac:dyDescent="0.25">
      <c r="A29" s="143" t="s">
        <v>24</v>
      </c>
      <c r="B29" s="141"/>
      <c r="C29" s="14"/>
      <c r="D29" s="72">
        <v>1</v>
      </c>
      <c r="E29" s="105">
        <v>28029</v>
      </c>
      <c r="F29" s="105">
        <v>10262</v>
      </c>
      <c r="G29" s="122">
        <f>F29/E29</f>
        <v>0.36612080345356596</v>
      </c>
      <c r="H29" s="15"/>
    </row>
    <row r="30" spans="1:8" ht="15.75" x14ac:dyDescent="0.25">
      <c r="A30" s="143" t="s">
        <v>25</v>
      </c>
      <c r="B30" s="141"/>
      <c r="C30" s="14"/>
      <c r="D30" s="72">
        <v>2</v>
      </c>
      <c r="E30" s="105">
        <v>283318</v>
      </c>
      <c r="F30" s="105">
        <v>38023</v>
      </c>
      <c r="G30" s="122">
        <f>F30/E30</f>
        <v>0.13420608644703125</v>
      </c>
      <c r="H30" s="15"/>
    </row>
    <row r="31" spans="1:8" ht="15.75" x14ac:dyDescent="0.25">
      <c r="A31" s="143" t="s">
        <v>26</v>
      </c>
      <c r="B31" s="141"/>
      <c r="C31" s="14"/>
      <c r="D31" s="72"/>
      <c r="E31" s="105"/>
      <c r="F31" s="105"/>
      <c r="G31" s="122"/>
      <c r="H31" s="15"/>
    </row>
    <row r="32" spans="1:8" ht="15.75" x14ac:dyDescent="0.25">
      <c r="A32" s="143" t="s">
        <v>117</v>
      </c>
      <c r="B32" s="141"/>
      <c r="C32" s="14"/>
      <c r="D32" s="72">
        <v>2</v>
      </c>
      <c r="E32" s="105">
        <v>649694</v>
      </c>
      <c r="F32" s="105">
        <v>173207.5</v>
      </c>
      <c r="G32" s="122">
        <f>F32/E32</f>
        <v>0.26659858333307679</v>
      </c>
      <c r="H32" s="15"/>
    </row>
    <row r="33" spans="1:8" ht="15.75" x14ac:dyDescent="0.25">
      <c r="A33" s="143" t="s">
        <v>149</v>
      </c>
      <c r="B33" s="141"/>
      <c r="C33" s="14"/>
      <c r="D33" s="72"/>
      <c r="E33" s="105"/>
      <c r="F33" s="105"/>
      <c r="G33" s="122"/>
      <c r="H33" s="15"/>
    </row>
    <row r="34" spans="1:8" ht="15.75" x14ac:dyDescent="0.25">
      <c r="A34" s="143" t="s">
        <v>27</v>
      </c>
      <c r="B34" s="141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1364653</v>
      </c>
      <c r="F39" s="116">
        <f>SUM(F9:F38)</f>
        <v>304278.5</v>
      </c>
      <c r="G39" s="126">
        <f>F39/E39</f>
        <v>0.22297133410471379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223453.8</v>
      </c>
      <c r="F44" s="105">
        <v>9731</v>
      </c>
      <c r="G44" s="122">
        <f>1-(+F44/E44)</f>
        <v>0.95645184821202411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1516620.75</v>
      </c>
      <c r="F46" s="105">
        <v>134662.49</v>
      </c>
      <c r="G46" s="122">
        <f>1-(+F46/E46)</f>
        <v>0.91120885692748166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222889.5</v>
      </c>
      <c r="F47" s="105">
        <v>22001.07</v>
      </c>
      <c r="G47" s="122">
        <f>1-(+F47/E47)</f>
        <v>0.90129158170304113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2442783</v>
      </c>
      <c r="F48" s="105">
        <v>201334.21</v>
      </c>
      <c r="G48" s="122">
        <f>1-(+F48/E48)</f>
        <v>0.91757998561476806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511790</v>
      </c>
      <c r="F50" s="105">
        <v>51370</v>
      </c>
      <c r="G50" s="122">
        <f>1-(+F50/E50)</f>
        <v>0.89962680005470996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352</v>
      </c>
      <c r="E53" s="105">
        <v>28885803.140000001</v>
      </c>
      <c r="F53" s="105">
        <v>3192907.16</v>
      </c>
      <c r="G53" s="122">
        <f>1-(+F53/E53)</f>
        <v>0.88946448383224697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104107.89</v>
      </c>
      <c r="F54" s="105">
        <v>8967.1</v>
      </c>
      <c r="G54" s="122">
        <f>1-(+F54/E54)</f>
        <v>0.91386723907285028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414</v>
      </c>
      <c r="E60" s="116">
        <f>SUM(E44:E59)</f>
        <v>33907448.079999998</v>
      </c>
      <c r="F60" s="116">
        <f>SUM(F44:F59)</f>
        <v>3620973.0300000003</v>
      </c>
      <c r="G60" s="126">
        <f>1-(F60/E60)</f>
        <v>0.89321009881201296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3925251.5300000003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100</v>
      </c>
      <c r="B9" s="141"/>
      <c r="C9" s="14"/>
      <c r="D9" s="72">
        <v>5</v>
      </c>
      <c r="E9" s="105">
        <v>1090390</v>
      </c>
      <c r="F9" s="105">
        <v>247553.5</v>
      </c>
      <c r="G9" s="122">
        <f>F9/E9</f>
        <v>0.22703207109382881</v>
      </c>
      <c r="H9" s="15"/>
    </row>
    <row r="10" spans="1:8" ht="15.75" x14ac:dyDescent="0.25">
      <c r="A10" s="140" t="s">
        <v>11</v>
      </c>
      <c r="B10" s="141"/>
      <c r="C10" s="14"/>
      <c r="D10" s="72"/>
      <c r="E10" s="105"/>
      <c r="F10" s="105"/>
      <c r="G10" s="122"/>
      <c r="H10" s="15"/>
    </row>
    <row r="11" spans="1:8" ht="15.75" x14ac:dyDescent="0.25">
      <c r="A11" s="140" t="s">
        <v>103</v>
      </c>
      <c r="B11" s="141"/>
      <c r="C11" s="14"/>
      <c r="D11" s="72">
        <v>7</v>
      </c>
      <c r="E11" s="105">
        <v>1254897</v>
      </c>
      <c r="F11" s="105">
        <v>375501.5</v>
      </c>
      <c r="G11" s="122">
        <f>F11/E11</f>
        <v>0.2992289407019062</v>
      </c>
      <c r="H11" s="15"/>
    </row>
    <row r="12" spans="1:8" ht="15.75" x14ac:dyDescent="0.25">
      <c r="A12" s="140" t="s">
        <v>67</v>
      </c>
      <c r="B12" s="141"/>
      <c r="C12" s="14"/>
      <c r="D12" s="72"/>
      <c r="E12" s="105"/>
      <c r="F12" s="105"/>
      <c r="G12" s="122"/>
      <c r="H12" s="15"/>
    </row>
    <row r="13" spans="1:8" ht="15.75" x14ac:dyDescent="0.25">
      <c r="A13" s="140" t="s">
        <v>107</v>
      </c>
      <c r="B13" s="141"/>
      <c r="C13" s="14"/>
      <c r="D13" s="72">
        <v>3</v>
      </c>
      <c r="E13" s="105">
        <v>1057719</v>
      </c>
      <c r="F13" s="105">
        <v>308407</v>
      </c>
      <c r="G13" s="122">
        <f>F13/E13</f>
        <v>0.29157744164565447</v>
      </c>
      <c r="H13" s="15"/>
    </row>
    <row r="14" spans="1:8" ht="15.75" x14ac:dyDescent="0.25">
      <c r="A14" s="140" t="s">
        <v>25</v>
      </c>
      <c r="B14" s="141"/>
      <c r="C14" s="14"/>
      <c r="D14" s="72"/>
      <c r="E14" s="105"/>
      <c r="F14" s="105"/>
      <c r="G14" s="122"/>
      <c r="H14" s="15"/>
    </row>
    <row r="15" spans="1:8" ht="15.75" x14ac:dyDescent="0.25">
      <c r="A15" s="140" t="s">
        <v>109</v>
      </c>
      <c r="B15" s="141"/>
      <c r="C15" s="14"/>
      <c r="D15" s="72"/>
      <c r="E15" s="105"/>
      <c r="F15" s="105"/>
      <c r="G15" s="122"/>
      <c r="H15" s="15"/>
    </row>
    <row r="16" spans="1:8" ht="15.75" x14ac:dyDescent="0.25">
      <c r="A16" s="140" t="s">
        <v>10</v>
      </c>
      <c r="B16" s="141"/>
      <c r="C16" s="14"/>
      <c r="D16" s="72"/>
      <c r="E16" s="105"/>
      <c r="F16" s="105"/>
      <c r="G16" s="122"/>
      <c r="H16" s="15"/>
    </row>
    <row r="17" spans="1:8" ht="15.75" x14ac:dyDescent="0.25">
      <c r="A17" s="140" t="s">
        <v>14</v>
      </c>
      <c r="B17" s="141"/>
      <c r="C17" s="14"/>
      <c r="D17" s="72">
        <v>2</v>
      </c>
      <c r="E17" s="105">
        <v>267179</v>
      </c>
      <c r="F17" s="105">
        <v>80791</v>
      </c>
      <c r="G17" s="122">
        <f t="shared" ref="G17:G24" si="0">F17/E17</f>
        <v>0.30238529225725075</v>
      </c>
      <c r="H17" s="15"/>
    </row>
    <row r="18" spans="1:8" ht="15.75" x14ac:dyDescent="0.25">
      <c r="A18" s="140" t="s">
        <v>15</v>
      </c>
      <c r="B18" s="141"/>
      <c r="C18" s="14"/>
      <c r="D18" s="72">
        <v>2</v>
      </c>
      <c r="E18" s="105">
        <v>1281059</v>
      </c>
      <c r="F18" s="105">
        <v>553152</v>
      </c>
      <c r="G18" s="122">
        <f t="shared" si="0"/>
        <v>0.43179275895957953</v>
      </c>
      <c r="H18" s="15"/>
    </row>
    <row r="19" spans="1:8" ht="15.75" x14ac:dyDescent="0.25">
      <c r="A19" s="140" t="s">
        <v>54</v>
      </c>
      <c r="B19" s="141"/>
      <c r="C19" s="14"/>
      <c r="D19" s="72"/>
      <c r="E19" s="105"/>
      <c r="F19" s="105"/>
      <c r="G19" s="122"/>
      <c r="H19" s="15"/>
    </row>
    <row r="20" spans="1:8" ht="15.75" x14ac:dyDescent="0.25">
      <c r="A20" s="140" t="s">
        <v>161</v>
      </c>
      <c r="B20" s="141"/>
      <c r="C20" s="14"/>
      <c r="D20" s="72">
        <v>1</v>
      </c>
      <c r="E20" s="105">
        <v>738551</v>
      </c>
      <c r="F20" s="105">
        <v>115430.5</v>
      </c>
      <c r="G20" s="122">
        <f t="shared" si="0"/>
        <v>0.15629320114656944</v>
      </c>
      <c r="H20" s="15"/>
    </row>
    <row r="21" spans="1:8" ht="15.75" x14ac:dyDescent="0.25">
      <c r="A21" s="140" t="s">
        <v>55</v>
      </c>
      <c r="B21" s="141"/>
      <c r="C21" s="14"/>
      <c r="D21" s="72">
        <v>7</v>
      </c>
      <c r="E21" s="105">
        <v>6349150</v>
      </c>
      <c r="F21" s="105">
        <v>1455906</v>
      </c>
      <c r="G21" s="122">
        <f t="shared" si="0"/>
        <v>0.22930723010166715</v>
      </c>
      <c r="H21" s="15"/>
    </row>
    <row r="22" spans="1:8" ht="15.75" x14ac:dyDescent="0.25">
      <c r="A22" s="140" t="s">
        <v>56</v>
      </c>
      <c r="B22" s="141"/>
      <c r="C22" s="14"/>
      <c r="D22" s="72">
        <v>1</v>
      </c>
      <c r="E22" s="105">
        <v>435516</v>
      </c>
      <c r="F22" s="105">
        <v>53029</v>
      </c>
      <c r="G22" s="122">
        <f t="shared" si="0"/>
        <v>0.12176131301720258</v>
      </c>
      <c r="H22" s="15"/>
    </row>
    <row r="23" spans="1:8" ht="15.75" x14ac:dyDescent="0.25">
      <c r="A23" s="142" t="s">
        <v>20</v>
      </c>
      <c r="B23" s="141"/>
      <c r="C23" s="14"/>
      <c r="D23" s="72">
        <v>4</v>
      </c>
      <c r="E23" s="105">
        <v>777523</v>
      </c>
      <c r="F23" s="105">
        <v>220488</v>
      </c>
      <c r="G23" s="122">
        <f t="shared" si="0"/>
        <v>0.28357746330333639</v>
      </c>
      <c r="H23" s="15"/>
    </row>
    <row r="24" spans="1:8" ht="15.75" x14ac:dyDescent="0.25">
      <c r="A24" s="142" t="s">
        <v>21</v>
      </c>
      <c r="B24" s="141"/>
      <c r="C24" s="14"/>
      <c r="D24" s="72">
        <v>20</v>
      </c>
      <c r="E24" s="105">
        <v>318062</v>
      </c>
      <c r="F24" s="105">
        <v>318062</v>
      </c>
      <c r="G24" s="122">
        <f t="shared" si="0"/>
        <v>1</v>
      </c>
      <c r="H24" s="15"/>
    </row>
    <row r="25" spans="1:8" ht="15.75" x14ac:dyDescent="0.25">
      <c r="A25" s="143" t="s">
        <v>22</v>
      </c>
      <c r="B25" s="141"/>
      <c r="C25" s="14"/>
      <c r="D25" s="72"/>
      <c r="E25" s="105"/>
      <c r="F25" s="105"/>
      <c r="G25" s="122"/>
      <c r="H25" s="15"/>
    </row>
    <row r="26" spans="1:8" ht="15.75" x14ac:dyDescent="0.25">
      <c r="A26" s="143" t="s">
        <v>23</v>
      </c>
      <c r="B26" s="141"/>
      <c r="C26" s="14"/>
      <c r="D26" s="72"/>
      <c r="E26" s="105">
        <v>75045</v>
      </c>
      <c r="F26" s="105">
        <v>-51685.25</v>
      </c>
      <c r="G26" s="122">
        <f>F26/E26</f>
        <v>-0.68872343260710245</v>
      </c>
      <c r="H26" s="15"/>
    </row>
    <row r="27" spans="1:8" ht="15.75" x14ac:dyDescent="0.25">
      <c r="A27" s="140" t="s">
        <v>122</v>
      </c>
      <c r="B27" s="141"/>
      <c r="C27" s="14"/>
      <c r="D27" s="72"/>
      <c r="E27" s="105"/>
      <c r="F27" s="105"/>
      <c r="G27" s="122"/>
      <c r="H27" s="15"/>
    </row>
    <row r="28" spans="1:8" ht="15.75" x14ac:dyDescent="0.25">
      <c r="A28" s="143" t="s">
        <v>24</v>
      </c>
      <c r="B28" s="141"/>
      <c r="C28" s="14"/>
      <c r="D28" s="72">
        <v>1</v>
      </c>
      <c r="E28" s="105">
        <v>120712</v>
      </c>
      <c r="F28" s="105">
        <v>52665</v>
      </c>
      <c r="G28" s="122">
        <f>F28/E28</f>
        <v>0.4362863675525217</v>
      </c>
      <c r="H28" s="15"/>
    </row>
    <row r="29" spans="1:8" ht="15.75" x14ac:dyDescent="0.25">
      <c r="A29" s="143" t="s">
        <v>118</v>
      </c>
      <c r="B29" s="141"/>
      <c r="C29" s="14"/>
      <c r="D29" s="72">
        <v>1</v>
      </c>
      <c r="E29" s="105">
        <v>86714</v>
      </c>
      <c r="F29" s="105">
        <v>30366.28</v>
      </c>
      <c r="G29" s="122">
        <f>F29/E29</f>
        <v>0.35018889683326798</v>
      </c>
      <c r="H29" s="15"/>
    </row>
    <row r="30" spans="1:8" ht="15.75" x14ac:dyDescent="0.25">
      <c r="A30" s="143" t="s">
        <v>123</v>
      </c>
      <c r="B30" s="141"/>
      <c r="C30" s="14"/>
      <c r="D30" s="72"/>
      <c r="E30" s="125"/>
      <c r="F30" s="105"/>
      <c r="G30" s="122"/>
      <c r="H30" s="15"/>
    </row>
    <row r="31" spans="1:8" ht="15.75" x14ac:dyDescent="0.25">
      <c r="A31" s="143" t="s">
        <v>145</v>
      </c>
      <c r="B31" s="141"/>
      <c r="C31" s="14"/>
      <c r="D31" s="72"/>
      <c r="E31" s="125"/>
      <c r="F31" s="105"/>
      <c r="G31" s="122"/>
      <c r="H31" s="15"/>
    </row>
    <row r="32" spans="1:8" ht="15.75" x14ac:dyDescent="0.25">
      <c r="A32" s="143" t="s">
        <v>58</v>
      </c>
      <c r="B32" s="141"/>
      <c r="C32" s="14"/>
      <c r="D32" s="72">
        <v>11</v>
      </c>
      <c r="E32" s="125">
        <v>1519588</v>
      </c>
      <c r="F32" s="125">
        <v>173172.62</v>
      </c>
      <c r="G32" s="122">
        <f>F32/E32</f>
        <v>0.11396024448732156</v>
      </c>
      <c r="H32" s="15"/>
    </row>
    <row r="33" spans="1:8" ht="15.75" x14ac:dyDescent="0.25">
      <c r="A33" s="140" t="s">
        <v>142</v>
      </c>
      <c r="B33" s="141"/>
      <c r="C33" s="14"/>
      <c r="D33" s="72"/>
      <c r="E33" s="105"/>
      <c r="F33" s="105"/>
      <c r="G33" s="122"/>
      <c r="H33" s="15"/>
    </row>
    <row r="34" spans="1:8" ht="15.75" x14ac:dyDescent="0.25">
      <c r="A34" s="140" t="s">
        <v>97</v>
      </c>
      <c r="B34" s="141"/>
      <c r="C34" s="14"/>
      <c r="D34" s="72">
        <v>1</v>
      </c>
      <c r="E34" s="105">
        <v>351952</v>
      </c>
      <c r="F34" s="105">
        <v>75068.5</v>
      </c>
      <c r="G34" s="122">
        <f>F34/E34</f>
        <v>0.2132918693458199</v>
      </c>
      <c r="H34" s="15"/>
    </row>
    <row r="35" spans="1:8" x14ac:dyDescent="0.2">
      <c r="A35" s="16" t="s">
        <v>28</v>
      </c>
      <c r="B35" s="13"/>
      <c r="C35" s="14"/>
      <c r="D35" s="73"/>
      <c r="E35" s="124">
        <v>1154190</v>
      </c>
      <c r="F35" s="105">
        <v>166879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66</v>
      </c>
      <c r="E39" s="116">
        <f>SUM(E9:E38)</f>
        <v>16878247</v>
      </c>
      <c r="F39" s="116">
        <f>SUM(F9:F38)</f>
        <v>4174786.65</v>
      </c>
      <c r="G39" s="126">
        <f>F39/E39</f>
        <v>0.24734717118430605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38665579.460000001</v>
      </c>
      <c r="F44" s="105">
        <v>2315849.0299999998</v>
      </c>
      <c r="G44" s="122">
        <f t="shared" ref="G44:G50" si="1">1-(+F44/E44)</f>
        <v>0.94010566859871392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3794268.97</v>
      </c>
      <c r="F45" s="105">
        <v>411880.81</v>
      </c>
      <c r="G45" s="122">
        <f t="shared" si="1"/>
        <v>0.89144659662859904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17150520.350000001</v>
      </c>
      <c r="F46" s="105">
        <v>1085496.3500000001</v>
      </c>
      <c r="G46" s="122">
        <f t="shared" si="1"/>
        <v>0.93670767254592369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506145.5</v>
      </c>
      <c r="F47" s="105">
        <v>46722.5</v>
      </c>
      <c r="G47" s="122">
        <f t="shared" si="1"/>
        <v>0.90768958728270821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18539056.5</v>
      </c>
      <c r="F48" s="105">
        <v>767437.4</v>
      </c>
      <c r="G48" s="122">
        <f t="shared" si="1"/>
        <v>0.95860429035317951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213313</v>
      </c>
      <c r="F49" s="105">
        <v>25194</v>
      </c>
      <c r="G49" s="122">
        <f t="shared" si="1"/>
        <v>0.88189186781865148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1750165</v>
      </c>
      <c r="F50" s="105">
        <v>174195</v>
      </c>
      <c r="G50" s="122">
        <f t="shared" si="1"/>
        <v>0.90046938431519319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318225</v>
      </c>
      <c r="F52" s="105">
        <v>52425</v>
      </c>
      <c r="G52" s="122">
        <f>1-(+F52/E52)</f>
        <v>0.83525807211878389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137800</v>
      </c>
      <c r="F53" s="105">
        <v>3800</v>
      </c>
      <c r="G53" s="122">
        <f>1-(+F53/E53)</f>
        <v>0.97242380261248185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127026744.8</v>
      </c>
      <c r="F54" s="105">
        <v>13872463.67</v>
      </c>
      <c r="G54" s="122">
        <f>1-(+F54/E54)</f>
        <v>0.89079100080977591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208101818.57999998</v>
      </c>
      <c r="F61" s="116">
        <f>SUM(F44:F60)</f>
        <v>18755463.759999998</v>
      </c>
      <c r="G61" s="126">
        <f>1-(+F61/E61)</f>
        <v>0.90987361913519327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22930250.409999996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100</v>
      </c>
      <c r="B9" s="141"/>
      <c r="C9" s="14"/>
      <c r="D9" s="72"/>
      <c r="E9" s="104"/>
      <c r="F9" s="105"/>
      <c r="G9" s="122"/>
      <c r="H9" s="15"/>
    </row>
    <row r="10" spans="1:8" ht="15.75" x14ac:dyDescent="0.25">
      <c r="A10" s="140" t="s">
        <v>11</v>
      </c>
      <c r="B10" s="141"/>
      <c r="C10" s="14"/>
      <c r="D10" s="72">
        <v>10</v>
      </c>
      <c r="E10" s="104">
        <v>2154781</v>
      </c>
      <c r="F10" s="105">
        <v>320321.5</v>
      </c>
      <c r="G10" s="130">
        <f t="shared" ref="G10:G15" si="0">F10/E10</f>
        <v>0.14865617433975889</v>
      </c>
      <c r="H10" s="15"/>
    </row>
    <row r="11" spans="1:8" ht="15.75" x14ac:dyDescent="0.25">
      <c r="A11" s="140" t="s">
        <v>103</v>
      </c>
      <c r="B11" s="141"/>
      <c r="C11" s="14"/>
      <c r="D11" s="72">
        <v>10</v>
      </c>
      <c r="E11" s="104">
        <v>1426478</v>
      </c>
      <c r="F11" s="105">
        <v>406288.5</v>
      </c>
      <c r="G11" s="130">
        <f t="shared" si="0"/>
        <v>0.28481932423773798</v>
      </c>
      <c r="H11" s="15"/>
    </row>
    <row r="12" spans="1:8" ht="15.75" x14ac:dyDescent="0.25">
      <c r="A12" s="140" t="s">
        <v>67</v>
      </c>
      <c r="B12" s="141"/>
      <c r="C12" s="14"/>
      <c r="D12" s="72"/>
      <c r="E12" s="104"/>
      <c r="F12" s="105"/>
      <c r="G12" s="130"/>
      <c r="H12" s="15"/>
    </row>
    <row r="13" spans="1:8" ht="15.75" x14ac:dyDescent="0.25">
      <c r="A13" s="140" t="s">
        <v>107</v>
      </c>
      <c r="B13" s="141"/>
      <c r="C13" s="14"/>
      <c r="D13" s="72"/>
      <c r="E13" s="104"/>
      <c r="F13" s="105"/>
      <c r="G13" s="130"/>
      <c r="H13" s="15"/>
    </row>
    <row r="14" spans="1:8" ht="15.75" x14ac:dyDescent="0.25">
      <c r="A14" s="140" t="s">
        <v>25</v>
      </c>
      <c r="B14" s="141"/>
      <c r="C14" s="14"/>
      <c r="D14" s="72">
        <v>1</v>
      </c>
      <c r="E14" s="104">
        <v>395756</v>
      </c>
      <c r="F14" s="105">
        <v>110567.5</v>
      </c>
      <c r="G14" s="130">
        <f t="shared" si="0"/>
        <v>0.27938300366892732</v>
      </c>
      <c r="H14" s="15"/>
    </row>
    <row r="15" spans="1:8" ht="15.75" x14ac:dyDescent="0.25">
      <c r="A15" s="140" t="s">
        <v>109</v>
      </c>
      <c r="B15" s="141"/>
      <c r="C15" s="14"/>
      <c r="D15" s="72">
        <v>1</v>
      </c>
      <c r="E15" s="104">
        <v>171755</v>
      </c>
      <c r="F15" s="105">
        <v>62858</v>
      </c>
      <c r="G15" s="130">
        <f t="shared" si="0"/>
        <v>0.36597478967133418</v>
      </c>
      <c r="H15" s="15"/>
    </row>
    <row r="16" spans="1:8" ht="15.75" x14ac:dyDescent="0.25">
      <c r="A16" s="140" t="s">
        <v>10</v>
      </c>
      <c r="B16" s="141"/>
      <c r="C16" s="14"/>
      <c r="D16" s="72"/>
      <c r="E16" s="104"/>
      <c r="F16" s="105"/>
      <c r="G16" s="130"/>
      <c r="H16" s="15"/>
    </row>
    <row r="17" spans="1:8" ht="15.75" x14ac:dyDescent="0.25">
      <c r="A17" s="140" t="s">
        <v>14</v>
      </c>
      <c r="B17" s="141"/>
      <c r="C17" s="14"/>
      <c r="D17" s="72">
        <v>3</v>
      </c>
      <c r="E17" s="104">
        <v>624163</v>
      </c>
      <c r="F17" s="105">
        <v>59493.5</v>
      </c>
      <c r="G17" s="122">
        <f t="shared" ref="G17:G22" si="1">F17/E17</f>
        <v>9.5317248859672868E-2</v>
      </c>
      <c r="H17" s="15"/>
    </row>
    <row r="18" spans="1:8" ht="15.75" x14ac:dyDescent="0.25">
      <c r="A18" s="140" t="s">
        <v>15</v>
      </c>
      <c r="B18" s="141"/>
      <c r="C18" s="14"/>
      <c r="D18" s="72">
        <v>2</v>
      </c>
      <c r="E18" s="104">
        <v>1162626</v>
      </c>
      <c r="F18" s="105">
        <v>363574.5</v>
      </c>
      <c r="G18" s="130">
        <f t="shared" si="1"/>
        <v>0.31271836342899606</v>
      </c>
      <c r="H18" s="15"/>
    </row>
    <row r="19" spans="1:8" ht="15.75" x14ac:dyDescent="0.25">
      <c r="A19" s="140" t="s">
        <v>54</v>
      </c>
      <c r="B19" s="141"/>
      <c r="C19" s="14"/>
      <c r="D19" s="72">
        <v>2</v>
      </c>
      <c r="E19" s="104">
        <v>516080</v>
      </c>
      <c r="F19" s="105">
        <v>165157</v>
      </c>
      <c r="G19" s="122">
        <f t="shared" si="1"/>
        <v>0.32002208959851186</v>
      </c>
      <c r="H19" s="15"/>
    </row>
    <row r="20" spans="1:8" ht="15.75" x14ac:dyDescent="0.25">
      <c r="A20" s="140" t="s">
        <v>161</v>
      </c>
      <c r="B20" s="141"/>
      <c r="C20" s="14"/>
      <c r="D20" s="72"/>
      <c r="E20" s="104"/>
      <c r="F20" s="105"/>
      <c r="G20" s="122"/>
      <c r="H20" s="15"/>
    </row>
    <row r="21" spans="1:8" ht="15.75" x14ac:dyDescent="0.25">
      <c r="A21" s="140" t="s">
        <v>55</v>
      </c>
      <c r="B21" s="141"/>
      <c r="C21" s="14"/>
      <c r="D21" s="72">
        <v>6</v>
      </c>
      <c r="E21" s="104">
        <v>4626529</v>
      </c>
      <c r="F21" s="105">
        <v>1299883.5</v>
      </c>
      <c r="G21" s="122">
        <f t="shared" si="1"/>
        <v>0.28096300704048327</v>
      </c>
      <c r="H21" s="15"/>
    </row>
    <row r="22" spans="1:8" ht="15.75" x14ac:dyDescent="0.25">
      <c r="A22" s="140" t="s">
        <v>56</v>
      </c>
      <c r="B22" s="141"/>
      <c r="C22" s="14"/>
      <c r="D22" s="72">
        <v>3</v>
      </c>
      <c r="E22" s="104">
        <v>1165571</v>
      </c>
      <c r="F22" s="105">
        <v>129658</v>
      </c>
      <c r="G22" s="122">
        <f t="shared" si="1"/>
        <v>0.11123989872774803</v>
      </c>
      <c r="H22" s="15"/>
    </row>
    <row r="23" spans="1:8" ht="15.75" x14ac:dyDescent="0.25">
      <c r="A23" s="142" t="s">
        <v>20</v>
      </c>
      <c r="B23" s="141"/>
      <c r="C23" s="14"/>
      <c r="D23" s="72">
        <v>3</v>
      </c>
      <c r="E23" s="104">
        <v>773162</v>
      </c>
      <c r="F23" s="105">
        <v>177198.5</v>
      </c>
      <c r="G23" s="122">
        <f>F23/E23</f>
        <v>0.22918676810293315</v>
      </c>
      <c r="H23" s="15"/>
    </row>
    <row r="24" spans="1:8" ht="15.75" x14ac:dyDescent="0.25">
      <c r="A24" s="142" t="s">
        <v>21</v>
      </c>
      <c r="B24" s="141"/>
      <c r="C24" s="14"/>
      <c r="D24" s="72">
        <v>13</v>
      </c>
      <c r="E24" s="104">
        <v>237533</v>
      </c>
      <c r="F24" s="105">
        <v>237533</v>
      </c>
      <c r="G24" s="122">
        <f>F24/E24</f>
        <v>1</v>
      </c>
      <c r="H24" s="15"/>
    </row>
    <row r="25" spans="1:8" ht="15.75" x14ac:dyDescent="0.25">
      <c r="A25" s="143" t="s">
        <v>22</v>
      </c>
      <c r="B25" s="141"/>
      <c r="C25" s="14"/>
      <c r="D25" s="72"/>
      <c r="E25" s="104"/>
      <c r="F25" s="105"/>
      <c r="G25" s="122"/>
      <c r="H25" s="15"/>
    </row>
    <row r="26" spans="1:8" ht="15.75" x14ac:dyDescent="0.25">
      <c r="A26" s="143" t="s">
        <v>23</v>
      </c>
      <c r="B26" s="141"/>
      <c r="C26" s="14"/>
      <c r="D26" s="72"/>
      <c r="E26" s="104">
        <v>48646</v>
      </c>
      <c r="F26" s="105">
        <v>36498</v>
      </c>
      <c r="G26" s="122">
        <f>F26/E26</f>
        <v>0.75027751510915597</v>
      </c>
      <c r="H26" s="15"/>
    </row>
    <row r="27" spans="1:8" ht="15.75" x14ac:dyDescent="0.25">
      <c r="A27" s="140" t="s">
        <v>122</v>
      </c>
      <c r="B27" s="141"/>
      <c r="C27" s="14"/>
      <c r="D27" s="72"/>
      <c r="E27" s="104"/>
      <c r="F27" s="105"/>
      <c r="G27" s="130"/>
      <c r="H27" s="15"/>
    </row>
    <row r="28" spans="1:8" ht="15.75" x14ac:dyDescent="0.25">
      <c r="A28" s="143" t="s">
        <v>24</v>
      </c>
      <c r="B28" s="141"/>
      <c r="C28" s="14"/>
      <c r="D28" s="72">
        <v>1</v>
      </c>
      <c r="E28" s="104">
        <v>139385</v>
      </c>
      <c r="F28" s="105">
        <v>64259</v>
      </c>
      <c r="G28" s="122">
        <f>F28/E28</f>
        <v>0.46101804354844494</v>
      </c>
      <c r="H28" s="15"/>
    </row>
    <row r="29" spans="1:8" ht="15.75" x14ac:dyDescent="0.25">
      <c r="A29" s="143" t="s">
        <v>118</v>
      </c>
      <c r="B29" s="141"/>
      <c r="C29" s="14"/>
      <c r="D29" s="72"/>
      <c r="E29" s="104"/>
      <c r="F29" s="104"/>
      <c r="G29" s="131"/>
      <c r="H29" s="15"/>
    </row>
    <row r="30" spans="1:8" ht="15.75" x14ac:dyDescent="0.25">
      <c r="A30" s="143" t="s">
        <v>123</v>
      </c>
      <c r="B30" s="141"/>
      <c r="C30" s="14"/>
      <c r="D30" s="72"/>
      <c r="E30" s="132"/>
      <c r="F30" s="105"/>
      <c r="G30" s="130"/>
      <c r="H30" s="15"/>
    </row>
    <row r="31" spans="1:8" ht="15.75" x14ac:dyDescent="0.25">
      <c r="A31" s="143" t="s">
        <v>145</v>
      </c>
      <c r="B31" s="141"/>
      <c r="C31" s="14"/>
      <c r="D31" s="72">
        <v>1</v>
      </c>
      <c r="E31" s="132">
        <v>193165</v>
      </c>
      <c r="F31" s="105">
        <v>46761</v>
      </c>
      <c r="G31" s="130">
        <f>F31/E31</f>
        <v>0.24207801620376362</v>
      </c>
      <c r="H31" s="15"/>
    </row>
    <row r="32" spans="1:8" ht="15.75" x14ac:dyDescent="0.25">
      <c r="A32" s="143" t="s">
        <v>58</v>
      </c>
      <c r="B32" s="141"/>
      <c r="C32" s="14"/>
      <c r="D32" s="72"/>
      <c r="E32" s="132"/>
      <c r="F32" s="125"/>
      <c r="G32" s="130"/>
      <c r="H32" s="15"/>
    </row>
    <row r="33" spans="1:8" ht="15.75" x14ac:dyDescent="0.25">
      <c r="A33" s="140" t="s">
        <v>142</v>
      </c>
      <c r="B33" s="141"/>
      <c r="C33" s="14"/>
      <c r="D33" s="72">
        <v>2</v>
      </c>
      <c r="E33" s="104">
        <v>410361</v>
      </c>
      <c r="F33" s="105">
        <v>106346.5</v>
      </c>
      <c r="G33" s="130">
        <f>F33/E33</f>
        <v>0.25915352579801687</v>
      </c>
      <c r="H33" s="15"/>
    </row>
    <row r="34" spans="1:8" ht="15.75" x14ac:dyDescent="0.25">
      <c r="A34" s="140" t="s">
        <v>97</v>
      </c>
      <c r="B34" s="141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>
        <v>43000</v>
      </c>
      <c r="F35" s="125">
        <v>8587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58</v>
      </c>
      <c r="E39" s="116">
        <f>SUM(E9:E38)</f>
        <v>14088991</v>
      </c>
      <c r="F39" s="116">
        <f>SUM(F9:F38)</f>
        <v>3594985</v>
      </c>
      <c r="G39" s="126">
        <f>F39/E39</f>
        <v>0.25516270114730005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6679080.2999999998</v>
      </c>
      <c r="F44" s="105">
        <v>375324.52</v>
      </c>
      <c r="G44" s="122">
        <f>1-(+F44/E44)</f>
        <v>0.94380595783524268</v>
      </c>
      <c r="H44" s="15"/>
    </row>
    <row r="45" spans="1:8" ht="15.75" x14ac:dyDescent="0.25">
      <c r="A45" s="27" t="s">
        <v>34</v>
      </c>
      <c r="B45" s="28"/>
      <c r="C45" s="14"/>
      <c r="D45" s="72">
        <v>24</v>
      </c>
      <c r="E45" s="105">
        <v>6841544.1299999999</v>
      </c>
      <c r="F45" s="105">
        <v>736983.57</v>
      </c>
      <c r="G45" s="122">
        <f t="shared" ref="G45:G54" si="2">1-(+F45/E45)</f>
        <v>0.89227818223544808</v>
      </c>
      <c r="H45" s="15"/>
    </row>
    <row r="46" spans="1:8" ht="15.75" x14ac:dyDescent="0.25">
      <c r="A46" s="27" t="s">
        <v>35</v>
      </c>
      <c r="B46" s="28"/>
      <c r="C46" s="14"/>
      <c r="D46" s="72">
        <v>113</v>
      </c>
      <c r="E46" s="105">
        <v>10379084.25</v>
      </c>
      <c r="F46" s="105">
        <v>639239.72</v>
      </c>
      <c r="G46" s="122">
        <f t="shared" si="2"/>
        <v>0.93841077838827636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97</v>
      </c>
      <c r="E48" s="105">
        <v>16900381.5</v>
      </c>
      <c r="F48" s="105">
        <v>1070960.4099999999</v>
      </c>
      <c r="G48" s="122">
        <f t="shared" si="2"/>
        <v>0.93663099202819766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2792530</v>
      </c>
      <c r="F49" s="105">
        <v>212425</v>
      </c>
      <c r="G49" s="122">
        <f t="shared" si="2"/>
        <v>0.92393098731258039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1273585</v>
      </c>
      <c r="F50" s="105">
        <v>140000</v>
      </c>
      <c r="G50" s="122">
        <f t="shared" si="2"/>
        <v>0.89007408221673467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279375</v>
      </c>
      <c r="F52" s="105">
        <v>54325</v>
      </c>
      <c r="G52" s="122">
        <f t="shared" si="2"/>
        <v>0.80554809843400443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68900</v>
      </c>
      <c r="F53" s="105">
        <v>15600</v>
      </c>
      <c r="G53" s="122">
        <f t="shared" si="2"/>
        <v>0.77358490566037741</v>
      </c>
      <c r="H53" s="15"/>
    </row>
    <row r="54" spans="1:8" ht="15.75" x14ac:dyDescent="0.25">
      <c r="A54" s="27" t="s">
        <v>61</v>
      </c>
      <c r="B54" s="30"/>
      <c r="C54" s="14"/>
      <c r="D54" s="72">
        <v>620</v>
      </c>
      <c r="E54" s="105">
        <v>60412898.280000001</v>
      </c>
      <c r="F54" s="105">
        <v>6969123.46</v>
      </c>
      <c r="G54" s="122">
        <f t="shared" si="2"/>
        <v>0.88464179573541224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919</v>
      </c>
      <c r="E61" s="116">
        <f>SUM(E44:E60)</f>
        <v>105627378.46000001</v>
      </c>
      <c r="F61" s="116">
        <f>SUM(F44:F60)</f>
        <v>10213981.68</v>
      </c>
      <c r="G61" s="126">
        <f>1-(F61/E61)</f>
        <v>0.90330175917536448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13808966.68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</v>
      </c>
      <c r="B9" s="141"/>
      <c r="C9" s="14"/>
      <c r="D9" s="72"/>
      <c r="E9" s="105"/>
      <c r="F9" s="105"/>
      <c r="G9" s="122"/>
      <c r="H9" s="15"/>
    </row>
    <row r="10" spans="1:8" ht="15.75" x14ac:dyDescent="0.25">
      <c r="A10" s="140" t="s">
        <v>11</v>
      </c>
      <c r="B10" s="141"/>
      <c r="C10" s="14"/>
      <c r="D10" s="72">
        <v>4</v>
      </c>
      <c r="E10" s="105">
        <v>572524</v>
      </c>
      <c r="F10" s="105">
        <v>77787</v>
      </c>
      <c r="G10" s="122">
        <f>F10/E10</f>
        <v>0.13586679335713436</v>
      </c>
      <c r="H10" s="15"/>
    </row>
    <row r="11" spans="1:8" ht="15.75" x14ac:dyDescent="0.25">
      <c r="A11" s="140" t="s">
        <v>100</v>
      </c>
      <c r="B11" s="141"/>
      <c r="C11" s="14"/>
      <c r="D11" s="72"/>
      <c r="E11" s="105"/>
      <c r="F11" s="105"/>
      <c r="G11" s="122"/>
      <c r="H11" s="15"/>
    </row>
    <row r="12" spans="1:8" ht="15.75" x14ac:dyDescent="0.25">
      <c r="A12" s="140" t="s">
        <v>63</v>
      </c>
      <c r="B12" s="141"/>
      <c r="C12" s="14"/>
      <c r="D12" s="72">
        <v>1</v>
      </c>
      <c r="E12" s="105">
        <v>153595</v>
      </c>
      <c r="F12" s="105">
        <v>30677</v>
      </c>
      <c r="G12" s="122">
        <f>F12/E12</f>
        <v>0.19972655359874997</v>
      </c>
      <c r="H12" s="15"/>
    </row>
    <row r="13" spans="1:8" ht="15.75" x14ac:dyDescent="0.25">
      <c r="A13" s="140" t="s">
        <v>64</v>
      </c>
      <c r="B13" s="141"/>
      <c r="C13" s="14"/>
      <c r="D13" s="72"/>
      <c r="E13" s="105"/>
      <c r="F13" s="105"/>
      <c r="G13" s="122"/>
      <c r="H13" s="15"/>
    </row>
    <row r="14" spans="1:8" ht="15.75" x14ac:dyDescent="0.25">
      <c r="A14" s="140" t="s">
        <v>128</v>
      </c>
      <c r="B14" s="141"/>
      <c r="C14" s="14"/>
      <c r="D14" s="72">
        <v>8</v>
      </c>
      <c r="E14" s="105">
        <v>6539188</v>
      </c>
      <c r="F14" s="105">
        <v>330416.5</v>
      </c>
      <c r="G14" s="122">
        <f>F14/E14</f>
        <v>5.052867420236274E-2</v>
      </c>
      <c r="H14" s="15"/>
    </row>
    <row r="15" spans="1:8" ht="15.75" x14ac:dyDescent="0.25">
      <c r="A15" s="140" t="s">
        <v>25</v>
      </c>
      <c r="B15" s="141"/>
      <c r="C15" s="14"/>
      <c r="D15" s="72"/>
      <c r="E15" s="105"/>
      <c r="F15" s="105"/>
      <c r="G15" s="122"/>
      <c r="H15" s="15"/>
    </row>
    <row r="16" spans="1:8" ht="15.75" x14ac:dyDescent="0.25">
      <c r="A16" s="140" t="s">
        <v>110</v>
      </c>
      <c r="B16" s="141"/>
      <c r="C16" s="14"/>
      <c r="D16" s="72"/>
      <c r="E16" s="105"/>
      <c r="F16" s="105"/>
      <c r="G16" s="122"/>
      <c r="H16" s="15"/>
    </row>
    <row r="17" spans="1:8" ht="15.75" x14ac:dyDescent="0.25">
      <c r="A17" s="140" t="s">
        <v>130</v>
      </c>
      <c r="B17" s="141"/>
      <c r="C17" s="14"/>
      <c r="D17" s="72"/>
      <c r="E17" s="105"/>
      <c r="F17" s="105"/>
      <c r="G17" s="122"/>
      <c r="H17" s="15"/>
    </row>
    <row r="18" spans="1:8" ht="15.75" x14ac:dyDescent="0.25">
      <c r="A18" s="140" t="s">
        <v>14</v>
      </c>
      <c r="B18" s="141"/>
      <c r="C18" s="14"/>
      <c r="D18" s="72">
        <v>1</v>
      </c>
      <c r="E18" s="105">
        <v>625452</v>
      </c>
      <c r="F18" s="105">
        <v>188259</v>
      </c>
      <c r="G18" s="122">
        <f>F18/E18</f>
        <v>0.30099671917269433</v>
      </c>
      <c r="H18" s="15"/>
    </row>
    <row r="19" spans="1:8" ht="15.75" x14ac:dyDescent="0.25">
      <c r="A19" s="140" t="s">
        <v>15</v>
      </c>
      <c r="B19" s="141"/>
      <c r="C19" s="14"/>
      <c r="D19" s="72"/>
      <c r="E19" s="105"/>
      <c r="F19" s="105"/>
      <c r="G19" s="122"/>
      <c r="H19" s="15"/>
    </row>
    <row r="20" spans="1:8" ht="15.75" x14ac:dyDescent="0.25">
      <c r="A20" s="140" t="s">
        <v>101</v>
      </c>
      <c r="B20" s="141"/>
      <c r="C20" s="14"/>
      <c r="D20" s="72"/>
      <c r="E20" s="105"/>
      <c r="F20" s="105"/>
      <c r="G20" s="122"/>
      <c r="H20" s="15"/>
    </row>
    <row r="21" spans="1:8" ht="15.75" x14ac:dyDescent="0.25">
      <c r="A21" s="140" t="s">
        <v>123</v>
      </c>
      <c r="B21" s="141"/>
      <c r="C21" s="14"/>
      <c r="D21" s="72"/>
      <c r="E21" s="105"/>
      <c r="F21" s="105"/>
      <c r="G21" s="122"/>
      <c r="H21" s="15"/>
    </row>
    <row r="22" spans="1:8" ht="15.75" x14ac:dyDescent="0.25">
      <c r="A22" s="140" t="s">
        <v>153</v>
      </c>
      <c r="B22" s="141"/>
      <c r="C22" s="14"/>
      <c r="D22" s="72"/>
      <c r="E22" s="105"/>
      <c r="F22" s="105"/>
      <c r="G22" s="122"/>
      <c r="H22" s="15"/>
    </row>
    <row r="23" spans="1:8" ht="15.75" x14ac:dyDescent="0.25">
      <c r="A23" s="140" t="s">
        <v>116</v>
      </c>
      <c r="B23" s="141"/>
      <c r="C23" s="14"/>
      <c r="D23" s="72">
        <v>8</v>
      </c>
      <c r="E23" s="105">
        <v>1028865</v>
      </c>
      <c r="F23" s="105">
        <v>42804</v>
      </c>
      <c r="G23" s="122">
        <f>F23/E23</f>
        <v>4.1603125774518523E-2</v>
      </c>
      <c r="H23" s="15"/>
    </row>
    <row r="24" spans="1:8" ht="15.75" x14ac:dyDescent="0.25">
      <c r="A24" s="140" t="s">
        <v>148</v>
      </c>
      <c r="B24" s="141"/>
      <c r="C24" s="14"/>
      <c r="D24" s="72">
        <v>1</v>
      </c>
      <c r="E24" s="105">
        <v>549499</v>
      </c>
      <c r="F24" s="105">
        <v>52293</v>
      </c>
      <c r="G24" s="122">
        <f>F24/E24</f>
        <v>9.5164868361907851E-2</v>
      </c>
      <c r="H24" s="15"/>
    </row>
    <row r="25" spans="1:8" ht="15.75" x14ac:dyDescent="0.25">
      <c r="A25" s="142" t="s">
        <v>20</v>
      </c>
      <c r="B25" s="141"/>
      <c r="C25" s="14"/>
      <c r="D25" s="72">
        <v>1</v>
      </c>
      <c r="E25" s="105">
        <v>115128</v>
      </c>
      <c r="F25" s="105">
        <v>21719.5</v>
      </c>
      <c r="G25" s="122">
        <f>F25/E25</f>
        <v>0.18865523591133349</v>
      </c>
      <c r="H25" s="15"/>
    </row>
    <row r="26" spans="1:8" ht="15.75" x14ac:dyDescent="0.25">
      <c r="A26" s="142" t="s">
        <v>21</v>
      </c>
      <c r="B26" s="141"/>
      <c r="C26" s="14"/>
      <c r="D26" s="72"/>
      <c r="E26" s="105"/>
      <c r="F26" s="105"/>
      <c r="G26" s="122"/>
      <c r="H26" s="15"/>
    </row>
    <row r="27" spans="1:8" ht="15.75" x14ac:dyDescent="0.25">
      <c r="A27" s="143" t="s">
        <v>22</v>
      </c>
      <c r="B27" s="141"/>
      <c r="C27" s="14"/>
      <c r="D27" s="72"/>
      <c r="E27" s="105"/>
      <c r="F27" s="105"/>
      <c r="G27" s="122"/>
      <c r="H27" s="15"/>
    </row>
    <row r="28" spans="1:8" ht="15.75" x14ac:dyDescent="0.25">
      <c r="A28" s="143" t="s">
        <v>23</v>
      </c>
      <c r="B28" s="141"/>
      <c r="C28" s="14"/>
      <c r="D28" s="72"/>
      <c r="E28" s="105"/>
      <c r="F28" s="105"/>
      <c r="G28" s="122"/>
      <c r="H28" s="15"/>
    </row>
    <row r="29" spans="1:8" ht="15.75" x14ac:dyDescent="0.25">
      <c r="A29" s="143" t="s">
        <v>143</v>
      </c>
      <c r="B29" s="141"/>
      <c r="C29" s="14"/>
      <c r="D29" s="72"/>
      <c r="E29" s="105"/>
      <c r="F29" s="105"/>
      <c r="G29" s="122"/>
      <c r="H29" s="15"/>
    </row>
    <row r="30" spans="1:8" ht="15.75" x14ac:dyDescent="0.25">
      <c r="A30" s="143" t="s">
        <v>67</v>
      </c>
      <c r="B30" s="141"/>
      <c r="C30" s="14"/>
      <c r="D30" s="72"/>
      <c r="E30" s="105"/>
      <c r="F30" s="105"/>
      <c r="G30" s="122"/>
      <c r="H30" s="15"/>
    </row>
    <row r="31" spans="1:8" ht="15.75" x14ac:dyDescent="0.25">
      <c r="A31" s="143" t="s">
        <v>154</v>
      </c>
      <c r="B31" s="141"/>
      <c r="C31" s="14"/>
      <c r="D31" s="72"/>
      <c r="E31" s="105"/>
      <c r="F31" s="105"/>
      <c r="G31" s="122"/>
      <c r="H31" s="15"/>
    </row>
    <row r="32" spans="1:8" ht="15.75" x14ac:dyDescent="0.25">
      <c r="A32" s="143" t="s">
        <v>53</v>
      </c>
      <c r="B32" s="141"/>
      <c r="C32" s="14"/>
      <c r="D32" s="72"/>
      <c r="E32" s="105"/>
      <c r="F32" s="105"/>
      <c r="G32" s="122"/>
      <c r="H32" s="15"/>
    </row>
    <row r="33" spans="1:8" ht="15.75" x14ac:dyDescent="0.25">
      <c r="A33" s="143" t="s">
        <v>97</v>
      </c>
      <c r="B33" s="141"/>
      <c r="C33" s="14"/>
      <c r="D33" s="72"/>
      <c r="E33" s="105"/>
      <c r="F33" s="105"/>
      <c r="G33" s="122"/>
      <c r="H33" s="15"/>
    </row>
    <row r="34" spans="1:8" ht="15.75" x14ac:dyDescent="0.25">
      <c r="A34" s="143" t="s">
        <v>102</v>
      </c>
      <c r="B34" s="141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9584251</v>
      </c>
      <c r="F39" s="116">
        <f>SUM(F9:F38)</f>
        <v>743956</v>
      </c>
      <c r="G39" s="126">
        <f>F39/E39</f>
        <v>7.7622758418993826E-2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178312</v>
      </c>
      <c r="F44" s="105">
        <v>24749.96</v>
      </c>
      <c r="G44" s="122">
        <f>1-(+F44/E44)</f>
        <v>0.86119857328727178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36</v>
      </c>
      <c r="E46" s="105">
        <v>1856821.9</v>
      </c>
      <c r="F46" s="105">
        <v>171456.18</v>
      </c>
      <c r="G46" s="122">
        <f>1-(+F46/E46)</f>
        <v>0.90766148331188901</v>
      </c>
      <c r="H46" s="15"/>
    </row>
    <row r="47" spans="1:8" ht="15.75" x14ac:dyDescent="0.25">
      <c r="A47" s="27" t="s">
        <v>36</v>
      </c>
      <c r="B47" s="28"/>
      <c r="C47" s="14"/>
      <c r="D47" s="72">
        <v>8</v>
      </c>
      <c r="E47" s="105">
        <v>1840701</v>
      </c>
      <c r="F47" s="105">
        <v>102030.13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32</v>
      </c>
      <c r="E48" s="105">
        <v>3911143</v>
      </c>
      <c r="F48" s="105">
        <v>287307.93</v>
      </c>
      <c r="G48" s="122">
        <f>1-(+F48/E48)</f>
        <v>0.92654118501931537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11</v>
      </c>
      <c r="E50" s="105">
        <v>684320</v>
      </c>
      <c r="F50" s="105">
        <v>32264</v>
      </c>
      <c r="G50" s="122">
        <f>1-(+F50/E50)</f>
        <v>0.95285246668225387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516</v>
      </c>
      <c r="E54" s="105">
        <v>38444727.909999996</v>
      </c>
      <c r="F54" s="105">
        <v>4587715.33</v>
      </c>
      <c r="G54" s="122">
        <f>1-(+F54/E54)</f>
        <v>0.88066724413448971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309</v>
      </c>
      <c r="E56" s="105">
        <v>56442342.280000001</v>
      </c>
      <c r="F56" s="105">
        <v>5910899.7699999996</v>
      </c>
      <c r="G56" s="122">
        <f>1-(+F56/E56)</f>
        <v>0.89527543451905101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914</v>
      </c>
      <c r="E62" s="116">
        <f>SUM(E44:E61)</f>
        <v>103358368.09</v>
      </c>
      <c r="F62" s="116">
        <f>SUM(F44:F61)</f>
        <v>11116423.300000001</v>
      </c>
      <c r="G62" s="126">
        <f>1-(+F62/E62)</f>
        <v>0.89244776687727601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11860379.300000001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0" t="s">
        <v>10</v>
      </c>
      <c r="B9" s="141"/>
      <c r="C9" s="14"/>
      <c r="D9" s="72"/>
      <c r="E9" s="104"/>
      <c r="F9" s="105"/>
      <c r="G9" s="122"/>
      <c r="H9" s="15"/>
    </row>
    <row r="10" spans="1:8" ht="15.75" x14ac:dyDescent="0.25">
      <c r="A10" s="140" t="s">
        <v>11</v>
      </c>
      <c r="B10" s="141"/>
      <c r="C10" s="14"/>
      <c r="D10" s="72"/>
      <c r="E10" s="104"/>
      <c r="F10" s="105"/>
      <c r="G10" s="122"/>
      <c r="H10" s="15"/>
    </row>
    <row r="11" spans="1:8" ht="15.75" x14ac:dyDescent="0.25">
      <c r="A11" s="140" t="s">
        <v>100</v>
      </c>
      <c r="B11" s="141"/>
      <c r="C11" s="14"/>
      <c r="D11" s="72">
        <v>4</v>
      </c>
      <c r="E11" s="104">
        <v>1164110</v>
      </c>
      <c r="F11" s="105">
        <v>256807.5</v>
      </c>
      <c r="G11" s="122">
        <f t="shared" ref="G11:G23" si="0">F11/E11</f>
        <v>0.22060415252854113</v>
      </c>
      <c r="H11" s="15"/>
    </row>
    <row r="12" spans="1:8" ht="15.75" x14ac:dyDescent="0.25">
      <c r="A12" s="140" t="s">
        <v>63</v>
      </c>
      <c r="B12" s="141"/>
      <c r="C12" s="14"/>
      <c r="D12" s="72"/>
      <c r="E12" s="104"/>
      <c r="F12" s="105"/>
      <c r="G12" s="122"/>
      <c r="H12" s="15"/>
    </row>
    <row r="13" spans="1:8" ht="15.75" x14ac:dyDescent="0.25">
      <c r="A13" s="140" t="s">
        <v>64</v>
      </c>
      <c r="B13" s="141"/>
      <c r="C13" s="14"/>
      <c r="D13" s="72">
        <v>1</v>
      </c>
      <c r="E13" s="104">
        <v>62582</v>
      </c>
      <c r="F13" s="105">
        <v>20835.5</v>
      </c>
      <c r="G13" s="122">
        <f t="shared" si="0"/>
        <v>0.33293119427311368</v>
      </c>
      <c r="H13" s="15"/>
    </row>
    <row r="14" spans="1:8" ht="15.75" x14ac:dyDescent="0.25">
      <c r="A14" s="140" t="s">
        <v>128</v>
      </c>
      <c r="B14" s="141"/>
      <c r="C14" s="14"/>
      <c r="D14" s="72">
        <v>4</v>
      </c>
      <c r="E14" s="104">
        <v>1657173</v>
      </c>
      <c r="F14" s="105">
        <v>149511.5</v>
      </c>
      <c r="G14" s="122">
        <f t="shared" si="0"/>
        <v>9.0220815811022745E-2</v>
      </c>
      <c r="H14" s="15"/>
    </row>
    <row r="15" spans="1:8" ht="15.75" x14ac:dyDescent="0.25">
      <c r="A15" s="140" t="s">
        <v>25</v>
      </c>
      <c r="B15" s="141"/>
      <c r="C15" s="14"/>
      <c r="D15" s="72">
        <v>1</v>
      </c>
      <c r="E15" s="104">
        <v>55180</v>
      </c>
      <c r="F15" s="105">
        <v>17185</v>
      </c>
      <c r="G15" s="122">
        <f t="shared" si="0"/>
        <v>0.3114353026458862</v>
      </c>
      <c r="H15" s="15"/>
    </row>
    <row r="16" spans="1:8" ht="15.75" x14ac:dyDescent="0.25">
      <c r="A16" s="140" t="s">
        <v>110</v>
      </c>
      <c r="B16" s="141"/>
      <c r="C16" s="14"/>
      <c r="D16" s="72">
        <v>2</v>
      </c>
      <c r="E16" s="104">
        <v>325739</v>
      </c>
      <c r="F16" s="105">
        <v>128268.5</v>
      </c>
      <c r="G16" s="122">
        <f t="shared" si="0"/>
        <v>0.39377691955829669</v>
      </c>
      <c r="H16" s="15"/>
    </row>
    <row r="17" spans="1:8" ht="15.75" x14ac:dyDescent="0.25">
      <c r="A17" s="140" t="s">
        <v>130</v>
      </c>
      <c r="B17" s="141"/>
      <c r="C17" s="14"/>
      <c r="D17" s="72"/>
      <c r="E17" s="104"/>
      <c r="F17" s="105"/>
      <c r="G17" s="122"/>
      <c r="H17" s="15"/>
    </row>
    <row r="18" spans="1:8" ht="15.75" x14ac:dyDescent="0.25">
      <c r="A18" s="140" t="s">
        <v>14</v>
      </c>
      <c r="B18" s="141"/>
      <c r="C18" s="14"/>
      <c r="D18" s="72">
        <v>2</v>
      </c>
      <c r="E18" s="104">
        <v>270679</v>
      </c>
      <c r="F18" s="105">
        <v>34819</v>
      </c>
      <c r="G18" s="122">
        <f t="shared" si="0"/>
        <v>0.12863576413390029</v>
      </c>
      <c r="H18" s="15"/>
    </row>
    <row r="19" spans="1:8" ht="15.75" x14ac:dyDescent="0.25">
      <c r="A19" s="140" t="s">
        <v>15</v>
      </c>
      <c r="B19" s="141"/>
      <c r="C19" s="14"/>
      <c r="D19" s="72">
        <v>2</v>
      </c>
      <c r="E19" s="104">
        <v>1342431</v>
      </c>
      <c r="F19" s="105">
        <v>406548.5</v>
      </c>
      <c r="G19" s="122">
        <f t="shared" si="0"/>
        <v>0.30284498793606524</v>
      </c>
      <c r="H19" s="15"/>
    </row>
    <row r="20" spans="1:8" ht="15.75" x14ac:dyDescent="0.25">
      <c r="A20" s="140" t="s">
        <v>101</v>
      </c>
      <c r="B20" s="141"/>
      <c r="C20" s="14"/>
      <c r="D20" s="72"/>
      <c r="E20" s="104"/>
      <c r="F20" s="105"/>
      <c r="G20" s="122"/>
      <c r="H20" s="15"/>
    </row>
    <row r="21" spans="1:8" ht="15.75" x14ac:dyDescent="0.25">
      <c r="A21" s="140" t="s">
        <v>123</v>
      </c>
      <c r="B21" s="141"/>
      <c r="C21" s="14"/>
      <c r="D21" s="72">
        <v>2</v>
      </c>
      <c r="E21" s="104">
        <v>340728</v>
      </c>
      <c r="F21" s="105">
        <v>90021</v>
      </c>
      <c r="G21" s="122">
        <f t="shared" si="0"/>
        <v>0.26420194407269143</v>
      </c>
      <c r="H21" s="15"/>
    </row>
    <row r="22" spans="1:8" ht="15.75" x14ac:dyDescent="0.25">
      <c r="A22" s="140" t="s">
        <v>153</v>
      </c>
      <c r="B22" s="141"/>
      <c r="C22" s="14"/>
      <c r="D22" s="72">
        <v>10</v>
      </c>
      <c r="E22" s="104">
        <v>1900819</v>
      </c>
      <c r="F22" s="105">
        <v>440057</v>
      </c>
      <c r="G22" s="122">
        <f t="shared" si="0"/>
        <v>0.2315091547380366</v>
      </c>
      <c r="H22" s="15"/>
    </row>
    <row r="23" spans="1:8" ht="15.75" x14ac:dyDescent="0.25">
      <c r="A23" s="140" t="s">
        <v>116</v>
      </c>
      <c r="B23" s="141"/>
      <c r="C23" s="14"/>
      <c r="D23" s="72">
        <v>2</v>
      </c>
      <c r="E23" s="104">
        <v>26800</v>
      </c>
      <c r="F23" s="105">
        <v>22232.5</v>
      </c>
      <c r="G23" s="122">
        <f t="shared" si="0"/>
        <v>0.82957089552238805</v>
      </c>
      <c r="H23" s="15"/>
    </row>
    <row r="24" spans="1:8" ht="15.75" x14ac:dyDescent="0.25">
      <c r="A24" s="140" t="s">
        <v>148</v>
      </c>
      <c r="B24" s="141"/>
      <c r="C24" s="14"/>
      <c r="D24" s="72"/>
      <c r="E24" s="104"/>
      <c r="F24" s="105"/>
      <c r="G24" s="122"/>
      <c r="H24" s="15"/>
    </row>
    <row r="25" spans="1:8" ht="15.75" x14ac:dyDescent="0.25">
      <c r="A25" s="142" t="s">
        <v>20</v>
      </c>
      <c r="B25" s="141"/>
      <c r="C25" s="14"/>
      <c r="D25" s="72">
        <v>4</v>
      </c>
      <c r="E25" s="104">
        <v>853444</v>
      </c>
      <c r="F25" s="105">
        <v>227246</v>
      </c>
      <c r="G25" s="122">
        <f>F25/E25</f>
        <v>0.26626937444050225</v>
      </c>
      <c r="H25" s="15"/>
    </row>
    <row r="26" spans="1:8" ht="15.75" x14ac:dyDescent="0.25">
      <c r="A26" s="142" t="s">
        <v>21</v>
      </c>
      <c r="B26" s="141"/>
      <c r="C26" s="14"/>
      <c r="D26" s="72"/>
      <c r="E26" s="104"/>
      <c r="F26" s="105"/>
      <c r="G26" s="122"/>
      <c r="H26" s="15"/>
    </row>
    <row r="27" spans="1:8" ht="15.75" x14ac:dyDescent="0.25">
      <c r="A27" s="143" t="s">
        <v>22</v>
      </c>
      <c r="B27" s="141"/>
      <c r="C27" s="14"/>
      <c r="D27" s="72"/>
      <c r="E27" s="104"/>
      <c r="F27" s="105"/>
      <c r="G27" s="122"/>
      <c r="H27" s="15"/>
    </row>
    <row r="28" spans="1:8" ht="15.75" x14ac:dyDescent="0.25">
      <c r="A28" s="143" t="s">
        <v>23</v>
      </c>
      <c r="B28" s="141"/>
      <c r="C28" s="14"/>
      <c r="D28" s="72"/>
      <c r="E28" s="104"/>
      <c r="F28" s="105"/>
      <c r="G28" s="122"/>
      <c r="H28" s="15"/>
    </row>
    <row r="29" spans="1:8" ht="15.75" x14ac:dyDescent="0.25">
      <c r="A29" s="143" t="s">
        <v>143</v>
      </c>
      <c r="B29" s="141"/>
      <c r="C29" s="14"/>
      <c r="D29" s="72">
        <v>1</v>
      </c>
      <c r="E29" s="104">
        <v>35365</v>
      </c>
      <c r="F29" s="105">
        <v>6826</v>
      </c>
      <c r="G29" s="122">
        <f t="shared" ref="G29:G34" si="1">F29/E29</f>
        <v>0.19301569348225647</v>
      </c>
      <c r="H29" s="15"/>
    </row>
    <row r="30" spans="1:8" ht="15.75" x14ac:dyDescent="0.25">
      <c r="A30" s="143" t="s">
        <v>67</v>
      </c>
      <c r="B30" s="141"/>
      <c r="C30" s="14"/>
      <c r="D30" s="72">
        <v>1</v>
      </c>
      <c r="E30" s="104">
        <v>66060</v>
      </c>
      <c r="F30" s="105">
        <v>12289</v>
      </c>
      <c r="G30" s="122">
        <f t="shared" si="1"/>
        <v>0.18602785346654557</v>
      </c>
      <c r="H30" s="15"/>
    </row>
    <row r="31" spans="1:8" ht="15.75" x14ac:dyDescent="0.25">
      <c r="A31" s="143" t="s">
        <v>154</v>
      </c>
      <c r="B31" s="141"/>
      <c r="C31" s="14"/>
      <c r="D31" s="72">
        <v>2</v>
      </c>
      <c r="E31" s="104">
        <v>271975</v>
      </c>
      <c r="F31" s="105">
        <v>101324</v>
      </c>
      <c r="G31" s="122">
        <f t="shared" si="1"/>
        <v>0.37254894751355822</v>
      </c>
      <c r="H31" s="15"/>
    </row>
    <row r="32" spans="1:8" ht="15.75" x14ac:dyDescent="0.25">
      <c r="A32" s="143" t="s">
        <v>53</v>
      </c>
      <c r="B32" s="141"/>
      <c r="C32" s="14"/>
      <c r="D32" s="72">
        <v>1</v>
      </c>
      <c r="E32" s="104">
        <v>169550</v>
      </c>
      <c r="F32" s="105">
        <v>62965</v>
      </c>
      <c r="G32" s="122">
        <f t="shared" si="1"/>
        <v>0.37136537894426425</v>
      </c>
      <c r="H32" s="15"/>
    </row>
    <row r="33" spans="1:8" ht="15.75" x14ac:dyDescent="0.25">
      <c r="A33" s="143" t="s">
        <v>97</v>
      </c>
      <c r="B33" s="141"/>
      <c r="C33" s="14"/>
      <c r="D33" s="72"/>
      <c r="E33" s="104"/>
      <c r="F33" s="105"/>
      <c r="G33" s="122"/>
      <c r="H33" s="15"/>
    </row>
    <row r="34" spans="1:8" ht="15.75" x14ac:dyDescent="0.25">
      <c r="A34" s="143" t="s">
        <v>102</v>
      </c>
      <c r="B34" s="141"/>
      <c r="C34" s="14"/>
      <c r="D34" s="72">
        <v>3</v>
      </c>
      <c r="E34" s="104">
        <v>1844713</v>
      </c>
      <c r="F34" s="105">
        <v>55660</v>
      </c>
      <c r="G34" s="122">
        <f t="shared" si="1"/>
        <v>3.0172715213694488E-2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42</v>
      </c>
      <c r="E39" s="116">
        <f>SUM(E9:E38)</f>
        <v>10387348</v>
      </c>
      <c r="F39" s="116">
        <f>SUM(F9:F38)</f>
        <v>2032596</v>
      </c>
      <c r="G39" s="126">
        <f>F39/E39</f>
        <v>0.19567997529301992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105</v>
      </c>
      <c r="E44" s="105">
        <v>13635012.609999999</v>
      </c>
      <c r="F44" s="105">
        <v>726385.52</v>
      </c>
      <c r="G44" s="122">
        <f>1-(+F44/E44)</f>
        <v>0.9467264504422046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8745261.0999999996</v>
      </c>
      <c r="F45" s="105">
        <v>878143.19</v>
      </c>
      <c r="G45" s="122">
        <f t="shared" ref="G45:G53" si="2">1-(+F45/E45)</f>
        <v>0.89958639542506058</v>
      </c>
      <c r="H45" s="15"/>
    </row>
    <row r="46" spans="1:8" ht="15.75" x14ac:dyDescent="0.25">
      <c r="A46" s="27" t="s">
        <v>35</v>
      </c>
      <c r="B46" s="28"/>
      <c r="C46" s="14"/>
      <c r="D46" s="72">
        <v>85</v>
      </c>
      <c r="E46" s="105">
        <v>4737190</v>
      </c>
      <c r="F46" s="105">
        <v>303815.92</v>
      </c>
      <c r="G46" s="122">
        <f t="shared" si="2"/>
        <v>0.93586579385669566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108</v>
      </c>
      <c r="E48" s="105">
        <v>17694740.25</v>
      </c>
      <c r="F48" s="105">
        <v>1039416.55</v>
      </c>
      <c r="G48" s="122">
        <f t="shared" si="2"/>
        <v>0.94125844542985027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1816160</v>
      </c>
      <c r="F50" s="105">
        <v>132735</v>
      </c>
      <c r="G50" s="122">
        <f t="shared" si="2"/>
        <v>0.92691447890053735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120470</v>
      </c>
      <c r="F51" s="105">
        <v>11980</v>
      </c>
      <c r="G51" s="122">
        <f t="shared" si="2"/>
        <v>0.90055615505935083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346600</v>
      </c>
      <c r="F52" s="105">
        <v>16350</v>
      </c>
      <c r="G52" s="122">
        <f t="shared" si="2"/>
        <v>0.95282746682054242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114200</v>
      </c>
      <c r="F53" s="105">
        <v>16400</v>
      </c>
      <c r="G53" s="122">
        <f t="shared" si="2"/>
        <v>0.85639229422066554</v>
      </c>
      <c r="H53" s="15"/>
    </row>
    <row r="54" spans="1:8" ht="15.75" x14ac:dyDescent="0.25">
      <c r="A54" s="27" t="s">
        <v>61</v>
      </c>
      <c r="B54" s="30"/>
      <c r="C54" s="14"/>
      <c r="D54" s="72">
        <v>1240</v>
      </c>
      <c r="E54" s="105">
        <v>110660625.45999999</v>
      </c>
      <c r="F54" s="105">
        <v>12529490.18</v>
      </c>
      <c r="G54" s="122">
        <f>1-(+F54/E54)</f>
        <v>0.88677553440605683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358799.85</v>
      </c>
      <c r="F55" s="105">
        <v>51475.519999999997</v>
      </c>
      <c r="G55" s="122">
        <f>1-(+F55/E55)</f>
        <v>0.85653416521773906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1600</v>
      </c>
      <c r="E62" s="116">
        <f>SUM(E44:E61)</f>
        <v>158229059.26999998</v>
      </c>
      <c r="F62" s="116">
        <f>SUM(F44:F61)</f>
        <v>15706191.879999999</v>
      </c>
      <c r="G62" s="126">
        <f>1-(F62/E62)</f>
        <v>0.9007376271308094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17738787.879999999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9</v>
      </c>
      <c r="E44" s="105">
        <v>175724.15</v>
      </c>
      <c r="F44" s="105">
        <v>18248.45</v>
      </c>
      <c r="G44" s="122">
        <f>1-(+F44/E44)</f>
        <v>0.89615286231289204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16</v>
      </c>
      <c r="E46" s="105">
        <v>153501</v>
      </c>
      <c r="F46" s="105">
        <v>11818</v>
      </c>
      <c r="G46" s="122">
        <f>1-(+F46/E46)</f>
        <v>0.92301027354870646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22</v>
      </c>
      <c r="E47" s="105">
        <v>2194546.5</v>
      </c>
      <c r="F47" s="105">
        <v>131121.57</v>
      </c>
      <c r="G47" s="122">
        <f>1-(+F47/E47)</f>
        <v>0.94025117717943096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12</v>
      </c>
      <c r="E48" s="105">
        <v>435161.59</v>
      </c>
      <c r="F48" s="105">
        <v>65379.03</v>
      </c>
      <c r="G48" s="122">
        <f>1-(+F48/E48)</f>
        <v>0.84975918945419793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6</v>
      </c>
      <c r="E50" s="105">
        <v>258880</v>
      </c>
      <c r="F50" s="105">
        <v>49755</v>
      </c>
      <c r="G50" s="122">
        <f>1-(+F50/E50)</f>
        <v>0.80780670580964153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323</v>
      </c>
      <c r="E53" s="105">
        <v>21302762.710000001</v>
      </c>
      <c r="F53" s="105">
        <v>2442191.5299999998</v>
      </c>
      <c r="G53" s="122">
        <f>1-(+F53/E53)</f>
        <v>0.88535799026416517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388</v>
      </c>
      <c r="E60" s="116">
        <f>SUM(E44:E59)</f>
        <v>24520575.949999999</v>
      </c>
      <c r="F60" s="116">
        <f>SUM(F44:F59)</f>
        <v>2718513.58</v>
      </c>
      <c r="G60" s="126">
        <f>1-(F60/E60)</f>
        <v>0.88913337168167128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2718513.58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1021963</v>
      </c>
      <c r="F10" s="105">
        <v>-20297.5</v>
      </c>
      <c r="G10" s="106">
        <f>F10/E10</f>
        <v>-1.986128656321217E-2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139637</v>
      </c>
      <c r="F11" s="105">
        <v>78126</v>
      </c>
      <c r="G11" s="106">
        <f>F11/E11</f>
        <v>0.5594935439747345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79165</v>
      </c>
      <c r="F12" s="105">
        <v>35490</v>
      </c>
      <c r="G12" s="106">
        <f>F12/E12</f>
        <v>0.44830417482473317</v>
      </c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5">
        <v>4156742</v>
      </c>
      <c r="F13" s="105">
        <v>876373.5</v>
      </c>
      <c r="G13" s="106">
        <f>F13/E13</f>
        <v>0.21083182453950713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147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275868</v>
      </c>
      <c r="F18" s="105">
        <v>42221</v>
      </c>
      <c r="G18" s="106">
        <f>F18/E18</f>
        <v>0.15304783447155887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3597917</v>
      </c>
      <c r="F19" s="105">
        <v>1389396</v>
      </c>
      <c r="G19" s="106">
        <f>F19/E19</f>
        <v>0.38616677371934927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3209838</v>
      </c>
      <c r="F21" s="105">
        <v>713878.5</v>
      </c>
      <c r="G21" s="106">
        <f>F21/E21</f>
        <v>0.22240328016554106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149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>
        <v>1</v>
      </c>
      <c r="E24" s="105">
        <v>432069</v>
      </c>
      <c r="F24" s="105">
        <v>25329.67</v>
      </c>
      <c r="G24" s="106">
        <f>F24/E24</f>
        <v>5.8624131793764418E-2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1783721</v>
      </c>
      <c r="F25" s="105">
        <v>415799</v>
      </c>
      <c r="G25" s="106">
        <f>F25/E25</f>
        <v>0.2331076440766241</v>
      </c>
      <c r="H25" s="15"/>
    </row>
    <row r="26" spans="1:8" ht="15.75" x14ac:dyDescent="0.25">
      <c r="A26" s="79" t="s">
        <v>21</v>
      </c>
      <c r="B26" s="13"/>
      <c r="C26" s="14"/>
      <c r="D26" s="72">
        <v>23</v>
      </c>
      <c r="E26" s="105">
        <v>141765</v>
      </c>
      <c r="F26" s="105">
        <v>141765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81350</v>
      </c>
      <c r="F28" s="105">
        <v>28350</v>
      </c>
      <c r="G28" s="106">
        <f>F28/E28</f>
        <v>0.3484941610325753</v>
      </c>
      <c r="H28" s="15"/>
    </row>
    <row r="29" spans="1:8" ht="15.75" x14ac:dyDescent="0.25">
      <c r="A29" s="69" t="s">
        <v>151</v>
      </c>
      <c r="B29" s="13"/>
      <c r="C29" s="14"/>
      <c r="D29" s="72">
        <v>1</v>
      </c>
      <c r="E29" s="105">
        <v>1385222</v>
      </c>
      <c r="F29" s="105">
        <v>357151</v>
      </c>
      <c r="G29" s="106">
        <f>F29/E29</f>
        <v>0.25782943095041805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142</v>
      </c>
      <c r="B32" s="13"/>
      <c r="C32" s="14"/>
      <c r="D32" s="72">
        <v>2</v>
      </c>
      <c r="E32" s="105">
        <v>410486</v>
      </c>
      <c r="F32" s="105">
        <v>119612</v>
      </c>
      <c r="G32" s="106">
        <f>F32/E32</f>
        <v>0.29139118021077454</v>
      </c>
      <c r="H32" s="15"/>
    </row>
    <row r="33" spans="1:8" ht="15.75" x14ac:dyDescent="0.25">
      <c r="A33" s="69" t="s">
        <v>152</v>
      </c>
      <c r="B33" s="13"/>
      <c r="C33" s="14"/>
      <c r="D33" s="72">
        <v>2</v>
      </c>
      <c r="E33" s="105">
        <v>780748</v>
      </c>
      <c r="F33" s="105">
        <v>297557</v>
      </c>
      <c r="G33" s="106">
        <f>F33/E33</f>
        <v>0.38111785108639407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2537211</v>
      </c>
      <c r="F34" s="105">
        <v>359272</v>
      </c>
      <c r="G34" s="106">
        <f>F34/E34</f>
        <v>0.14160115181591126</v>
      </c>
      <c r="H34" s="15"/>
    </row>
    <row r="35" spans="1:8" x14ac:dyDescent="0.2">
      <c r="A35" s="16" t="s">
        <v>28</v>
      </c>
      <c r="B35" s="13"/>
      <c r="C35" s="14"/>
      <c r="D35" s="73"/>
      <c r="E35" s="104">
        <v>490890</v>
      </c>
      <c r="F35" s="105">
        <v>91330</v>
      </c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66</v>
      </c>
      <c r="E39" s="109">
        <f>SUM(E9:E38)</f>
        <v>20524592</v>
      </c>
      <c r="F39" s="109">
        <f>SUM(F9:F38)</f>
        <v>4951353.17</v>
      </c>
      <c r="G39" s="110">
        <f>F39/E39</f>
        <v>0.24124002903443828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96</v>
      </c>
      <c r="E44" s="105">
        <v>18803787.41</v>
      </c>
      <c r="F44" s="105">
        <v>1014702.35</v>
      </c>
      <c r="G44" s="106">
        <f>1-(+F44/E44)</f>
        <v>0.94603734195269762</v>
      </c>
      <c r="H44" s="15"/>
    </row>
    <row r="45" spans="1:8" ht="15.75" x14ac:dyDescent="0.25">
      <c r="A45" s="27" t="s">
        <v>34</v>
      </c>
      <c r="B45" s="28"/>
      <c r="C45" s="14"/>
      <c r="D45" s="72">
        <v>12</v>
      </c>
      <c r="E45" s="105">
        <v>8514104.5399999991</v>
      </c>
      <c r="F45" s="105">
        <v>924402.24</v>
      </c>
      <c r="G45" s="106">
        <f>1-(+F45/E45)</f>
        <v>0.89142695680361006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17023672</v>
      </c>
      <c r="F46" s="105">
        <v>787206.71</v>
      </c>
      <c r="G46" s="106">
        <f>1-(+F46/E46)</f>
        <v>0.95375811340820005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1547467</v>
      </c>
      <c r="F47" s="105">
        <v>159638.19</v>
      </c>
      <c r="G47" s="106">
        <f>1-(+F47/E47)</f>
        <v>0.89683903437036139</v>
      </c>
      <c r="H47" s="15"/>
    </row>
    <row r="48" spans="1:8" ht="15.75" x14ac:dyDescent="0.25">
      <c r="A48" s="27" t="s">
        <v>37</v>
      </c>
      <c r="B48" s="28"/>
      <c r="C48" s="14"/>
      <c r="D48" s="72">
        <v>102</v>
      </c>
      <c r="E48" s="105">
        <v>18307809</v>
      </c>
      <c r="F48" s="105">
        <v>1308326.49</v>
      </c>
      <c r="G48" s="106">
        <f>1-(+F48/E48)</f>
        <v>0.92853724386134906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13623598.5</v>
      </c>
      <c r="F50" s="105">
        <v>628052.13</v>
      </c>
      <c r="G50" s="106">
        <f t="shared" ref="G50:G55" si="0">1-(+F50/E50)</f>
        <v>0.95389968883771792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817630</v>
      </c>
      <c r="F51" s="105">
        <v>-22154</v>
      </c>
      <c r="G51" s="106">
        <f t="shared" si="0"/>
        <v>1.0270953854432934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718950</v>
      </c>
      <c r="F52" s="105">
        <v>92075</v>
      </c>
      <c r="G52" s="106">
        <f t="shared" si="0"/>
        <v>0.87193128868488767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262300</v>
      </c>
      <c r="F53" s="105">
        <v>32500</v>
      </c>
      <c r="G53" s="106">
        <f t="shared" si="0"/>
        <v>0.87609607319862748</v>
      </c>
      <c r="H53" s="15"/>
    </row>
    <row r="54" spans="1:8" ht="15.75" x14ac:dyDescent="0.25">
      <c r="A54" s="27" t="s">
        <v>98</v>
      </c>
      <c r="B54" s="28"/>
      <c r="C54" s="14"/>
      <c r="D54" s="72">
        <v>1216</v>
      </c>
      <c r="E54" s="105">
        <v>146461279</v>
      </c>
      <c r="F54" s="105">
        <v>15571419.58</v>
      </c>
      <c r="G54" s="106">
        <f t="shared" si="0"/>
        <v>0.89368234603495444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508028</v>
      </c>
      <c r="F55" s="105">
        <v>55603.51</v>
      </c>
      <c r="G55" s="106">
        <f t="shared" si="0"/>
        <v>0.89055030431393545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1760</v>
      </c>
      <c r="E61" s="116">
        <f>SUM(E44:E60)</f>
        <v>226588625.44999999</v>
      </c>
      <c r="F61" s="116">
        <f>SUM(F44:F60)</f>
        <v>20551772.199999999</v>
      </c>
      <c r="G61" s="110">
        <f>1-(+F61/E61)</f>
        <v>0.9092991885219982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25503125.369999997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AUGUST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16</v>
      </c>
      <c r="E13" s="104">
        <v>2441304</v>
      </c>
      <c r="F13" s="105">
        <v>967858</v>
      </c>
      <c r="G13" s="106">
        <f>F13/E13</f>
        <v>0.39645124081228722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563063</v>
      </c>
      <c r="F14" s="105">
        <v>129260.5</v>
      </c>
      <c r="G14" s="106">
        <f>F14/E14</f>
        <v>0.22956667371146747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29165</v>
      </c>
      <c r="F16" s="105">
        <v>15847.5</v>
      </c>
      <c r="G16" s="106">
        <f>F16/E16</f>
        <v>0.54337390708040456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257432</v>
      </c>
      <c r="F17" s="105">
        <v>77507</v>
      </c>
      <c r="G17" s="106">
        <f>F17/E17</f>
        <v>0.30107756611454678</v>
      </c>
      <c r="H17" s="15"/>
    </row>
    <row r="18" spans="1:8" ht="15.75" x14ac:dyDescent="0.25">
      <c r="A18" s="69" t="s">
        <v>113</v>
      </c>
      <c r="B18" s="13"/>
      <c r="C18" s="14"/>
      <c r="D18" s="72">
        <v>2</v>
      </c>
      <c r="E18" s="104">
        <v>499162</v>
      </c>
      <c r="F18" s="105">
        <v>116663.77</v>
      </c>
      <c r="G18" s="106">
        <f>F18/E18</f>
        <v>0.23371925346881375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1033348</v>
      </c>
      <c r="F20" s="105">
        <v>326371</v>
      </c>
      <c r="G20" s="106">
        <f>F20/E20</f>
        <v>0.3158384203579046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1062330</v>
      </c>
      <c r="F23" s="105">
        <v>345315.23</v>
      </c>
      <c r="G23" s="106">
        <f t="shared" ref="G23:G29" si="0">F23/E23</f>
        <v>0.32505457814426775</v>
      </c>
      <c r="H23" s="15"/>
    </row>
    <row r="24" spans="1:8" ht="15.75" x14ac:dyDescent="0.25">
      <c r="A24" s="78" t="s">
        <v>18</v>
      </c>
      <c r="B24" s="13"/>
      <c r="C24" s="14"/>
      <c r="D24" s="72">
        <v>2</v>
      </c>
      <c r="E24" s="104">
        <v>1583415</v>
      </c>
      <c r="F24" s="105">
        <v>304214.5</v>
      </c>
      <c r="G24" s="106">
        <f t="shared" si="0"/>
        <v>0.19212556404985426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956878</v>
      </c>
      <c r="F25" s="105">
        <v>131360</v>
      </c>
      <c r="G25" s="106">
        <f t="shared" si="0"/>
        <v>0.13727977861336554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61453</v>
      </c>
      <c r="F29" s="105">
        <v>20206</v>
      </c>
      <c r="G29" s="106">
        <f t="shared" si="0"/>
        <v>0.32880412673099768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>
        <v>2</v>
      </c>
      <c r="E31" s="104">
        <v>1653314</v>
      </c>
      <c r="F31" s="105">
        <v>75732</v>
      </c>
      <c r="G31" s="106">
        <f>F31/E31</f>
        <v>4.5806180798081915E-2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141745</v>
      </c>
      <c r="F32" s="105">
        <v>39852</v>
      </c>
      <c r="G32" s="106">
        <f>F32/E32</f>
        <v>0.28115277434830155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4</v>
      </c>
      <c r="E34" s="104">
        <v>2858079</v>
      </c>
      <c r="F34" s="105">
        <v>399631</v>
      </c>
      <c r="G34" s="106">
        <f>F34/E34</f>
        <v>0.13982503632684751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43</v>
      </c>
      <c r="E39" s="116">
        <f>SUM(E9:E38)</f>
        <v>13140688</v>
      </c>
      <c r="F39" s="116">
        <f>SUM(F9:F38)</f>
        <v>2949818.5</v>
      </c>
      <c r="G39" s="121">
        <f>F39/E39</f>
        <v>0.22447976087705607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156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157</v>
      </c>
      <c r="F42" s="11" t="s">
        <v>157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1838291</v>
      </c>
      <c r="F45" s="105">
        <v>71751.61</v>
      </c>
      <c r="G45" s="106">
        <f>1-(+F45/E45)</f>
        <v>0.96096830697642543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158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159</v>
      </c>
      <c r="B51" s="20"/>
      <c r="C51" s="21"/>
      <c r="D51" s="103">
        <f>SUM(D44:D47)</f>
        <v>8</v>
      </c>
      <c r="E51" s="109">
        <f>SUM(E44:E50)</f>
        <v>1838291</v>
      </c>
      <c r="F51" s="109">
        <f>SUM(F44:F50)</f>
        <v>71751.61</v>
      </c>
      <c r="G51" s="110">
        <f>1-(+F51/E51)</f>
        <v>0.96096830697642543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152</v>
      </c>
      <c r="E56" s="105">
        <v>26474499.219999999</v>
      </c>
      <c r="F56" s="105">
        <v>1719647.91</v>
      </c>
      <c r="G56" s="106">
        <f>1-(+F56/E56)</f>
        <v>0.93504512037376319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9684843.8900000006</v>
      </c>
      <c r="F57" s="105">
        <v>703060.74</v>
      </c>
      <c r="G57" s="106">
        <f t="shared" ref="G57:G66" si="1">1-(+F57/E57)</f>
        <v>0.92740608439482031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16135494.65</v>
      </c>
      <c r="F58" s="105">
        <v>860179.72</v>
      </c>
      <c r="G58" s="106">
        <f t="shared" si="1"/>
        <v>0.94669021690016797</v>
      </c>
      <c r="H58" s="15"/>
    </row>
    <row r="59" spans="1:8" ht="15.75" x14ac:dyDescent="0.25">
      <c r="A59" s="27" t="s">
        <v>36</v>
      </c>
      <c r="B59" s="28"/>
      <c r="C59" s="14"/>
      <c r="D59" s="72">
        <v>3</v>
      </c>
      <c r="E59" s="105">
        <v>1093453</v>
      </c>
      <c r="F59" s="105">
        <v>44268.6</v>
      </c>
      <c r="G59" s="106">
        <f t="shared" si="1"/>
        <v>0.95951485797743474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11227183.27</v>
      </c>
      <c r="F60" s="105">
        <v>701650.01</v>
      </c>
      <c r="G60" s="106">
        <f t="shared" si="1"/>
        <v>0.93750435945275168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2091830</v>
      </c>
      <c r="F62" s="105">
        <v>105265</v>
      </c>
      <c r="G62" s="106">
        <f t="shared" si="1"/>
        <v>0.94967803310976517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885315</v>
      </c>
      <c r="F63" s="105">
        <v>6840</v>
      </c>
      <c r="G63" s="106">
        <f t="shared" si="1"/>
        <v>0.9922739363955202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332100</v>
      </c>
      <c r="F64" s="105">
        <v>2650</v>
      </c>
      <c r="G64" s="106">
        <f t="shared" si="1"/>
        <v>0.99202047576031316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1194</v>
      </c>
      <c r="E66" s="105">
        <v>138559088.86000001</v>
      </c>
      <c r="F66" s="105">
        <v>14472957.1</v>
      </c>
      <c r="G66" s="106">
        <f t="shared" si="1"/>
        <v>0.89554667817840905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>
        <v>10750</v>
      </c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1588</v>
      </c>
      <c r="E73" s="116">
        <f>SUM(E56:E72)</f>
        <v>206483807.89000002</v>
      </c>
      <c r="F73" s="116">
        <f>SUM(F56:F72)</f>
        <v>18627269.079999998</v>
      </c>
      <c r="G73" s="110">
        <f>1-(+F73/E73)</f>
        <v>0.90978823341962345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21648839.189999998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2024-10-09T20:36:33Z</dcterms:modified>
</cp:coreProperties>
</file>