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32760" yWindow="135" windowWidth="7845" windowHeight="4080" tabRatio="790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2" i="12"/>
  <c r="G60" i="12"/>
  <c r="F60" i="12"/>
  <c r="E60" i="12"/>
  <c r="D60" i="12"/>
  <c r="G53" i="12"/>
  <c r="G50" i="12"/>
  <c r="G48" i="12"/>
  <c r="G47" i="12"/>
  <c r="G46" i="12"/>
  <c r="G44" i="12"/>
  <c r="F39" i="12"/>
  <c r="G39" i="12"/>
  <c r="E39" i="12"/>
  <c r="D39" i="12"/>
  <c r="G33" i="12"/>
  <c r="G18" i="12"/>
  <c r="G17" i="12"/>
  <c r="F62" i="7"/>
  <c r="F60" i="7"/>
  <c r="G60" i="7"/>
  <c r="E60" i="7"/>
  <c r="D60" i="7"/>
  <c r="G53" i="7"/>
  <c r="G50" i="7"/>
  <c r="G48" i="7"/>
  <c r="G47" i="7"/>
  <c r="G46" i="7"/>
  <c r="G44" i="7"/>
  <c r="F39" i="7"/>
  <c r="E39" i="7"/>
  <c r="D39" i="7"/>
  <c r="F63" i="10"/>
  <c r="F61" i="10"/>
  <c r="G61" i="10"/>
  <c r="E61" i="10"/>
  <c r="D61" i="10"/>
  <c r="G54" i="10"/>
  <c r="G53" i="10"/>
  <c r="G52" i="10"/>
  <c r="G50" i="10"/>
  <c r="G49" i="10"/>
  <c r="G48" i="10"/>
  <c r="G47" i="10"/>
  <c r="G46" i="10"/>
  <c r="G45" i="10"/>
  <c r="G44" i="10"/>
  <c r="F39" i="10"/>
  <c r="D39" i="10"/>
  <c r="G34" i="10"/>
  <c r="G33" i="10"/>
  <c r="G29" i="10"/>
  <c r="G28" i="10"/>
  <c r="G26" i="10"/>
  <c r="G25" i="10"/>
  <c r="G20" i="10"/>
  <c r="G19" i="10"/>
  <c r="G16" i="10"/>
  <c r="G15" i="10"/>
  <c r="F15" i="10"/>
  <c r="E15" i="10"/>
  <c r="E39" i="10"/>
  <c r="G12" i="10"/>
  <c r="G10" i="10"/>
  <c r="F73" i="9"/>
  <c r="F75" i="9"/>
  <c r="E73" i="9"/>
  <c r="D73" i="9"/>
  <c r="G66" i="9"/>
  <c r="G64" i="9"/>
  <c r="G63" i="9"/>
  <c r="G62" i="9"/>
  <c r="G60" i="9"/>
  <c r="G59" i="9"/>
  <c r="G58" i="9"/>
  <c r="G57" i="9"/>
  <c r="G56" i="9"/>
  <c r="F51" i="9"/>
  <c r="G51" i="9"/>
  <c r="E51" i="9"/>
  <c r="D51" i="9"/>
  <c r="B11" i="13"/>
  <c r="G45" i="9"/>
  <c r="F39" i="9"/>
  <c r="G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G62" i="6"/>
  <c r="F62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G39" i="6"/>
  <c r="E39" i="6"/>
  <c r="D39" i="6"/>
  <c r="G34" i="6"/>
  <c r="G32" i="6"/>
  <c r="G31" i="6"/>
  <c r="G30" i="6"/>
  <c r="G29" i="6"/>
  <c r="G25" i="6"/>
  <c r="G22" i="6"/>
  <c r="G21" i="6"/>
  <c r="G19" i="6"/>
  <c r="G18" i="6"/>
  <c r="G16" i="6"/>
  <c r="G15" i="6"/>
  <c r="G14" i="6"/>
  <c r="G13" i="6"/>
  <c r="G11" i="6"/>
  <c r="F64" i="5"/>
  <c r="F62" i="5"/>
  <c r="G62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4" i="5"/>
  <c r="G12" i="5"/>
  <c r="G10" i="5"/>
  <c r="F61" i="4"/>
  <c r="F63" i="4"/>
  <c r="E61" i="4"/>
  <c r="D61" i="4"/>
  <c r="G54" i="4"/>
  <c r="G53" i="4"/>
  <c r="G52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5" i="4"/>
  <c r="G14" i="4"/>
  <c r="G11" i="4"/>
  <c r="G10" i="4"/>
  <c r="F61" i="3"/>
  <c r="G61" i="3"/>
  <c r="E61" i="3"/>
  <c r="D61" i="3"/>
  <c r="G54" i="3"/>
  <c r="G53" i="3"/>
  <c r="G52" i="3"/>
  <c r="G50" i="3"/>
  <c r="G49" i="3"/>
  <c r="G48" i="3"/>
  <c r="G47" i="3"/>
  <c r="G46" i="3"/>
  <c r="G45" i="3"/>
  <c r="G44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F60" i="2"/>
  <c r="F62" i="2"/>
  <c r="E60" i="2"/>
  <c r="D60" i="2"/>
  <c r="G54" i="2"/>
  <c r="G53" i="2"/>
  <c r="G50" i="2"/>
  <c r="G48" i="2"/>
  <c r="G47" i="2"/>
  <c r="G46" i="2"/>
  <c r="G44" i="2"/>
  <c r="F39" i="2"/>
  <c r="G39" i="2"/>
  <c r="E39" i="2"/>
  <c r="D39" i="2"/>
  <c r="G32" i="2"/>
  <c r="G30" i="2"/>
  <c r="G29" i="2"/>
  <c r="G18" i="2"/>
  <c r="G60" i="11"/>
  <c r="F60" i="11"/>
  <c r="E60" i="11"/>
  <c r="D60" i="11"/>
  <c r="G53" i="11"/>
  <c r="G52" i="11"/>
  <c r="G50" i="11"/>
  <c r="G49" i="11"/>
  <c r="G48" i="11"/>
  <c r="G47" i="11"/>
  <c r="G46" i="11"/>
  <c r="G45" i="11"/>
  <c r="G44" i="11"/>
  <c r="F39" i="11"/>
  <c r="F62" i="11"/>
  <c r="E39" i="11"/>
  <c r="D39" i="11"/>
  <c r="G34" i="11"/>
  <c r="G30" i="11"/>
  <c r="G29" i="11"/>
  <c r="G22" i="11"/>
  <c r="G18" i="11"/>
  <c r="G15" i="11"/>
  <c r="G11" i="11"/>
  <c r="G9" i="11"/>
  <c r="F61" i="8"/>
  <c r="G61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G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F63" i="1"/>
  <c r="G61" i="1"/>
  <c r="F61" i="1"/>
  <c r="E61" i="1"/>
  <c r="D61" i="1"/>
  <c r="G54" i="1"/>
  <c r="G52" i="1"/>
  <c r="G50" i="1"/>
  <c r="G49" i="1"/>
  <c r="G48" i="1"/>
  <c r="G47" i="1"/>
  <c r="G46" i="1"/>
  <c r="G45" i="1"/>
  <c r="G44" i="1"/>
  <c r="G39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B13" i="13"/>
  <c r="B14" i="13"/>
  <c r="B12" i="13"/>
  <c r="B16" i="13"/>
  <c r="A3" i="4"/>
  <c r="A3" i="14"/>
  <c r="A4" i="13"/>
  <c r="A3" i="12"/>
  <c r="A3" i="11"/>
  <c r="A3" i="10"/>
  <c r="A3" i="9"/>
  <c r="A3" i="8"/>
  <c r="A3" i="7"/>
  <c r="A3" i="6"/>
  <c r="A3" i="5"/>
  <c r="A3" i="3"/>
  <c r="A3" i="2"/>
  <c r="G61" i="14"/>
  <c r="G39" i="10"/>
  <c r="G73" i="9"/>
  <c r="F64" i="6"/>
  <c r="G61" i="4"/>
  <c r="B7" i="13"/>
  <c r="F63" i="3"/>
  <c r="B17" i="13"/>
  <c r="B18" i="13"/>
  <c r="G60" i="2"/>
  <c r="G39" i="11"/>
  <c r="B6" i="13"/>
  <c r="F63" i="8"/>
  <c r="B8" i="13"/>
  <c r="B9" i="13"/>
  <c r="B19" i="13"/>
  <c r="B21" i="13"/>
</calcChain>
</file>

<file path=xl/sharedStrings.xml><?xml version="1.0" encoding="utf-8"?>
<sst xmlns="http://schemas.openxmlformats.org/spreadsheetml/2006/main" count="952" uniqueCount="161">
  <si>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</si>
  <si>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</si>
  <si>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</si>
  <si>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</si>
  <si>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</si>
  <si>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</si>
  <si>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</si>
  <si>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</si>
  <si>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</si>
  <si>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</si>
  <si>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</si>
  <si>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</si>
  <si>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</si>
  <si>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</si>
  <si>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</si>
  <si>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</si>
  <si>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</si>
  <si>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</si>
  <si>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</si>
  <si>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</si>
  <si>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</si>
  <si>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</si>
  <si>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</si>
  <si>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</si>
  <si>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</si>
  <si>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</si>
  <si>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</si>
  <si>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</si>
  <si>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</si>
  <si>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</si>
  <si>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</si>
  <si>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</si>
  <si>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</si>
  <si>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</si>
  <si>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</si>
  <si>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</si>
  <si>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</si>
  <si>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</si>
  <si>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</si>
  <si>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</si>
  <si>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</si>
  <si>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</si>
  <si>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</si>
  <si>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</si>
  <si>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</si>
  <si>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</si>
  <si>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</si>
  <si>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</si>
  <si>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</si>
  <si>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</si>
  <si>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</si>
  <si>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</si>
  <si>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</si>
  <si>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</si>
  <si>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</si>
  <si>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</si>
  <si>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</si>
  <si>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</si>
  <si>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</si>
  <si>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</si>
  <si>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</si>
  <si>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</si>
  <si>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</si>
  <si>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</si>
  <si>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</si>
  <si>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</si>
  <si>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</si>
  <si>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</si>
  <si>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</si>
  <si>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</si>
  <si>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</si>
  <si>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</si>
  <si>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</si>
  <si>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</si>
  <si>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</si>
  <si>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</si>
  <si>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</si>
  <si>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</si>
  <si>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</si>
  <si>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</si>
  <si>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</si>
  <si>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</si>
  <si>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</si>
  <si>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</si>
  <si>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</si>
  <si>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</si>
  <si>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</si>
  <si>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</si>
  <si>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</si>
  <si>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</si>
  <si>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</si>
  <si>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</si>
  <si>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</si>
  <si>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</si>
  <si>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</si>
  <si>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</si>
  <si>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</si>
  <si>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</si>
  <si>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</si>
  <si>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</si>
  <si>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</si>
  <si>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</si>
  <si>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</si>
  <si>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</si>
  <si>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</si>
  <si>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</si>
  <si>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</si>
  <si>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</si>
  <si>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</si>
  <si>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</si>
  <si>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</si>
  <si>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</si>
  <si>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</si>
  <si>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</si>
  <si>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</si>
  <si>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</si>
  <si>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</si>
  <si>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</si>
  <si>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</si>
  <si>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</si>
  <si>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</si>
  <si>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</si>
  <si>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</si>
  <si>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</si>
  <si>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</si>
  <si>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</si>
  <si>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</si>
  <si>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</si>
  <si>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</si>
  <si>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</si>
  <si>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</si>
  <si>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</si>
  <si>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</si>
  <si>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</si>
  <si>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</si>
  <si>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</si>
  <si>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</si>
  <si>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</si>
  <si>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</si>
  <si>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</si>
  <si>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</si>
  <si>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</si>
  <si>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</si>
  <si>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</si>
  <si>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</si>
  <si>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</si>
  <si>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</si>
  <si>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</si>
  <si>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</si>
  <si>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</si>
  <si>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</si>
  <si>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</si>
  <si>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</si>
  <si>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</si>
  <si>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</si>
  <si>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</si>
  <si>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</si>
  <si>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</si>
  <si>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</si>
  <si>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</si>
  <si>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>MONTH ENDED: 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</si>
</sst>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3" fontId="8" fillId="0" borderId="5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40" fontId="8" fillId="0" borderId="5" xfId="0" applyNumberFormat="1" applyFont="1" applyBorder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>
        <v>8</v>
      </c>
      <c r="E9" s="104">
        <v>1541185</v>
      </c>
      <c r="F9" s="105">
        <v>440952</v>
      </c>
      <c r="G9" s="106">
        <f>F9/E9</f>
        <v>0.28611230968378226</v>
      </c>
      <c r="H9" s="15"/>
    </row>
    <row r="10" spans="1:8" ht="15.75" x14ac:dyDescent="0.25">
      <c r="A10" s="78" t="s">
        <v>11</v>
      </c>
      <c r="B10" s="13"/>
      <c r="C10" s="14"/>
      <c r="D10" s="72">
        <v>6</v>
      </c>
      <c r="E10" s="104">
        <v>1420382</v>
      </c>
      <c r="F10" s="105">
        <v>266976.5</v>
      </c>
      <c r="G10" s="106">
        <f>F10/E10</f>
        <v>0.18796105554702891</v>
      </c>
      <c r="H10" s="15"/>
    </row>
    <row r="11" spans="1:8" ht="15.75" x14ac:dyDescent="0.25">
      <c r="A11" s="78" t="s">
        <v>73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6</v>
      </c>
      <c r="E13" s="104">
        <v>292942</v>
      </c>
      <c r="F13" s="105">
        <v>41174.5</v>
      </c>
      <c r="G13" s="106">
        <f t="shared" ref="G13:G22" si="0">F13/E13</f>
        <v>0.14055512695345837</v>
      </c>
      <c r="H13" s="15"/>
    </row>
    <row r="14" spans="1:8" ht="15.75" x14ac:dyDescent="0.25">
      <c r="A14" s="78" t="s">
        <v>120</v>
      </c>
      <c r="B14" s="13"/>
      <c r="C14" s="14"/>
      <c r="D14" s="72"/>
      <c r="E14" s="104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>
        <v>1</v>
      </c>
      <c r="E15" s="104">
        <v>264419</v>
      </c>
      <c r="F15" s="105">
        <v>60183</v>
      </c>
      <c r="G15" s="106">
        <f t="shared" si="0"/>
        <v>0.22760467288659286</v>
      </c>
      <c r="H15" s="15"/>
    </row>
    <row r="16" spans="1:8" ht="15.75" x14ac:dyDescent="0.25">
      <c r="A16" s="78" t="s">
        <v>121</v>
      </c>
      <c r="B16" s="13"/>
      <c r="C16" s="14"/>
      <c r="D16" s="72">
        <v>2</v>
      </c>
      <c r="E16" s="104">
        <v>2905944</v>
      </c>
      <c r="F16" s="105">
        <v>643048</v>
      </c>
      <c r="G16" s="106">
        <f t="shared" si="0"/>
        <v>0.22128712735001088</v>
      </c>
      <c r="H16" s="15"/>
    </row>
    <row r="17" spans="1:8" ht="15.75" x14ac:dyDescent="0.25">
      <c r="A17" s="78" t="s">
        <v>147</v>
      </c>
      <c r="B17" s="13"/>
      <c r="C17" s="14"/>
      <c r="D17" s="72">
        <v>4</v>
      </c>
      <c r="E17" s="104">
        <v>4721980</v>
      </c>
      <c r="F17" s="105">
        <v>429485.5</v>
      </c>
      <c r="G17" s="106">
        <f t="shared" si="0"/>
        <v>9.0954536020906487E-2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4">
        <v>286726</v>
      </c>
      <c r="F18" s="105">
        <v>94490</v>
      </c>
      <c r="G18" s="106">
        <f t="shared" si="0"/>
        <v>0.32954807028312744</v>
      </c>
      <c r="H18" s="15"/>
    </row>
    <row r="19" spans="1:8" ht="15.75" x14ac:dyDescent="0.25">
      <c r="A19" s="78" t="s">
        <v>15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69" t="s">
        <v>16</v>
      </c>
      <c r="B20" s="13"/>
      <c r="C20" s="14"/>
      <c r="D20" s="72">
        <v>1</v>
      </c>
      <c r="E20" s="104">
        <v>938221</v>
      </c>
      <c r="F20" s="105">
        <v>93466.5</v>
      </c>
      <c r="G20" s="106">
        <f t="shared" si="0"/>
        <v>9.9620984821273448E-2</v>
      </c>
      <c r="H20" s="15"/>
    </row>
    <row r="21" spans="1:8" ht="15.75" x14ac:dyDescent="0.25">
      <c r="A21" s="78" t="s">
        <v>75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>
        <v>1</v>
      </c>
      <c r="E22" s="104">
        <v>49340</v>
      </c>
      <c r="F22" s="105">
        <v>20682</v>
      </c>
      <c r="G22" s="106">
        <f t="shared" si="0"/>
        <v>0.4191730847182813</v>
      </c>
      <c r="H22" s="15"/>
    </row>
    <row r="23" spans="1:8" ht="15.75" x14ac:dyDescent="0.25">
      <c r="A23" s="78" t="s">
        <v>149</v>
      </c>
      <c r="B23" s="13"/>
      <c r="C23" s="14"/>
      <c r="D23" s="72"/>
      <c r="E23" s="104"/>
      <c r="F23" s="105"/>
      <c r="G23" s="106"/>
      <c r="H23" s="15"/>
    </row>
    <row r="24" spans="1:8" ht="15.75" x14ac:dyDescent="0.25">
      <c r="A24" s="78" t="s">
        <v>143</v>
      </c>
      <c r="B24" s="13"/>
      <c r="C24" s="14"/>
      <c r="D24" s="72"/>
      <c r="E24" s="104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4">
        <v>608669</v>
      </c>
      <c r="F25" s="105">
        <v>108173.5</v>
      </c>
      <c r="G25" s="106">
        <f>F25/E25</f>
        <v>0.17772138880080965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06"/>
      <c r="H28" s="15"/>
    </row>
    <row r="29" spans="1:8" ht="15.75" x14ac:dyDescent="0.25">
      <c r="A29" s="69" t="s">
        <v>151</v>
      </c>
      <c r="B29" s="13"/>
      <c r="C29" s="14"/>
      <c r="D29" s="72"/>
      <c r="E29" s="105"/>
      <c r="F29" s="105"/>
      <c r="G29" s="106"/>
      <c r="H29" s="15"/>
    </row>
    <row r="30" spans="1:8" ht="15.75" x14ac:dyDescent="0.25">
      <c r="A30" s="69" t="s">
        <v>115</v>
      </c>
      <c r="B30" s="13"/>
      <c r="C30" s="14"/>
      <c r="D30" s="72">
        <v>2</v>
      </c>
      <c r="E30" s="105">
        <v>607074</v>
      </c>
      <c r="F30" s="105">
        <v>141546</v>
      </c>
      <c r="G30" s="106">
        <f>F30/E30</f>
        <v>0.23316103143933029</v>
      </c>
      <c r="H30" s="15"/>
    </row>
    <row r="31" spans="1:8" ht="15.75" x14ac:dyDescent="0.25">
      <c r="A31" s="69" t="s">
        <v>19</v>
      </c>
      <c r="B31" s="13"/>
      <c r="C31" s="14"/>
      <c r="D31" s="72">
        <v>2</v>
      </c>
      <c r="E31" s="105">
        <v>283744</v>
      </c>
      <c r="F31" s="105">
        <v>48397.5</v>
      </c>
      <c r="G31" s="106">
        <f>F31/E31</f>
        <v>0.17056748336528701</v>
      </c>
      <c r="H31" s="15"/>
    </row>
    <row r="32" spans="1:8" ht="15.75" x14ac:dyDescent="0.25">
      <c r="A32" s="69" t="s">
        <v>142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152</v>
      </c>
      <c r="B33" s="13"/>
      <c r="C33" s="14"/>
      <c r="D33" s="72"/>
      <c r="E33" s="105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/>
      <c r="E34" s="105"/>
      <c r="F34" s="105"/>
      <c r="G34" s="106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37</v>
      </c>
      <c r="E39" s="109">
        <f>SUM(E9:E38)</f>
        <v>13920626</v>
      </c>
      <c r="F39" s="109">
        <f>SUM(F9:F38)</f>
        <v>2388575</v>
      </c>
      <c r="G39" s="110">
        <f>F39/E39</f>
        <v>0.17158531520062387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98</v>
      </c>
      <c r="E44" s="105">
        <v>11942485.6</v>
      </c>
      <c r="F44" s="105">
        <v>740318.57</v>
      </c>
      <c r="G44" s="106">
        <f>1-(+F44/E44)</f>
        <v>0.9380096744684373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5079485.74</v>
      </c>
      <c r="F45" s="105">
        <v>556298.41</v>
      </c>
      <c r="G45" s="106">
        <f t="shared" ref="G45:G52" si="1">1-(+F45/E45)</f>
        <v>0.89048135215357449</v>
      </c>
      <c r="H45" s="15"/>
    </row>
    <row r="46" spans="1:8" ht="15.75" x14ac:dyDescent="0.25">
      <c r="A46" s="27" t="s">
        <v>35</v>
      </c>
      <c r="B46" s="28"/>
      <c r="C46" s="14"/>
      <c r="D46" s="72">
        <v>67</v>
      </c>
      <c r="E46" s="105">
        <v>4464096</v>
      </c>
      <c r="F46" s="105">
        <v>353830.02</v>
      </c>
      <c r="G46" s="106">
        <f t="shared" si="1"/>
        <v>0.92073870723210249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464635</v>
      </c>
      <c r="F47" s="105">
        <v>21649</v>
      </c>
      <c r="G47" s="106">
        <f t="shared" si="1"/>
        <v>0.9534064373110076</v>
      </c>
      <c r="H47" s="15"/>
    </row>
    <row r="48" spans="1:8" ht="15.75" x14ac:dyDescent="0.25">
      <c r="A48" s="27" t="s">
        <v>37</v>
      </c>
      <c r="B48" s="28"/>
      <c r="C48" s="14"/>
      <c r="D48" s="72">
        <v>115</v>
      </c>
      <c r="E48" s="105">
        <v>13774402.01</v>
      </c>
      <c r="F48" s="105">
        <v>984699.03</v>
      </c>
      <c r="G48" s="106">
        <f t="shared" si="1"/>
        <v>0.92851239354818282</v>
      </c>
      <c r="H48" s="15"/>
    </row>
    <row r="49" spans="1:8" ht="15.75" x14ac:dyDescent="0.25">
      <c r="A49" s="27" t="s">
        <v>38</v>
      </c>
      <c r="B49" s="28"/>
      <c r="C49" s="14"/>
      <c r="D49" s="72">
        <v>9</v>
      </c>
      <c r="E49" s="105">
        <v>1030823</v>
      </c>
      <c r="F49" s="105">
        <v>129421.03</v>
      </c>
      <c r="G49" s="106">
        <f t="shared" si="1"/>
        <v>0.87444883360188896</v>
      </c>
      <c r="H49" s="15"/>
    </row>
    <row r="50" spans="1:8" ht="15.75" x14ac:dyDescent="0.25">
      <c r="A50" s="27" t="s">
        <v>39</v>
      </c>
      <c r="B50" s="28"/>
      <c r="C50" s="14"/>
      <c r="D50" s="72">
        <v>17</v>
      </c>
      <c r="E50" s="105">
        <v>1785403.53</v>
      </c>
      <c r="F50" s="105">
        <v>135265</v>
      </c>
      <c r="G50" s="106">
        <f t="shared" si="1"/>
        <v>0.92423841572666765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06"/>
      <c r="H51" s="15"/>
    </row>
    <row r="52" spans="1:8" ht="15.75" x14ac:dyDescent="0.25">
      <c r="A52" s="53" t="s">
        <v>41</v>
      </c>
      <c r="B52" s="28"/>
      <c r="C52" s="14"/>
      <c r="D52" s="72">
        <v>2</v>
      </c>
      <c r="E52" s="105">
        <v>164950</v>
      </c>
      <c r="F52" s="105">
        <v>43575</v>
      </c>
      <c r="G52" s="106">
        <f t="shared" si="1"/>
        <v>0.73582903910275843</v>
      </c>
      <c r="H52" s="15"/>
    </row>
    <row r="53" spans="1:8" ht="15.75" x14ac:dyDescent="0.25">
      <c r="A53" s="54" t="s">
        <v>60</v>
      </c>
      <c r="B53" s="28"/>
      <c r="C53" s="14"/>
      <c r="D53" s="72"/>
      <c r="E53" s="105"/>
      <c r="F53" s="105"/>
      <c r="G53" s="106"/>
      <c r="H53" s="15"/>
    </row>
    <row r="54" spans="1:8" ht="15.75" x14ac:dyDescent="0.25">
      <c r="A54" s="27" t="s">
        <v>98</v>
      </c>
      <c r="B54" s="28"/>
      <c r="C54" s="14"/>
      <c r="D54" s="72">
        <v>758</v>
      </c>
      <c r="E54" s="105">
        <v>81862148.239999995</v>
      </c>
      <c r="F54" s="105">
        <v>8791632.8399999999</v>
      </c>
      <c r="G54" s="106">
        <f>1-(+F54/E54)</f>
        <v>0.89260442061421275</v>
      </c>
      <c r="H54" s="15"/>
    </row>
    <row r="55" spans="1:8" ht="15.75" x14ac:dyDescent="0.25">
      <c r="A55" s="70" t="s">
        <v>99</v>
      </c>
      <c r="B55" s="30"/>
      <c r="C55" s="14"/>
      <c r="D55" s="72"/>
      <c r="E55" s="105"/>
      <c r="F55" s="105"/>
      <c r="G55" s="106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07"/>
      <c r="H56" s="15"/>
    </row>
    <row r="57" spans="1:8" x14ac:dyDescent="0.2">
      <c r="A57" s="16" t="s">
        <v>44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07"/>
      <c r="H58" s="15"/>
    </row>
    <row r="59" spans="1:8" ht="15.75" x14ac:dyDescent="0.25">
      <c r="A59" s="32"/>
      <c r="B59" s="18"/>
      <c r="C59" s="14"/>
      <c r="D59" s="73"/>
      <c r="E59" s="104"/>
      <c r="F59" s="105"/>
      <c r="G59" s="107"/>
      <c r="H59" s="15"/>
    </row>
    <row r="60" spans="1:8" ht="15.75" x14ac:dyDescent="0.25">
      <c r="A60" s="20" t="s">
        <v>45</v>
      </c>
      <c r="B60" s="20"/>
      <c r="C60" s="21"/>
      <c r="D60" s="73"/>
      <c r="E60" s="115"/>
      <c r="F60" s="115"/>
      <c r="G60" s="107"/>
      <c r="H60" s="15"/>
    </row>
    <row r="61" spans="1:8" ht="15.75" x14ac:dyDescent="0.25">
      <c r="A61" s="33"/>
      <c r="B61" s="33"/>
      <c r="C61" s="33"/>
      <c r="D61" s="74">
        <f>SUM(D44:D57)</f>
        <v>1075</v>
      </c>
      <c r="E61" s="116">
        <f>SUM(E44:E60)</f>
        <v>120568429.12</v>
      </c>
      <c r="F61" s="116">
        <f>SUM(F44:F60)</f>
        <v>11756688.9</v>
      </c>
      <c r="G61" s="110">
        <f>1-(+F61/E61)</f>
        <v>0.90248949094046216</v>
      </c>
      <c r="H61" s="2"/>
    </row>
    <row r="62" spans="1:8" ht="18" x14ac:dyDescent="0.25">
      <c r="A62" s="34" t="s">
        <v>46</v>
      </c>
      <c r="B62" s="35"/>
      <c r="C62" s="35"/>
      <c r="D62" s="117"/>
      <c r="E62" s="118"/>
      <c r="F62" s="119"/>
      <c r="G62" s="119"/>
      <c r="H62" s="2"/>
    </row>
    <row r="63" spans="1:8" ht="18" x14ac:dyDescent="0.25">
      <c r="A63" s="37"/>
      <c r="B63" s="38"/>
      <c r="C63" s="38"/>
      <c r="D63" s="120"/>
      <c r="E63" s="120"/>
      <c r="F63" s="36">
        <f>F61+F39</f>
        <v>14145263.9</v>
      </c>
      <c r="G63" s="120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4"/>
      <c r="D5" s="6" t="s">
        <v>150</v>
      </c>
      <c r="E5" s="7"/>
      <c r="F5" s="8"/>
      <c r="G5" s="5"/>
      <c r="H5" s="2"/>
    </row>
    <row r="6" spans="1:8" ht="18" x14ac:dyDescent="0.25">
      <c r="A6" s="23" t="s">
        <v>3</v>
      </c>
      <c r="B6" s="87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538483</v>
      </c>
      <c r="F10" s="105">
        <v>-8988.5</v>
      </c>
      <c r="G10" s="106">
        <f>F10/E10</f>
        <v>-1.669226326550699E-2</v>
      </c>
      <c r="H10" s="15"/>
    </row>
    <row r="11" spans="1:8" ht="15.75" x14ac:dyDescent="0.25">
      <c r="A11" s="78" t="s">
        <v>119</v>
      </c>
      <c r="B11" s="13"/>
      <c r="C11" s="14"/>
      <c r="D11" s="72"/>
      <c r="E11" s="105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29212</v>
      </c>
      <c r="F12" s="105">
        <v>-27072.37</v>
      </c>
      <c r="G12" s="106">
        <f>F12/E12</f>
        <v>-0.92675510064357114</v>
      </c>
      <c r="H12" s="15"/>
    </row>
    <row r="13" spans="1:8" ht="15.75" x14ac:dyDescent="0.25">
      <c r="A13" s="78" t="s">
        <v>74</v>
      </c>
      <c r="B13" s="13"/>
      <c r="C13" s="14"/>
      <c r="D13" s="72"/>
      <c r="E13" s="105"/>
      <c r="F13" s="105"/>
      <c r="G13" s="106"/>
      <c r="H13" s="15"/>
    </row>
    <row r="14" spans="1:8" ht="15.75" x14ac:dyDescent="0.25">
      <c r="A14" s="78" t="s">
        <v>106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108</v>
      </c>
      <c r="B15" s="13"/>
      <c r="C15" s="14"/>
      <c r="D15" s="72">
        <v>9</v>
      </c>
      <c r="E15" s="105">
        <f>1418027+2605</f>
        <v>1420632</v>
      </c>
      <c r="F15" s="105">
        <f>310543.5-3800</f>
        <v>306743.5</v>
      </c>
      <c r="G15" s="106">
        <f>F15/E15</f>
        <v>0.2159204494900861</v>
      </c>
      <c r="H15" s="15"/>
    </row>
    <row r="16" spans="1:8" ht="15.75" x14ac:dyDescent="0.25">
      <c r="A16" s="78" t="s">
        <v>103</v>
      </c>
      <c r="B16" s="13"/>
      <c r="C16" s="14"/>
      <c r="D16" s="72">
        <v>4</v>
      </c>
      <c r="E16" s="105">
        <v>383222</v>
      </c>
      <c r="F16" s="105">
        <v>114683</v>
      </c>
      <c r="G16" s="106">
        <f>F16/E16</f>
        <v>0.29925995897939056</v>
      </c>
      <c r="H16" s="15"/>
    </row>
    <row r="17" spans="1:8" ht="15.75" x14ac:dyDescent="0.25">
      <c r="A17" s="78" t="s">
        <v>78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69" t="s">
        <v>113</v>
      </c>
      <c r="B18" s="13"/>
      <c r="C18" s="14"/>
      <c r="D18" s="72"/>
      <c r="E18" s="105"/>
      <c r="F18" s="105"/>
      <c r="G18" s="106"/>
      <c r="H18" s="15"/>
    </row>
    <row r="19" spans="1:8" ht="15.75" x14ac:dyDescent="0.25">
      <c r="A19" s="69" t="s">
        <v>14</v>
      </c>
      <c r="B19" s="13"/>
      <c r="C19" s="14"/>
      <c r="D19" s="72">
        <v>1</v>
      </c>
      <c r="E19" s="105">
        <v>42420</v>
      </c>
      <c r="F19" s="105">
        <v>11975</v>
      </c>
      <c r="G19" s="106">
        <f>F19/E19</f>
        <v>0.28229608675153228</v>
      </c>
      <c r="H19" s="15"/>
    </row>
    <row r="20" spans="1:8" ht="15.75" x14ac:dyDescent="0.25">
      <c r="A20" s="78" t="s">
        <v>15</v>
      </c>
      <c r="B20" s="13"/>
      <c r="C20" s="14"/>
      <c r="D20" s="72">
        <v>1</v>
      </c>
      <c r="E20" s="105">
        <v>972054</v>
      </c>
      <c r="F20" s="105">
        <v>243656</v>
      </c>
      <c r="G20" s="106">
        <f>F20/E20</f>
        <v>0.25066097150981326</v>
      </c>
      <c r="H20" s="15"/>
    </row>
    <row r="21" spans="1:8" ht="15.75" x14ac:dyDescent="0.25">
      <c r="A21" s="78" t="s">
        <v>59</v>
      </c>
      <c r="B21" s="13"/>
      <c r="C21" s="14"/>
      <c r="D21" s="72"/>
      <c r="E21" s="105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/>
      <c r="E23" s="105"/>
      <c r="F23" s="105"/>
      <c r="G23" s="106"/>
      <c r="H23" s="15"/>
    </row>
    <row r="24" spans="1:8" ht="15.75" x14ac:dyDescent="0.25">
      <c r="A24" s="78" t="s">
        <v>18</v>
      </c>
      <c r="B24" s="13"/>
      <c r="C24" s="14"/>
      <c r="D24" s="72"/>
      <c r="E24" s="105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5">
        <v>813594</v>
      </c>
      <c r="F25" s="105">
        <v>163570</v>
      </c>
      <c r="G25" s="106">
        <f>F25/E25</f>
        <v>0.20104622207145087</v>
      </c>
      <c r="H25" s="15"/>
    </row>
    <row r="26" spans="1:8" ht="15.75" x14ac:dyDescent="0.25">
      <c r="A26" s="79" t="s">
        <v>21</v>
      </c>
      <c r="B26" s="13"/>
      <c r="C26" s="14"/>
      <c r="D26" s="72">
        <v>9</v>
      </c>
      <c r="E26" s="105">
        <v>101992</v>
      </c>
      <c r="F26" s="105">
        <v>101992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17600</v>
      </c>
      <c r="F28" s="105">
        <v>-10300</v>
      </c>
      <c r="G28" s="106">
        <f>F28/E28</f>
        <v>-0.58522727272727271</v>
      </c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5">
        <v>132925</v>
      </c>
      <c r="F29" s="105">
        <v>43109.440000000002</v>
      </c>
      <c r="G29" s="106">
        <f t="shared" ref="G29:G34" si="0">F29/E29</f>
        <v>0.32431401166071094</v>
      </c>
      <c r="H29" s="15"/>
    </row>
    <row r="30" spans="1:8" ht="15.75" x14ac:dyDescent="0.25">
      <c r="A30" s="69" t="s">
        <v>67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109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27</v>
      </c>
      <c r="B33" s="13"/>
      <c r="C33" s="14"/>
      <c r="D33" s="72">
        <v>1</v>
      </c>
      <c r="E33" s="105">
        <v>303301</v>
      </c>
      <c r="F33" s="105">
        <v>86336</v>
      </c>
      <c r="G33" s="106">
        <f t="shared" si="0"/>
        <v>0.28465451811896431</v>
      </c>
      <c r="H33" s="15"/>
    </row>
    <row r="34" spans="1:8" ht="15.75" x14ac:dyDescent="0.25">
      <c r="A34" s="69" t="s">
        <v>76</v>
      </c>
      <c r="B34" s="13"/>
      <c r="C34" s="14"/>
      <c r="D34" s="72">
        <v>2</v>
      </c>
      <c r="E34" s="105">
        <v>961985</v>
      </c>
      <c r="F34" s="105">
        <v>190449</v>
      </c>
      <c r="G34" s="106">
        <f t="shared" si="0"/>
        <v>0.197975020400526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35</v>
      </c>
      <c r="E39" s="116">
        <f>SUM(E9:E38)</f>
        <v>5717420</v>
      </c>
      <c r="F39" s="116">
        <f>SUM(F9:F38)</f>
        <v>1216153.07</v>
      </c>
      <c r="G39" s="121">
        <f>F39/E39</f>
        <v>0.2127101157515103</v>
      </c>
      <c r="H39" s="15"/>
    </row>
    <row r="40" spans="1:8" ht="15.75" x14ac:dyDescent="0.25">
      <c r="A40" s="89"/>
      <c r="B40" s="90"/>
      <c r="C40" s="22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1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14"/>
      <c r="D42" s="114"/>
      <c r="E42" s="11" t="s">
        <v>132</v>
      </c>
      <c r="F42" s="11" t="s">
        <v>132</v>
      </c>
      <c r="G42" s="11" t="s">
        <v>5</v>
      </c>
      <c r="H42" s="15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59</v>
      </c>
      <c r="E44" s="105">
        <v>11407145.74</v>
      </c>
      <c r="F44" s="105">
        <v>971656.86</v>
      </c>
      <c r="G44" s="106">
        <f>1-(+F44/E44)</f>
        <v>0.91482033436350219</v>
      </c>
      <c r="H44" s="15"/>
    </row>
    <row r="45" spans="1:8" ht="15.75" x14ac:dyDescent="0.25">
      <c r="A45" s="27" t="s">
        <v>34</v>
      </c>
      <c r="B45" s="28"/>
      <c r="C45" s="14"/>
      <c r="D45" s="72">
        <v>9</v>
      </c>
      <c r="E45" s="105">
        <v>930373.02</v>
      </c>
      <c r="F45" s="105">
        <v>301582.36</v>
      </c>
      <c r="G45" s="106">
        <f>1-(+F45/E45)</f>
        <v>0.67584790883123413</v>
      </c>
      <c r="H45" s="15"/>
    </row>
    <row r="46" spans="1:8" ht="15.75" x14ac:dyDescent="0.25">
      <c r="A46" s="27" t="s">
        <v>35</v>
      </c>
      <c r="B46" s="28"/>
      <c r="C46" s="14"/>
      <c r="D46" s="72">
        <v>49</v>
      </c>
      <c r="E46" s="105">
        <v>3987681.75</v>
      </c>
      <c r="F46" s="105">
        <v>104943.11</v>
      </c>
      <c r="G46" s="106">
        <f>1-(+F46/E46)</f>
        <v>0.97368317820247319</v>
      </c>
      <c r="H46" s="15"/>
    </row>
    <row r="47" spans="1:8" ht="15.75" x14ac:dyDescent="0.25">
      <c r="A47" s="27" t="s">
        <v>36</v>
      </c>
      <c r="B47" s="28"/>
      <c r="C47" s="14"/>
      <c r="D47" s="72">
        <v>8</v>
      </c>
      <c r="E47" s="105">
        <v>2514682</v>
      </c>
      <c r="F47" s="105">
        <v>36112.949999999997</v>
      </c>
      <c r="G47" s="106">
        <f>1-(+F47/E47)</f>
        <v>0.98563915835083715</v>
      </c>
      <c r="H47" s="15"/>
    </row>
    <row r="48" spans="1:8" ht="15.75" x14ac:dyDescent="0.25">
      <c r="A48" s="27" t="s">
        <v>37</v>
      </c>
      <c r="B48" s="28"/>
      <c r="C48" s="14"/>
      <c r="D48" s="72">
        <v>46</v>
      </c>
      <c r="E48" s="105">
        <v>9638821</v>
      </c>
      <c r="F48" s="105">
        <v>751702.04</v>
      </c>
      <c r="G48" s="106">
        <f t="shared" ref="G48:G54" si="1">1-(+F48/E48)</f>
        <v>0.92201307193068527</v>
      </c>
      <c r="H48" s="15"/>
    </row>
    <row r="49" spans="1:8" ht="15.75" x14ac:dyDescent="0.25">
      <c r="A49" s="27" t="s">
        <v>38</v>
      </c>
      <c r="B49" s="28"/>
      <c r="C49" s="14"/>
      <c r="D49" s="72">
        <v>1</v>
      </c>
      <c r="E49" s="105">
        <v>394466</v>
      </c>
      <c r="F49" s="105">
        <v>37629</v>
      </c>
      <c r="G49" s="106">
        <f t="shared" si="1"/>
        <v>0.90460774819629575</v>
      </c>
      <c r="H49" s="2"/>
    </row>
    <row r="50" spans="1:8" ht="15.75" x14ac:dyDescent="0.25">
      <c r="A50" s="27" t="s">
        <v>39</v>
      </c>
      <c r="B50" s="28"/>
      <c r="C50" s="21"/>
      <c r="D50" s="72">
        <v>3</v>
      </c>
      <c r="E50" s="105">
        <v>361555</v>
      </c>
      <c r="F50" s="105">
        <v>20695</v>
      </c>
      <c r="G50" s="106">
        <f t="shared" si="1"/>
        <v>0.94276112901218345</v>
      </c>
      <c r="H50" s="2"/>
    </row>
    <row r="51" spans="1:8" ht="15.75" x14ac:dyDescent="0.25">
      <c r="A51" s="27" t="s">
        <v>40</v>
      </c>
      <c r="B51" s="28"/>
      <c r="C51" s="33"/>
      <c r="D51" s="72"/>
      <c r="E51" s="105"/>
      <c r="F51" s="105"/>
      <c r="G51" s="106"/>
      <c r="H51" s="2"/>
    </row>
    <row r="52" spans="1:8" ht="18" x14ac:dyDescent="0.25">
      <c r="A52" s="53" t="s">
        <v>41</v>
      </c>
      <c r="B52" s="28"/>
      <c r="C52" s="35"/>
      <c r="D52" s="72">
        <v>1</v>
      </c>
      <c r="E52" s="105">
        <v>69000</v>
      </c>
      <c r="F52" s="105">
        <v>-24400</v>
      </c>
      <c r="G52" s="106">
        <f t="shared" si="1"/>
        <v>1.353623188405797</v>
      </c>
      <c r="H52" s="2"/>
    </row>
    <row r="53" spans="1:8" ht="18" x14ac:dyDescent="0.25">
      <c r="A53" s="54" t="s">
        <v>60</v>
      </c>
      <c r="B53" s="28"/>
      <c r="C53" s="35"/>
      <c r="D53" s="72">
        <v>1</v>
      </c>
      <c r="E53" s="105">
        <v>29700</v>
      </c>
      <c r="F53" s="105">
        <v>900</v>
      </c>
      <c r="G53" s="106">
        <f t="shared" si="1"/>
        <v>0.96969696969696972</v>
      </c>
      <c r="H53" s="2"/>
    </row>
    <row r="54" spans="1:8" ht="15.75" x14ac:dyDescent="0.25">
      <c r="A54" s="27" t="s">
        <v>98</v>
      </c>
      <c r="B54" s="28"/>
      <c r="C54" s="39"/>
      <c r="D54" s="72">
        <v>671</v>
      </c>
      <c r="E54" s="105">
        <v>67235106.629999995</v>
      </c>
      <c r="F54" s="105">
        <v>7576490.54</v>
      </c>
      <c r="G54" s="106">
        <f t="shared" si="1"/>
        <v>0.88731347476409883</v>
      </c>
      <c r="H54" s="2"/>
    </row>
    <row r="55" spans="1:8" ht="15.75" x14ac:dyDescent="0.25">
      <c r="A55" s="70" t="s">
        <v>99</v>
      </c>
      <c r="B55" s="30"/>
      <c r="C55" s="39"/>
      <c r="D55" s="72"/>
      <c r="E55" s="105"/>
      <c r="F55" s="105"/>
      <c r="G55" s="106"/>
      <c r="H55" s="2"/>
    </row>
    <row r="56" spans="1:8" x14ac:dyDescent="0.2">
      <c r="A56" s="16" t="s">
        <v>42</v>
      </c>
      <c r="B56" s="30"/>
      <c r="C56" s="39"/>
      <c r="D56" s="73"/>
      <c r="E56" s="108"/>
      <c r="F56" s="105"/>
      <c r="G56" s="107"/>
      <c r="H56" s="2"/>
    </row>
    <row r="57" spans="1:8" ht="18" x14ac:dyDescent="0.25">
      <c r="A57" s="16" t="s">
        <v>43</v>
      </c>
      <c r="B57" s="28"/>
      <c r="C57" s="38"/>
      <c r="D57" s="73"/>
      <c r="E57" s="108"/>
      <c r="F57" s="105"/>
      <c r="G57" s="107"/>
      <c r="H57" s="2"/>
    </row>
    <row r="58" spans="1:8" ht="18" x14ac:dyDescent="0.25">
      <c r="A58" s="16" t="s">
        <v>44</v>
      </c>
      <c r="B58" s="28"/>
      <c r="C58" s="38"/>
      <c r="D58" s="73"/>
      <c r="E58" s="104"/>
      <c r="F58" s="105"/>
      <c r="G58" s="107"/>
      <c r="H58" s="2"/>
    </row>
    <row r="59" spans="1:8" ht="18" x14ac:dyDescent="0.25">
      <c r="A59" s="16" t="s">
        <v>30</v>
      </c>
      <c r="B59" s="28"/>
      <c r="C59" s="86"/>
      <c r="D59" s="73"/>
      <c r="E59" s="104"/>
      <c r="F59" s="105"/>
      <c r="G59" s="107"/>
      <c r="H59" s="2"/>
    </row>
    <row r="60" spans="1:8" ht="18" x14ac:dyDescent="0.25">
      <c r="A60" s="32"/>
      <c r="B60" s="18"/>
      <c r="C60" s="38"/>
      <c r="D60" s="73"/>
      <c r="E60" s="115"/>
      <c r="F60" s="115"/>
      <c r="G60" s="107"/>
      <c r="H60" s="2"/>
    </row>
    <row r="61" spans="1:8" ht="18" x14ac:dyDescent="0.25">
      <c r="A61" s="20" t="s">
        <v>45</v>
      </c>
      <c r="B61" s="20"/>
      <c r="C61" s="38"/>
      <c r="D61" s="74">
        <f>SUM(D44:D57)</f>
        <v>848</v>
      </c>
      <c r="E61" s="116">
        <f>SUM(E44:E60)</f>
        <v>96568531.139999986</v>
      </c>
      <c r="F61" s="116">
        <f>SUM(F44:F60)</f>
        <v>9777311.8599999994</v>
      </c>
      <c r="G61" s="110">
        <f>1-(+F61/E61)</f>
        <v>0.89875260869583529</v>
      </c>
      <c r="H61" s="2"/>
    </row>
    <row r="62" spans="1:8" ht="18" x14ac:dyDescent="0.25">
      <c r="A62" s="33"/>
      <c r="B62" s="33"/>
      <c r="C62" s="38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F61+F27</f>
        <v>9777311.8599999994</v>
      </c>
      <c r="G63" s="120"/>
      <c r="H63" s="2"/>
    </row>
    <row r="64" spans="1:8" ht="18" x14ac:dyDescent="0.25">
      <c r="A64" s="42"/>
      <c r="B64" s="38"/>
      <c r="C64" s="38"/>
      <c r="D64" s="120"/>
      <c r="E64" s="137"/>
      <c r="F64" s="138"/>
      <c r="G64" s="138"/>
      <c r="H64" s="2"/>
    </row>
    <row r="65" spans="1:8" ht="15.75" x14ac:dyDescent="0.25">
      <c r="A65" s="4" t="s">
        <v>47</v>
      </c>
      <c r="B65" s="39"/>
      <c r="C65" s="39"/>
      <c r="D65" s="139"/>
      <c r="E65" s="139"/>
      <c r="F65" s="40"/>
      <c r="G65" s="139"/>
      <c r="H65" s="2"/>
    </row>
    <row r="66" spans="1:8" ht="15.75" x14ac:dyDescent="0.25">
      <c r="A66" s="4" t="s">
        <v>48</v>
      </c>
      <c r="B66" s="39"/>
      <c r="C66" s="39"/>
      <c r="D66" s="139"/>
      <c r="E66" s="139"/>
      <c r="F66" s="40"/>
      <c r="G66" s="139"/>
      <c r="H66" s="2"/>
    </row>
    <row r="67" spans="1:8" ht="15.75" x14ac:dyDescent="0.25">
      <c r="A67" s="4" t="s">
        <v>49</v>
      </c>
      <c r="B67" s="39"/>
      <c r="C67" s="39"/>
      <c r="D67" s="139"/>
      <c r="E67" s="139"/>
      <c r="F67" s="40"/>
      <c r="G67" s="139"/>
      <c r="H67" s="2"/>
    </row>
    <row r="68" spans="1:8" ht="15.75" x14ac:dyDescent="0.25">
      <c r="A68" s="4"/>
      <c r="B68" s="39"/>
      <c r="C68" s="39"/>
      <c r="D68" s="139"/>
      <c r="E68" s="139"/>
      <c r="F68" s="40"/>
      <c r="G68" s="139"/>
      <c r="H68" s="2"/>
    </row>
    <row r="69" spans="1:8" ht="18" x14ac:dyDescent="0.25">
      <c r="A69" s="41" t="s">
        <v>50</v>
      </c>
      <c r="B69" s="38"/>
      <c r="C69" s="38"/>
      <c r="D69" s="120"/>
      <c r="E69" s="120"/>
      <c r="F69" s="36"/>
      <c r="G69" s="120"/>
      <c r="H69" s="2"/>
    </row>
    <row r="70" spans="1:8" ht="18" x14ac:dyDescent="0.25">
      <c r="A70" s="42"/>
      <c r="B70" s="38"/>
      <c r="C70" s="38"/>
      <c r="D70" s="120"/>
      <c r="E70" s="120"/>
      <c r="F70" s="138"/>
      <c r="G70" s="138"/>
      <c r="H70" s="2"/>
    </row>
    <row r="71" spans="1:8" ht="15.75" x14ac:dyDescent="0.25">
      <c r="A71" s="47"/>
      <c r="B71" s="2"/>
      <c r="C71" s="2"/>
      <c r="D71" s="138"/>
      <c r="E71" s="138"/>
      <c r="F71" s="138"/>
      <c r="G71" s="138"/>
      <c r="H71" s="2"/>
    </row>
    <row r="72" spans="1:8" x14ac:dyDescent="0.2">
      <c r="D72" s="140"/>
      <c r="E72" s="140"/>
      <c r="F72" s="140"/>
      <c r="G72" s="140"/>
    </row>
    <row r="73" spans="1:8" ht="15.75" x14ac:dyDescent="0.25">
      <c r="D73" s="74"/>
      <c r="E73" s="116"/>
      <c r="F73" s="116"/>
      <c r="G73" s="110"/>
    </row>
    <row r="74" spans="1:8" x14ac:dyDescent="0.2">
      <c r="D74" s="117"/>
      <c r="E74" s="118"/>
      <c r="F74" s="119"/>
      <c r="G74" s="119"/>
    </row>
    <row r="75" spans="1:8" ht="18" x14ac:dyDescent="0.25">
      <c r="D75" s="120"/>
      <c r="E75" s="120"/>
      <c r="F75" s="36"/>
      <c r="G75" s="120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>
        <v>7</v>
      </c>
      <c r="E9" s="104">
        <v>827688</v>
      </c>
      <c r="F9" s="105">
        <v>226456.5</v>
      </c>
      <c r="G9" s="106">
        <f>+F9/E9</f>
        <v>0.27360128454200133</v>
      </c>
      <c r="H9" s="15"/>
    </row>
    <row r="10" spans="1:8" ht="15.75" x14ac:dyDescent="0.25">
      <c r="A10" s="141" t="s">
        <v>141</v>
      </c>
      <c r="B10" s="142"/>
      <c r="C10" s="14"/>
      <c r="D10" s="72"/>
      <c r="E10" s="104"/>
      <c r="F10" s="105"/>
      <c r="G10" s="106"/>
      <c r="H10" s="15"/>
    </row>
    <row r="11" spans="1:8" ht="15.75" x14ac:dyDescent="0.25">
      <c r="A11" s="141" t="s">
        <v>11</v>
      </c>
      <c r="B11" s="142"/>
      <c r="C11" s="14"/>
      <c r="D11" s="72">
        <v>2</v>
      </c>
      <c r="E11" s="104">
        <v>130585</v>
      </c>
      <c r="F11" s="105">
        <v>26352.5</v>
      </c>
      <c r="G11" s="106">
        <f>F11/E11</f>
        <v>0.20180342305777846</v>
      </c>
      <c r="H11" s="15"/>
    </row>
    <row r="12" spans="1:8" ht="15.75" x14ac:dyDescent="0.25">
      <c r="A12" s="141" t="s">
        <v>12</v>
      </c>
      <c r="B12" s="142"/>
      <c r="C12" s="14"/>
      <c r="D12" s="72"/>
      <c r="E12" s="104"/>
      <c r="F12" s="105"/>
      <c r="G12" s="106"/>
      <c r="H12" s="15"/>
    </row>
    <row r="13" spans="1:8" ht="15.75" x14ac:dyDescent="0.25">
      <c r="A13" s="141" t="s">
        <v>113</v>
      </c>
      <c r="B13" s="142"/>
      <c r="C13" s="14"/>
      <c r="D13" s="72"/>
      <c r="E13" s="104"/>
      <c r="F13" s="105"/>
      <c r="G13" s="106"/>
      <c r="H13" s="15"/>
    </row>
    <row r="14" spans="1:8" ht="15.75" x14ac:dyDescent="0.25">
      <c r="A14" s="141" t="s">
        <v>53</v>
      </c>
      <c r="B14" s="142"/>
      <c r="C14" s="14"/>
      <c r="D14" s="72"/>
      <c r="E14" s="104"/>
      <c r="F14" s="105"/>
      <c r="G14" s="106"/>
      <c r="H14" s="15"/>
    </row>
    <row r="15" spans="1:8" ht="15.75" x14ac:dyDescent="0.25">
      <c r="A15" s="141" t="s">
        <v>105</v>
      </c>
      <c r="B15" s="142"/>
      <c r="C15" s="14"/>
      <c r="D15" s="72">
        <v>1</v>
      </c>
      <c r="E15" s="104">
        <v>182560</v>
      </c>
      <c r="F15" s="105">
        <v>58391</v>
      </c>
      <c r="G15" s="106">
        <f>F15/E15</f>
        <v>0.31984553023663453</v>
      </c>
      <c r="H15" s="15"/>
    </row>
    <row r="16" spans="1:8" ht="15.75" x14ac:dyDescent="0.25">
      <c r="A16" s="141" t="s">
        <v>121</v>
      </c>
      <c r="B16" s="142"/>
      <c r="C16" s="14"/>
      <c r="D16" s="72"/>
      <c r="E16" s="104"/>
      <c r="F16" s="105"/>
      <c r="G16" s="106"/>
      <c r="H16" s="15"/>
    </row>
    <row r="17" spans="1:8" ht="15.75" x14ac:dyDescent="0.25">
      <c r="A17" s="141" t="s">
        <v>13</v>
      </c>
      <c r="B17" s="142"/>
      <c r="C17" s="14"/>
      <c r="D17" s="72"/>
      <c r="E17" s="104"/>
      <c r="F17" s="105"/>
      <c r="G17" s="106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4">
        <v>500555</v>
      </c>
      <c r="F18" s="105">
        <v>220456</v>
      </c>
      <c r="G18" s="106">
        <f>F18/E18</f>
        <v>0.44042313032533886</v>
      </c>
      <c r="H18" s="15"/>
    </row>
    <row r="19" spans="1:8" ht="15.75" x14ac:dyDescent="0.25">
      <c r="A19" s="141" t="s">
        <v>15</v>
      </c>
      <c r="B19" s="142"/>
      <c r="C19" s="14"/>
      <c r="D19" s="72"/>
      <c r="E19" s="104"/>
      <c r="F19" s="105"/>
      <c r="G19" s="106"/>
      <c r="H19" s="15"/>
    </row>
    <row r="20" spans="1:8" ht="15.75" x14ac:dyDescent="0.25">
      <c r="A20" s="141" t="s">
        <v>16</v>
      </c>
      <c r="B20" s="142"/>
      <c r="C20" s="14"/>
      <c r="D20" s="72"/>
      <c r="E20" s="104"/>
      <c r="F20" s="105"/>
      <c r="G20" s="106"/>
      <c r="H20" s="15"/>
    </row>
    <row r="21" spans="1:8" ht="15.75" x14ac:dyDescent="0.25">
      <c r="A21" s="141" t="s">
        <v>109</v>
      </c>
      <c r="B21" s="142"/>
      <c r="C21" s="14"/>
      <c r="D21" s="72"/>
      <c r="E21" s="104"/>
      <c r="F21" s="105"/>
      <c r="G21" s="106"/>
      <c r="H21" s="15"/>
    </row>
    <row r="22" spans="1:8" ht="15.75" x14ac:dyDescent="0.25">
      <c r="A22" s="141" t="s">
        <v>56</v>
      </c>
      <c r="B22" s="142"/>
      <c r="C22" s="14"/>
      <c r="D22" s="72">
        <v>1</v>
      </c>
      <c r="E22" s="104">
        <v>63199</v>
      </c>
      <c r="F22" s="105">
        <v>14194.5</v>
      </c>
      <c r="G22" s="106">
        <f>F22/E22</f>
        <v>0.22460007278596181</v>
      </c>
      <c r="H22" s="15"/>
    </row>
    <row r="23" spans="1:8" ht="15.75" x14ac:dyDescent="0.25">
      <c r="A23" s="141" t="s">
        <v>143</v>
      </c>
      <c r="B23" s="142"/>
      <c r="C23" s="14"/>
      <c r="D23" s="72"/>
      <c r="E23" s="104"/>
      <c r="F23" s="105"/>
      <c r="G23" s="106"/>
      <c r="H23" s="15"/>
    </row>
    <row r="24" spans="1:8" ht="15.75" x14ac:dyDescent="0.25">
      <c r="A24" s="141" t="s">
        <v>19</v>
      </c>
      <c r="B24" s="142"/>
      <c r="C24" s="14"/>
      <c r="D24" s="72"/>
      <c r="E24" s="104"/>
      <c r="F24" s="105"/>
      <c r="G24" s="106"/>
      <c r="H24" s="15"/>
    </row>
    <row r="25" spans="1:8" ht="15.75" x14ac:dyDescent="0.25">
      <c r="A25" s="143" t="s">
        <v>20</v>
      </c>
      <c r="B25" s="142"/>
      <c r="C25" s="14"/>
      <c r="D25" s="72"/>
      <c r="E25" s="104"/>
      <c r="F25" s="105"/>
      <c r="G25" s="106"/>
      <c r="H25" s="15"/>
    </row>
    <row r="26" spans="1:8" ht="15.75" x14ac:dyDescent="0.25">
      <c r="A26" s="143" t="s">
        <v>21</v>
      </c>
      <c r="B26" s="142"/>
      <c r="C26" s="14"/>
      <c r="D26" s="72"/>
      <c r="E26" s="104"/>
      <c r="F26" s="105"/>
      <c r="G26" s="106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06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06"/>
      <c r="H28" s="15"/>
    </row>
    <row r="29" spans="1:8" ht="15.75" x14ac:dyDescent="0.25">
      <c r="A29" s="144" t="s">
        <v>24</v>
      </c>
      <c r="B29" s="142"/>
      <c r="C29" s="14"/>
      <c r="D29" s="72">
        <v>1</v>
      </c>
      <c r="E29" s="105">
        <v>26542</v>
      </c>
      <c r="F29" s="105">
        <v>10265</v>
      </c>
      <c r="G29" s="106">
        <f>F29/E29</f>
        <v>0.38674553537789164</v>
      </c>
      <c r="H29" s="15"/>
    </row>
    <row r="30" spans="1:8" ht="15.75" x14ac:dyDescent="0.25">
      <c r="A30" s="144" t="s">
        <v>25</v>
      </c>
      <c r="B30" s="142"/>
      <c r="C30" s="14"/>
      <c r="D30" s="72">
        <v>1</v>
      </c>
      <c r="E30" s="105">
        <v>139217</v>
      </c>
      <c r="F30" s="105">
        <v>30195.5</v>
      </c>
      <c r="G30" s="106">
        <f>F30/E30</f>
        <v>0.21689520676354182</v>
      </c>
      <c r="H30" s="15"/>
    </row>
    <row r="31" spans="1:8" ht="15.75" x14ac:dyDescent="0.25">
      <c r="A31" s="144" t="s">
        <v>26</v>
      </c>
      <c r="B31" s="142"/>
      <c r="C31" s="14"/>
      <c r="D31" s="72"/>
      <c r="E31" s="105"/>
      <c r="F31" s="105"/>
      <c r="G31" s="106"/>
      <c r="H31" s="15"/>
    </row>
    <row r="32" spans="1:8" ht="15.75" x14ac:dyDescent="0.25">
      <c r="A32" s="144" t="s">
        <v>117</v>
      </c>
      <c r="B32" s="142"/>
      <c r="C32" s="14"/>
      <c r="D32" s="72"/>
      <c r="E32" s="105"/>
      <c r="F32" s="105"/>
      <c r="G32" s="106"/>
      <c r="H32" s="15"/>
    </row>
    <row r="33" spans="1:8" ht="15.75" x14ac:dyDescent="0.25">
      <c r="A33" s="144" t="s">
        <v>149</v>
      </c>
      <c r="B33" s="142"/>
      <c r="C33" s="14"/>
      <c r="D33" s="72"/>
      <c r="E33" s="105"/>
      <c r="F33" s="105"/>
      <c r="G33" s="106"/>
      <c r="H33" s="15"/>
    </row>
    <row r="34" spans="1:8" ht="15.75" x14ac:dyDescent="0.25">
      <c r="A34" s="144" t="s">
        <v>27</v>
      </c>
      <c r="B34" s="142"/>
      <c r="C34" s="14"/>
      <c r="D34" s="72">
        <v>1</v>
      </c>
      <c r="E34" s="105">
        <v>120497</v>
      </c>
      <c r="F34" s="105">
        <v>56938</v>
      </c>
      <c r="G34" s="106">
        <f>+F34/E34</f>
        <v>0.47252628696150112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15</v>
      </c>
      <c r="E39" s="116">
        <f>SUM(E9:E38)</f>
        <v>1990843</v>
      </c>
      <c r="F39" s="116">
        <f>SUM(F9:F38)</f>
        <v>643249</v>
      </c>
      <c r="G39" s="121">
        <f>F39/E39</f>
        <v>0.3231038308897286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4181556.1</v>
      </c>
      <c r="F44" s="105">
        <v>410925.07</v>
      </c>
      <c r="G44" s="122">
        <f t="shared" ref="G44:G50" si="0">1-(+F44/E44)</f>
        <v>0.9017291505427848</v>
      </c>
      <c r="H44" s="15"/>
    </row>
    <row r="45" spans="1:8" ht="15.75" x14ac:dyDescent="0.25">
      <c r="A45" s="27" t="s">
        <v>34</v>
      </c>
      <c r="B45" s="28"/>
      <c r="C45" s="14"/>
      <c r="D45" s="72">
        <v>2</v>
      </c>
      <c r="E45" s="105">
        <v>1001761.36</v>
      </c>
      <c r="F45" s="105">
        <v>94617.52</v>
      </c>
      <c r="G45" s="122">
        <f t="shared" si="0"/>
        <v>0.90554884249079037</v>
      </c>
      <c r="H45" s="15"/>
    </row>
    <row r="46" spans="1:8" ht="15.75" x14ac:dyDescent="0.25">
      <c r="A46" s="27" t="s">
        <v>35</v>
      </c>
      <c r="B46" s="28"/>
      <c r="C46" s="14"/>
      <c r="D46" s="72">
        <v>92</v>
      </c>
      <c r="E46" s="105">
        <v>5524052</v>
      </c>
      <c r="F46" s="105">
        <v>508683.62</v>
      </c>
      <c r="G46" s="122">
        <f t="shared" si="0"/>
        <v>0.9079147661897462</v>
      </c>
      <c r="H46" s="15"/>
    </row>
    <row r="47" spans="1:8" ht="15.75" x14ac:dyDescent="0.25">
      <c r="A47" s="27" t="s">
        <v>36</v>
      </c>
      <c r="B47" s="28"/>
      <c r="C47" s="14"/>
      <c r="D47" s="72">
        <v>24</v>
      </c>
      <c r="E47" s="105">
        <v>3025205</v>
      </c>
      <c r="F47" s="105">
        <v>137080.53</v>
      </c>
      <c r="G47" s="122">
        <f t="shared" si="0"/>
        <v>0.9546871930993106</v>
      </c>
      <c r="H47" s="15"/>
    </row>
    <row r="48" spans="1:8" ht="15.75" x14ac:dyDescent="0.25">
      <c r="A48" s="27" t="s">
        <v>37</v>
      </c>
      <c r="B48" s="28"/>
      <c r="C48" s="14"/>
      <c r="D48" s="72">
        <v>59</v>
      </c>
      <c r="E48" s="105">
        <v>5020037</v>
      </c>
      <c r="F48" s="105">
        <v>365154.36</v>
      </c>
      <c r="G48" s="122">
        <f t="shared" si="0"/>
        <v>0.92726062377627894</v>
      </c>
      <c r="H48" s="15"/>
    </row>
    <row r="49" spans="1:8" ht="15.75" x14ac:dyDescent="0.25">
      <c r="A49" s="27" t="s">
        <v>38</v>
      </c>
      <c r="B49" s="28"/>
      <c r="C49" s="14"/>
      <c r="D49" s="72">
        <v>6</v>
      </c>
      <c r="E49" s="105">
        <v>1324795</v>
      </c>
      <c r="F49" s="105">
        <v>36645</v>
      </c>
      <c r="G49" s="122">
        <f t="shared" si="0"/>
        <v>0.97233911661804284</v>
      </c>
      <c r="H49" s="15"/>
    </row>
    <row r="50" spans="1:8" ht="15.75" x14ac:dyDescent="0.25">
      <c r="A50" s="27" t="s">
        <v>39</v>
      </c>
      <c r="B50" s="28"/>
      <c r="C50" s="14"/>
      <c r="D50" s="72">
        <v>13</v>
      </c>
      <c r="E50" s="105">
        <v>1513045</v>
      </c>
      <c r="F50" s="105">
        <v>148691.89000000001</v>
      </c>
      <c r="G50" s="122">
        <f t="shared" si="0"/>
        <v>0.90172672326335301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>
        <v>146750</v>
      </c>
      <c r="F52" s="105">
        <v>20875</v>
      </c>
      <c r="G52" s="122">
        <f>1-(+F52/E52)</f>
        <v>0.85775127768313464</v>
      </c>
      <c r="H52" s="15"/>
    </row>
    <row r="53" spans="1:8" ht="15.75" x14ac:dyDescent="0.25">
      <c r="A53" s="29" t="s">
        <v>61</v>
      </c>
      <c r="B53" s="30"/>
      <c r="C53" s="14"/>
      <c r="D53" s="72">
        <v>437</v>
      </c>
      <c r="E53" s="105">
        <v>36550374.390000001</v>
      </c>
      <c r="F53" s="105">
        <v>4080298.3</v>
      </c>
      <c r="G53" s="122">
        <f>1-(+F53/E53)</f>
        <v>0.88836507510258644</v>
      </c>
      <c r="H53" s="15"/>
    </row>
    <row r="54" spans="1:8" ht="15.75" x14ac:dyDescent="0.25">
      <c r="A54" s="29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31" t="s">
        <v>42</v>
      </c>
      <c r="B55" s="30"/>
      <c r="C55" s="14"/>
      <c r="D55" s="73"/>
      <c r="E55" s="115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15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24"/>
      <c r="F57" s="125"/>
      <c r="G57" s="123"/>
      <c r="H57" s="15"/>
    </row>
    <row r="58" spans="1:8" x14ac:dyDescent="0.2">
      <c r="A58" s="16" t="s">
        <v>30</v>
      </c>
      <c r="B58" s="28"/>
      <c r="C58" s="21"/>
      <c r="D58" s="73"/>
      <c r="E58" s="124"/>
      <c r="F58" s="105"/>
      <c r="G58" s="123"/>
      <c r="H58" s="15"/>
    </row>
    <row r="59" spans="1:8" ht="15.75" x14ac:dyDescent="0.25">
      <c r="A59" s="32"/>
      <c r="B59" s="18"/>
      <c r="C59" s="33"/>
      <c r="D59" s="73"/>
      <c r="E59" s="115"/>
      <c r="F59" s="115"/>
      <c r="G59" s="123"/>
      <c r="H59" s="2"/>
    </row>
    <row r="60" spans="1:8" ht="18" x14ac:dyDescent="0.25">
      <c r="A60" s="20" t="s">
        <v>45</v>
      </c>
      <c r="B60" s="20"/>
      <c r="C60" s="35"/>
      <c r="D60" s="74">
        <f>SUM(D44:D56)</f>
        <v>652</v>
      </c>
      <c r="E60" s="116">
        <f>SUM(E44:E59)</f>
        <v>58287575.850000001</v>
      </c>
      <c r="F60" s="116">
        <f>SUM(F44:F59)</f>
        <v>5802971.29</v>
      </c>
      <c r="G60" s="126">
        <f>1-(+F60/E60)</f>
        <v>0.90044239779445212</v>
      </c>
      <c r="H60" s="2"/>
    </row>
    <row r="61" spans="1:8" ht="18" x14ac:dyDescent="0.25">
      <c r="A61" s="33"/>
      <c r="B61" s="38"/>
      <c r="C61" s="38"/>
      <c r="D61" s="117"/>
      <c r="E61" s="118"/>
      <c r="F61" s="119"/>
      <c r="G61" s="119"/>
      <c r="H61" s="2"/>
    </row>
    <row r="62" spans="1:8" ht="18" x14ac:dyDescent="0.25">
      <c r="A62" s="34" t="s">
        <v>46</v>
      </c>
      <c r="B62" s="39"/>
      <c r="C62" s="39"/>
      <c r="D62" s="120"/>
      <c r="E62" s="120"/>
      <c r="F62" s="36">
        <f>F60+F39</f>
        <v>6446220.29</v>
      </c>
      <c r="G62" s="120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5"/>
      <c r="B69" s="86"/>
      <c r="C69" s="86"/>
      <c r="D69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x14ac:dyDescent="0.2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x14ac:dyDescent="0.2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x14ac:dyDescent="0.2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x14ac:dyDescent="0.2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x14ac:dyDescent="0.2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x14ac:dyDescent="0.2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x14ac:dyDescent="0.25">
      <c r="A17" s="78" t="s">
        <v>25</v>
      </c>
      <c r="B17" s="13"/>
      <c r="C17" s="14"/>
      <c r="D17" s="72">
        <v>1</v>
      </c>
      <c r="E17" s="105">
        <v>154092</v>
      </c>
      <c r="F17" s="105">
        <v>45096.5</v>
      </c>
      <c r="G17" s="122">
        <f>F17/E17</f>
        <v>0.29265957999117409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103070</v>
      </c>
      <c r="F18" s="105">
        <v>25800</v>
      </c>
      <c r="G18" s="122">
        <f>F18/E18</f>
        <v>0.25031531968565052</v>
      </c>
      <c r="H18" s="15"/>
    </row>
    <row r="19" spans="1:8" ht="15.75" x14ac:dyDescent="0.2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x14ac:dyDescent="0.2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x14ac:dyDescent="0.2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x14ac:dyDescent="0.2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x14ac:dyDescent="0.2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x14ac:dyDescent="0.2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x14ac:dyDescent="0.2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x14ac:dyDescent="0.2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x14ac:dyDescent="0.2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x14ac:dyDescent="0.2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x14ac:dyDescent="0.2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x14ac:dyDescent="0.25">
      <c r="A33" s="69" t="s">
        <v>117</v>
      </c>
      <c r="B33" s="13"/>
      <c r="C33" s="14"/>
      <c r="D33" s="72">
        <v>4</v>
      </c>
      <c r="E33" s="105">
        <v>487714</v>
      </c>
      <c r="F33" s="105">
        <v>100052</v>
      </c>
      <c r="G33" s="122">
        <f>F33/E33</f>
        <v>0.20514481847968277</v>
      </c>
      <c r="H33" s="15"/>
    </row>
    <row r="34" spans="1:8" ht="15.75" x14ac:dyDescent="0.2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744876</v>
      </c>
      <c r="F39" s="116">
        <f>SUM(F9:F38)</f>
        <v>170948.5</v>
      </c>
      <c r="G39" s="126">
        <f>F39/E39</f>
        <v>0.22949927236211129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1656208.9</v>
      </c>
      <c r="F44" s="105">
        <v>103228.25</v>
      </c>
      <c r="G44" s="122">
        <f>1-(+F44/E44)</f>
        <v>0.93767196275783804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37</v>
      </c>
      <c r="E46" s="105">
        <v>1755213</v>
      </c>
      <c r="F46" s="105">
        <v>177137.22</v>
      </c>
      <c r="G46" s="122">
        <f>1-(+F46/E46)</f>
        <v>0.89907935959909135</v>
      </c>
      <c r="H46" s="15"/>
    </row>
    <row r="47" spans="1:8" ht="15.75" x14ac:dyDescent="0.25">
      <c r="A47" s="27" t="s">
        <v>36</v>
      </c>
      <c r="B47" s="28"/>
      <c r="C47" s="14"/>
      <c r="D47" s="72">
        <v>4</v>
      </c>
      <c r="E47" s="105">
        <v>618250</v>
      </c>
      <c r="F47" s="105">
        <v>24775</v>
      </c>
      <c r="G47" s="122">
        <f>1-(+F47/E47)</f>
        <v>0.9599272139102305</v>
      </c>
      <c r="H47" s="15"/>
    </row>
    <row r="48" spans="1:8" ht="15.75" x14ac:dyDescent="0.25">
      <c r="A48" s="27" t="s">
        <v>37</v>
      </c>
      <c r="B48" s="28"/>
      <c r="C48" s="14"/>
      <c r="D48" s="72">
        <v>26</v>
      </c>
      <c r="E48" s="105">
        <v>2737086.53</v>
      </c>
      <c r="F48" s="105">
        <v>146788.17000000001</v>
      </c>
      <c r="G48" s="122">
        <f>1-(+F48/E48)</f>
        <v>0.9463706505471714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149225</v>
      </c>
      <c r="F50" s="105">
        <v>27175</v>
      </c>
      <c r="G50" s="122">
        <f>1-(+F50/E50)</f>
        <v>0.81789244429552688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7" t="s">
        <v>61</v>
      </c>
      <c r="B53" s="30"/>
      <c r="C53" s="14"/>
      <c r="D53" s="82">
        <v>327</v>
      </c>
      <c r="E53" s="136">
        <v>28818719.73</v>
      </c>
      <c r="F53" s="136">
        <v>3419977.94</v>
      </c>
      <c r="G53" s="122">
        <f>1-(+F53/E53)</f>
        <v>0.88132790172355102</v>
      </c>
      <c r="H53" s="15"/>
    </row>
    <row r="54" spans="1:8" ht="15.75" x14ac:dyDescent="0.2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16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416</v>
      </c>
      <c r="E60" s="116">
        <f>SUM(E44:E59)</f>
        <v>35734703.159999996</v>
      </c>
      <c r="F60" s="116">
        <f>SUM(F44:F59)</f>
        <v>3899081.58</v>
      </c>
      <c r="G60" s="126">
        <f>1-(F60/E60)</f>
        <v>0.89088809377981693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4070030.08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70" spans="1:8" ht="18" x14ac:dyDescent="0.25">
      <c r="A70" s="85"/>
      <c r="B70" s="86"/>
      <c r="C70" s="86"/>
      <c r="D70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JUNE 2024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140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6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65"/>
    </row>
    <row r="11" spans="1:8" ht="15.75" x14ac:dyDescent="0.25">
      <c r="A11" s="78" t="s">
        <v>52</v>
      </c>
      <c r="B11" s="13"/>
      <c r="C11" s="14"/>
      <c r="D11" s="72"/>
      <c r="E11" s="105"/>
      <c r="F11" s="105"/>
      <c r="G11" s="122"/>
      <c r="H11" s="65"/>
    </row>
    <row r="12" spans="1:8" ht="15.75" x14ac:dyDescent="0.25">
      <c r="A12" s="78" t="s">
        <v>63</v>
      </c>
      <c r="B12" s="13"/>
      <c r="C12" s="14"/>
      <c r="D12" s="72"/>
      <c r="E12" s="105"/>
      <c r="F12" s="105"/>
      <c r="G12" s="122"/>
      <c r="H12" s="65"/>
    </row>
    <row r="13" spans="1:8" ht="15.75" x14ac:dyDescent="0.25">
      <c r="A13" s="78" t="s">
        <v>13</v>
      </c>
      <c r="B13" s="13"/>
      <c r="C13" s="14"/>
      <c r="D13" s="72"/>
      <c r="E13" s="105"/>
      <c r="F13" s="105"/>
      <c r="G13" s="122"/>
      <c r="H13" s="65"/>
    </row>
    <row r="14" spans="1:8" ht="15.75" x14ac:dyDescent="0.25">
      <c r="A14" s="78" t="s">
        <v>65</v>
      </c>
      <c r="B14" s="13"/>
      <c r="C14" s="14"/>
      <c r="D14" s="72"/>
      <c r="E14" s="105"/>
      <c r="F14" s="105"/>
      <c r="G14" s="122"/>
      <c r="H14" s="65"/>
    </row>
    <row r="15" spans="1:8" ht="15.75" x14ac:dyDescent="0.25">
      <c r="A15" s="78" t="s">
        <v>25</v>
      </c>
      <c r="B15" s="13"/>
      <c r="C15" s="14"/>
      <c r="D15" s="72">
        <v>3</v>
      </c>
      <c r="E15" s="105">
        <v>554161</v>
      </c>
      <c r="F15" s="105">
        <v>137721</v>
      </c>
      <c r="G15" s="122">
        <f>F15/E15</f>
        <v>0.24852163901826366</v>
      </c>
      <c r="H15" s="65"/>
    </row>
    <row r="16" spans="1:8" ht="15.75" x14ac:dyDescent="0.25">
      <c r="A16" s="78" t="s">
        <v>66</v>
      </c>
      <c r="B16" s="13"/>
      <c r="C16" s="14"/>
      <c r="D16" s="72"/>
      <c r="E16" s="105"/>
      <c r="F16" s="105"/>
      <c r="G16" s="122"/>
      <c r="H16" s="65"/>
    </row>
    <row r="17" spans="1:8" ht="15.75" x14ac:dyDescent="0.25">
      <c r="A17" s="78" t="s">
        <v>97</v>
      </c>
      <c r="B17" s="13"/>
      <c r="C17" s="14"/>
      <c r="D17" s="72"/>
      <c r="E17" s="105"/>
      <c r="F17" s="105"/>
      <c r="G17" s="122"/>
      <c r="H17" s="65"/>
    </row>
    <row r="18" spans="1:8" ht="15.75" x14ac:dyDescent="0.25">
      <c r="A18" s="78" t="s">
        <v>14</v>
      </c>
      <c r="B18" s="13"/>
      <c r="C18" s="14"/>
      <c r="D18" s="72"/>
      <c r="E18" s="105"/>
      <c r="F18" s="105"/>
      <c r="G18" s="122"/>
      <c r="H18" s="65"/>
    </row>
    <row r="19" spans="1:8" ht="15.75" x14ac:dyDescent="0.25">
      <c r="A19" s="78" t="s">
        <v>16</v>
      </c>
      <c r="B19" s="13"/>
      <c r="C19" s="14"/>
      <c r="D19" s="72">
        <v>1</v>
      </c>
      <c r="E19" s="105">
        <v>357547</v>
      </c>
      <c r="F19" s="105">
        <v>88983</v>
      </c>
      <c r="G19" s="122">
        <f>F19/E19</f>
        <v>0.24887077782781006</v>
      </c>
      <c r="H19" s="65"/>
    </row>
    <row r="20" spans="1:8" ht="15.75" x14ac:dyDescent="0.25">
      <c r="A20" s="78" t="s">
        <v>91</v>
      </c>
      <c r="B20" s="13"/>
      <c r="C20" s="14"/>
      <c r="D20" s="72"/>
      <c r="E20" s="105"/>
      <c r="F20" s="105"/>
      <c r="G20" s="122"/>
      <c r="H20" s="65"/>
    </row>
    <row r="21" spans="1:8" ht="15.75" x14ac:dyDescent="0.25">
      <c r="A21" s="78" t="s">
        <v>92</v>
      </c>
      <c r="B21" s="13"/>
      <c r="C21" s="14"/>
      <c r="D21" s="72"/>
      <c r="E21" s="105"/>
      <c r="F21" s="105"/>
      <c r="G21" s="122"/>
      <c r="H21" s="65"/>
    </row>
    <row r="22" spans="1:8" ht="15.75" x14ac:dyDescent="0.25">
      <c r="A22" s="78" t="s">
        <v>17</v>
      </c>
      <c r="B22" s="13"/>
      <c r="C22" s="14"/>
      <c r="D22" s="72"/>
      <c r="E22" s="105"/>
      <c r="F22" s="105"/>
      <c r="G22" s="122"/>
      <c r="H22" s="65"/>
    </row>
    <row r="23" spans="1:8" ht="15.75" x14ac:dyDescent="0.25">
      <c r="A23" s="78" t="s">
        <v>104</v>
      </c>
      <c r="B23" s="13"/>
      <c r="C23" s="14"/>
      <c r="D23" s="72"/>
      <c r="E23" s="105"/>
      <c r="F23" s="105"/>
      <c r="G23" s="122"/>
      <c r="H23" s="65"/>
    </row>
    <row r="24" spans="1:8" ht="15.75" x14ac:dyDescent="0.25">
      <c r="A24" s="78" t="s">
        <v>18</v>
      </c>
      <c r="B24" s="13"/>
      <c r="C24" s="14"/>
      <c r="D24" s="72">
        <v>2</v>
      </c>
      <c r="E24" s="105">
        <v>886928</v>
      </c>
      <c r="F24" s="105">
        <v>145791</v>
      </c>
      <c r="G24" s="122">
        <f>F24/E24</f>
        <v>0.16437749174679342</v>
      </c>
      <c r="H24" s="6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65"/>
    </row>
    <row r="26" spans="1:8" ht="15.75" x14ac:dyDescent="0.25">
      <c r="A26" s="79" t="s">
        <v>21</v>
      </c>
      <c r="B26" s="13"/>
      <c r="C26" s="14"/>
      <c r="D26" s="72">
        <v>4</v>
      </c>
      <c r="E26" s="105">
        <v>13647</v>
      </c>
      <c r="F26" s="105">
        <v>13647</v>
      </c>
      <c r="G26" s="122">
        <f>F26/E26</f>
        <v>1</v>
      </c>
      <c r="H26" s="6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6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65"/>
    </row>
    <row r="29" spans="1:8" ht="15.75" x14ac:dyDescent="0.25">
      <c r="A29" s="69" t="s">
        <v>93</v>
      </c>
      <c r="B29" s="13"/>
      <c r="C29" s="14"/>
      <c r="D29" s="72">
        <v>1</v>
      </c>
      <c r="E29" s="105">
        <v>71522</v>
      </c>
      <c r="F29" s="105">
        <v>29331</v>
      </c>
      <c r="G29" s="122">
        <f>F29/E29</f>
        <v>0.41009759234920723</v>
      </c>
      <c r="H29" s="65"/>
    </row>
    <row r="30" spans="1:8" ht="15.75" x14ac:dyDescent="0.25">
      <c r="A30" s="69" t="s">
        <v>117</v>
      </c>
      <c r="B30" s="13"/>
      <c r="C30" s="14"/>
      <c r="D30" s="72">
        <v>11</v>
      </c>
      <c r="E30" s="105">
        <v>1016857</v>
      </c>
      <c r="F30" s="105">
        <v>172815.89</v>
      </c>
      <c r="G30" s="122">
        <f>F30/E30</f>
        <v>0.16995102556209971</v>
      </c>
      <c r="H30" s="65"/>
    </row>
    <row r="31" spans="1:8" ht="15.75" x14ac:dyDescent="0.25">
      <c r="A31" s="69" t="s">
        <v>124</v>
      </c>
      <c r="B31" s="13"/>
      <c r="C31" s="14"/>
      <c r="D31" s="72"/>
      <c r="E31" s="105"/>
      <c r="F31" s="105"/>
      <c r="G31" s="122"/>
      <c r="H31" s="65"/>
    </row>
    <row r="32" spans="1:8" ht="15.75" x14ac:dyDescent="0.25">
      <c r="A32" s="69" t="s">
        <v>95</v>
      </c>
      <c r="B32" s="13"/>
      <c r="C32" s="14"/>
      <c r="D32" s="72"/>
      <c r="E32" s="105"/>
      <c r="F32" s="105"/>
      <c r="G32" s="122"/>
      <c r="H32" s="65"/>
    </row>
    <row r="33" spans="1:8" ht="15.75" x14ac:dyDescent="0.25">
      <c r="A33" s="69" t="s">
        <v>67</v>
      </c>
      <c r="B33" s="13"/>
      <c r="C33" s="14"/>
      <c r="D33" s="72"/>
      <c r="E33" s="105"/>
      <c r="F33" s="105"/>
      <c r="G33" s="122"/>
      <c r="H33" s="65"/>
    </row>
    <row r="34" spans="1:8" ht="15.75" x14ac:dyDescent="0.25">
      <c r="A34" s="69" t="s">
        <v>127</v>
      </c>
      <c r="B34" s="13"/>
      <c r="C34" s="14"/>
      <c r="D34" s="72">
        <v>1</v>
      </c>
      <c r="E34" s="105">
        <v>160541</v>
      </c>
      <c r="F34" s="105">
        <v>61135.5</v>
      </c>
      <c r="G34" s="122">
        <f>F34/E34</f>
        <v>0.38080926367719148</v>
      </c>
      <c r="H34" s="6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6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6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65"/>
    </row>
    <row r="38" spans="1:8" x14ac:dyDescent="0.2">
      <c r="A38" s="17"/>
      <c r="B38" s="18"/>
      <c r="C38" s="14"/>
      <c r="D38" s="73"/>
      <c r="E38" s="115"/>
      <c r="F38" s="115"/>
      <c r="G38" s="123"/>
      <c r="H38" s="65"/>
    </row>
    <row r="39" spans="1:8" ht="15.75" x14ac:dyDescent="0.25">
      <c r="A39" s="19" t="s">
        <v>31</v>
      </c>
      <c r="B39" s="20"/>
      <c r="C39" s="21"/>
      <c r="D39" s="74">
        <f>SUM(D9:D38)</f>
        <v>23</v>
      </c>
      <c r="E39" s="116">
        <f>SUM(E9:E38)</f>
        <v>3061203</v>
      </c>
      <c r="F39" s="116">
        <f>SUM(F9:F38)</f>
        <v>649424.39</v>
      </c>
      <c r="G39" s="126">
        <f>F39/E39</f>
        <v>0.21214679000379916</v>
      </c>
      <c r="H39" s="66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67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67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67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67"/>
    </row>
    <row r="44" spans="1:8" ht="15.75" x14ac:dyDescent="0.25">
      <c r="A44" s="27" t="s">
        <v>33</v>
      </c>
      <c r="B44" s="28"/>
      <c r="C44" s="14"/>
      <c r="D44" s="72">
        <v>32</v>
      </c>
      <c r="E44" s="105">
        <v>508146.9</v>
      </c>
      <c r="F44" s="105">
        <v>43354.05</v>
      </c>
      <c r="G44" s="122">
        <f>1-(+F44/E44)</f>
        <v>0.91468205355577292</v>
      </c>
      <c r="H44" s="6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65"/>
    </row>
    <row r="46" spans="1:8" ht="15.75" x14ac:dyDescent="0.25">
      <c r="A46" s="27" t="s">
        <v>35</v>
      </c>
      <c r="B46" s="28"/>
      <c r="C46" s="14"/>
      <c r="D46" s="72">
        <v>68</v>
      </c>
      <c r="E46" s="105">
        <v>2960778.25</v>
      </c>
      <c r="F46" s="105">
        <v>299691.62</v>
      </c>
      <c r="G46" s="122">
        <f t="shared" ref="G46:G52" si="0">1-(+F46/E46)</f>
        <v>0.89877944422213996</v>
      </c>
      <c r="H46" s="65"/>
    </row>
    <row r="47" spans="1:8" ht="15.75" x14ac:dyDescent="0.25">
      <c r="A47" s="27" t="s">
        <v>36</v>
      </c>
      <c r="B47" s="28"/>
      <c r="C47" s="14"/>
      <c r="D47" s="72">
        <v>12</v>
      </c>
      <c r="E47" s="105">
        <v>2118732</v>
      </c>
      <c r="F47" s="105">
        <v>109206.92</v>
      </c>
      <c r="G47" s="122">
        <f t="shared" si="0"/>
        <v>0.94845647302254366</v>
      </c>
      <c r="H47" s="65"/>
    </row>
    <row r="48" spans="1:8" ht="15.75" x14ac:dyDescent="0.25">
      <c r="A48" s="27" t="s">
        <v>37</v>
      </c>
      <c r="B48" s="28"/>
      <c r="C48" s="14"/>
      <c r="D48" s="72">
        <v>68</v>
      </c>
      <c r="E48" s="105">
        <v>4086503.57</v>
      </c>
      <c r="F48" s="105">
        <v>409458.78</v>
      </c>
      <c r="G48" s="122">
        <f t="shared" si="0"/>
        <v>0.89980217244738636</v>
      </c>
      <c r="H48" s="6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65"/>
    </row>
    <row r="50" spans="1:8" ht="15.75" x14ac:dyDescent="0.25">
      <c r="A50" s="27" t="s">
        <v>39</v>
      </c>
      <c r="B50" s="28"/>
      <c r="C50" s="14"/>
      <c r="D50" s="72">
        <v>8</v>
      </c>
      <c r="E50" s="105">
        <v>1010810</v>
      </c>
      <c r="F50" s="105">
        <v>101848.29</v>
      </c>
      <c r="G50" s="122">
        <f t="shared" si="0"/>
        <v>0.89924091570126929</v>
      </c>
      <c r="H50" s="65"/>
    </row>
    <row r="51" spans="1:8" ht="15.75" x14ac:dyDescent="0.25">
      <c r="A51" s="27" t="s">
        <v>40</v>
      </c>
      <c r="B51" s="28"/>
      <c r="C51" s="14"/>
      <c r="D51" s="72">
        <v>4</v>
      </c>
      <c r="E51" s="105">
        <v>293810</v>
      </c>
      <c r="F51" s="105">
        <v>46310.42</v>
      </c>
      <c r="G51" s="122">
        <f t="shared" si="0"/>
        <v>0.84237970116742111</v>
      </c>
      <c r="H51" s="65"/>
    </row>
    <row r="52" spans="1:8" ht="15.75" x14ac:dyDescent="0.25">
      <c r="A52" s="27" t="s">
        <v>41</v>
      </c>
      <c r="B52" s="28"/>
      <c r="C52" s="14"/>
      <c r="D52" s="72">
        <v>2</v>
      </c>
      <c r="E52" s="105">
        <v>482050</v>
      </c>
      <c r="F52" s="105">
        <v>77900</v>
      </c>
      <c r="G52" s="122">
        <f t="shared" si="0"/>
        <v>0.83839850637900626</v>
      </c>
      <c r="H52" s="65"/>
    </row>
    <row r="53" spans="1:8" ht="15.75" x14ac:dyDescent="0.25">
      <c r="A53" s="29" t="s">
        <v>60</v>
      </c>
      <c r="B53" s="28"/>
      <c r="C53" s="14"/>
      <c r="D53" s="72"/>
      <c r="E53" s="105"/>
      <c r="F53" s="105"/>
      <c r="G53" s="122"/>
      <c r="H53" s="65"/>
    </row>
    <row r="54" spans="1:8" ht="15.75" x14ac:dyDescent="0.25">
      <c r="A54" s="27" t="s">
        <v>61</v>
      </c>
      <c r="B54" s="30"/>
      <c r="C54" s="14"/>
      <c r="D54" s="72">
        <v>628</v>
      </c>
      <c r="E54" s="105">
        <v>37752661.210000001</v>
      </c>
      <c r="F54" s="105">
        <v>4128990.58</v>
      </c>
      <c r="G54" s="122">
        <f>1-(+F54/E54)</f>
        <v>0.89063047616610658</v>
      </c>
      <c r="H54" s="65"/>
    </row>
    <row r="55" spans="1:8" ht="15.75" x14ac:dyDescent="0.25">
      <c r="A55" s="27" t="s">
        <v>62</v>
      </c>
      <c r="B55" s="30"/>
      <c r="C55" s="14"/>
      <c r="D55" s="72">
        <v>8</v>
      </c>
      <c r="E55" s="105">
        <v>1065244.4099999999</v>
      </c>
      <c r="F55" s="105">
        <v>61492.88</v>
      </c>
      <c r="G55" s="122">
        <f>1-(+F55/E55)</f>
        <v>0.94227345440845822</v>
      </c>
      <c r="H55" s="65"/>
    </row>
    <row r="56" spans="1:8" x14ac:dyDescent="0.2">
      <c r="A56" s="16" t="s">
        <v>42</v>
      </c>
      <c r="B56" s="30"/>
      <c r="C56" s="14"/>
      <c r="D56" s="73"/>
      <c r="E56" s="108"/>
      <c r="F56" s="105"/>
      <c r="G56" s="123"/>
      <c r="H56" s="6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65"/>
    </row>
    <row r="58" spans="1:8" x14ac:dyDescent="0.2">
      <c r="A58" s="16" t="s">
        <v>44</v>
      </c>
      <c r="B58" s="28"/>
      <c r="C58" s="14"/>
      <c r="D58" s="73"/>
      <c r="E58" s="104"/>
      <c r="F58" s="105"/>
      <c r="G58" s="123"/>
      <c r="H58" s="6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65"/>
    </row>
    <row r="60" spans="1:8" ht="15.75" x14ac:dyDescent="0.25">
      <c r="A60" s="32"/>
      <c r="B60" s="18"/>
      <c r="C60" s="14"/>
      <c r="D60" s="73"/>
      <c r="E60" s="115"/>
      <c r="F60" s="115"/>
      <c r="G60" s="123"/>
      <c r="H60" s="65"/>
    </row>
    <row r="61" spans="1:8" ht="15.75" x14ac:dyDescent="0.25">
      <c r="A61" s="20" t="s">
        <v>45</v>
      </c>
      <c r="B61" s="33"/>
      <c r="C61" s="33"/>
      <c r="D61" s="74">
        <f>SUM(D44:D57)</f>
        <v>830</v>
      </c>
      <c r="E61" s="116">
        <f>SUM(E44:E60)</f>
        <v>50278736.339999996</v>
      </c>
      <c r="F61" s="116">
        <f>SUM(F44:F60)</f>
        <v>5278253.54</v>
      </c>
      <c r="G61" s="126">
        <f>1-(F61/E61)</f>
        <v>0.8950201631101693</v>
      </c>
      <c r="H61" s="62"/>
    </row>
    <row r="62" spans="1:8" ht="18" x14ac:dyDescent="0.25">
      <c r="A62" s="34"/>
      <c r="B62" s="35"/>
      <c r="C62" s="35"/>
      <c r="D62" s="127"/>
      <c r="E62" s="118"/>
      <c r="F62" s="119"/>
      <c r="G62" s="119"/>
      <c r="H62" s="64"/>
    </row>
    <row r="63" spans="1:8" ht="18" x14ac:dyDescent="0.25">
      <c r="A63" s="34" t="s">
        <v>46</v>
      </c>
      <c r="B63" s="35"/>
      <c r="C63" s="35"/>
      <c r="D63" s="51"/>
      <c r="E63" s="120"/>
      <c r="F63" s="36">
        <f>F61+F39</f>
        <v>5927677.9299999997</v>
      </c>
      <c r="G63" s="120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5"/>
      <c r="B71" s="86"/>
      <c r="C71" s="86"/>
      <c r="D71" s="86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A27" sqref="A27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81</v>
      </c>
      <c r="B3" s="35"/>
      <c r="C3" s="21"/>
      <c r="D3" s="21"/>
    </row>
    <row r="4" spans="1:4" ht="23.25" x14ac:dyDescent="0.35">
      <c r="A4" s="55" t="str">
        <f>ARG!$A$3</f>
        <v>MONTH ENDED:  JUNE 2024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92" t="s">
        <v>82</v>
      </c>
      <c r="B6" s="93">
        <f>+ARG!$D$39+CARUTHERSVILLE!$D$39+HOLLYWOOD!$D$39+HARKC!$D$39+BALLYSKC!$D$39+AMERKC!$D$39+LAGRANGE!$D$39+AMERSC!$D$39+RIVERCITY!$D$39+HORSESHOE!$D$39+ISLEBV!$D$39+STJO!$D$39+CAPE!$D$39</f>
        <v>414</v>
      </c>
      <c r="C6" s="57"/>
      <c r="D6" s="21"/>
    </row>
    <row r="7" spans="1:4" ht="21.75" thickTop="1" thickBot="1" x14ac:dyDescent="0.35">
      <c r="A7" s="94" t="s">
        <v>83</v>
      </c>
      <c r="B7" s="102">
        <f>+ARG!$E$39+CARUTHERSVILLE!$E$39+HOLLYWOOD!$E$39+HARKC!$E$39+BALLYSKC!$E$39+AMERKC!$E$39+LAGRANGE!$E$39+AMERSC!$E$39+RIVERCITY!$E$39+HORSESHOE!$E$39+ISLEBV!$E$39+STJO!$E$39+CAPE!$E$39</f>
        <v>108331338.5</v>
      </c>
      <c r="C7" s="57"/>
      <c r="D7" s="21"/>
    </row>
    <row r="8" spans="1:4" ht="21" thickTop="1" x14ac:dyDescent="0.3">
      <c r="A8" s="94" t="s">
        <v>84</v>
      </c>
      <c r="B8" s="102">
        <f>+ARG!$F$39+CARUTHERSVILLE!$F$39+HOLLYWOOD!$F$39+HARKC!$F$39+BALLYSKC!$F$39+AMERKC!$F$39+LAGRANGE!$F$39+AMERSC!$F$39+RIVERCITY!$F$39+HORSESHOE!$F$39+ISLEBV!$F$39+STJO!$F$39+CAPE!$F$39</f>
        <v>21950789.140000001</v>
      </c>
      <c r="C8" s="57"/>
      <c r="D8" s="21"/>
    </row>
    <row r="9" spans="1:4" ht="20.25" x14ac:dyDescent="0.3">
      <c r="A9" s="94" t="s">
        <v>85</v>
      </c>
      <c r="B9" s="84">
        <f>B8/B7</f>
        <v>0.20262640011597383</v>
      </c>
      <c r="C9" s="57"/>
      <c r="D9" s="21"/>
    </row>
    <row r="10" spans="1:4" ht="21" thickBot="1" x14ac:dyDescent="0.35">
      <c r="A10" s="96"/>
      <c r="B10" s="97"/>
      <c r="C10" s="57"/>
      <c r="D10" s="21"/>
    </row>
    <row r="11" spans="1:4" ht="21.75" thickTop="1" thickBot="1" x14ac:dyDescent="0.35">
      <c r="A11" s="94" t="s">
        <v>137</v>
      </c>
      <c r="B11" s="93">
        <f>RIVERCITY!$D$51</f>
        <v>8</v>
      </c>
      <c r="C11" s="57"/>
      <c r="D11" s="21"/>
    </row>
    <row r="12" spans="1:4" ht="21.75" thickTop="1" thickBot="1" x14ac:dyDescent="0.35">
      <c r="A12" s="94" t="s">
        <v>138</v>
      </c>
      <c r="B12" s="102">
        <f>RIVERCITY!$E$51</f>
        <v>1339961</v>
      </c>
      <c r="C12" s="57"/>
      <c r="D12" s="21"/>
    </row>
    <row r="13" spans="1:4" ht="21" thickTop="1" x14ac:dyDescent="0.3">
      <c r="A13" s="94" t="s">
        <v>139</v>
      </c>
      <c r="B13" s="102">
        <f>RIVERCITY!$F$51</f>
        <v>53994.21</v>
      </c>
      <c r="C13" s="57"/>
      <c r="D13" s="21"/>
    </row>
    <row r="14" spans="1:4" ht="20.25" x14ac:dyDescent="0.3">
      <c r="A14" s="94" t="s">
        <v>89</v>
      </c>
      <c r="B14" s="84">
        <f>1-(B13/B12)</f>
        <v>0.95970464065745198</v>
      </c>
      <c r="C14" s="57"/>
      <c r="D14" s="21"/>
    </row>
    <row r="15" spans="1:4" ht="21" thickBot="1" x14ac:dyDescent="0.35">
      <c r="A15" s="96"/>
      <c r="B15" s="97"/>
      <c r="C15" s="57"/>
      <c r="D15" s="21"/>
    </row>
    <row r="16" spans="1:4" ht="21.75" thickTop="1" thickBot="1" x14ac:dyDescent="0.35">
      <c r="A16" s="94" t="s">
        <v>86</v>
      </c>
      <c r="B16" s="93">
        <f>+ARG!$D$61+CARUTHERSVILLE!$D$60+HOLLYWOOD!$D$61+HARKC!$D$61+BALLYSKC!$D$62+AMERKC!$D$62+LAGRANGE!$D$60+AMERSC!$D$61+RIVERCITY!$D$73+HORSESHOE!$D$61+ISLEBV!$D$60+STJO!$D$60+CAPE!$D$61</f>
        <v>12993</v>
      </c>
      <c r="C16" s="57"/>
      <c r="D16" s="21"/>
    </row>
    <row r="17" spans="1:4" ht="21.75" thickTop="1" thickBot="1" x14ac:dyDescent="0.35">
      <c r="A17" s="94" t="s">
        <v>87</v>
      </c>
      <c r="B17" s="102">
        <f>+ARG!$E$61+CARUTHERSVILLE!$E$60+HOLLYWOOD!$E$61+HARKC!$E$61+BALLYSKC!$E$62+AMERKC!$E$62+LAGRANGE!$E$60+AMERSC!$E$61+RIVERCITY!$E$73+HORSESHOE!$E$61+ISLEBV!$E$60+STJO!$E$60+CAPE!$E$61</f>
        <v>1376777120.1099997</v>
      </c>
      <c r="C17" s="57"/>
      <c r="D17" s="21"/>
    </row>
    <row r="18" spans="1:4" ht="21" thickTop="1" x14ac:dyDescent="0.3">
      <c r="A18" s="94" t="s">
        <v>88</v>
      </c>
      <c r="B18" s="102">
        <f>+ARG!$F$61+CARUTHERSVILLE!$F$60+HOLLYWOOD!$F$61+HARKC!$F$61+BALLYSKC!$F$62+AMERKC!$F$62+LAGRANGE!$F$60+AMERSC!$F$61+RIVERCITY!$F$73+HORSESHOE!$F$61+ISLEBV!$F$60+STJO!$F$60+CAPE!$F$61</f>
        <v>132733380.17000002</v>
      </c>
      <c r="C18" s="21"/>
      <c r="D18" s="21"/>
    </row>
    <row r="19" spans="1:4" ht="20.25" x14ac:dyDescent="0.3">
      <c r="A19" s="94" t="s">
        <v>89</v>
      </c>
      <c r="B19" s="84">
        <f>1-(B18/B17)</f>
        <v>0.90359123620575921</v>
      </c>
      <c r="C19" s="21"/>
      <c r="D19" s="21"/>
    </row>
    <row r="20" spans="1:4" ht="20.25" x14ac:dyDescent="0.3">
      <c r="A20" s="96"/>
      <c r="B20" s="98"/>
      <c r="C20" s="21"/>
      <c r="D20" s="21"/>
    </row>
    <row r="21" spans="1:4" ht="20.25" x14ac:dyDescent="0.3">
      <c r="A21" s="94" t="s">
        <v>90</v>
      </c>
      <c r="B21" s="95">
        <f>B18+B8+B13</f>
        <v>154738163.52000001</v>
      </c>
      <c r="C21" s="21"/>
      <c r="D21" s="21"/>
    </row>
    <row r="22" spans="1:4" ht="21" thickBot="1" x14ac:dyDescent="0.35">
      <c r="A22" s="96"/>
      <c r="B22" s="99"/>
    </row>
    <row r="23" spans="1:4" ht="18.75" thickTop="1" x14ac:dyDescent="0.25">
      <c r="A23" s="100"/>
      <c r="B23" s="101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135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5"/>
      <c r="F9" s="105"/>
      <c r="G9" s="122"/>
      <c r="H9" s="15"/>
    </row>
    <row r="10" spans="1:8" ht="15.75" x14ac:dyDescent="0.25">
      <c r="A10" s="141" t="s">
        <v>141</v>
      </c>
      <c r="B10" s="142"/>
      <c r="C10" s="14"/>
      <c r="D10" s="72"/>
      <c r="E10" s="105"/>
      <c r="F10" s="105"/>
      <c r="G10" s="122"/>
      <c r="H10" s="15"/>
    </row>
    <row r="11" spans="1:8" ht="15.75" x14ac:dyDescent="0.25">
      <c r="A11" s="141" t="s">
        <v>11</v>
      </c>
      <c r="B11" s="142"/>
      <c r="C11" s="14"/>
      <c r="D11" s="72"/>
      <c r="E11" s="105"/>
      <c r="F11" s="105"/>
      <c r="G11" s="122"/>
      <c r="H11" s="15"/>
    </row>
    <row r="12" spans="1:8" ht="15.75" x14ac:dyDescent="0.25">
      <c r="A12" s="141" t="s">
        <v>12</v>
      </c>
      <c r="B12" s="142"/>
      <c r="C12" s="14"/>
      <c r="D12" s="72"/>
      <c r="E12" s="105"/>
      <c r="F12" s="105"/>
      <c r="G12" s="122"/>
      <c r="H12" s="15"/>
    </row>
    <row r="13" spans="1:8" ht="15.75" x14ac:dyDescent="0.25">
      <c r="A13" s="141" t="s">
        <v>113</v>
      </c>
      <c r="B13" s="142"/>
      <c r="C13" s="14"/>
      <c r="D13" s="72"/>
      <c r="E13" s="105"/>
      <c r="F13" s="105"/>
      <c r="G13" s="122"/>
      <c r="H13" s="15"/>
    </row>
    <row r="14" spans="1:8" ht="15.75" x14ac:dyDescent="0.25">
      <c r="A14" s="141" t="s">
        <v>53</v>
      </c>
      <c r="B14" s="142"/>
      <c r="C14" s="14"/>
      <c r="D14" s="72"/>
      <c r="E14" s="105"/>
      <c r="F14" s="105"/>
      <c r="G14" s="122"/>
      <c r="H14" s="15"/>
    </row>
    <row r="15" spans="1:8" ht="15.75" x14ac:dyDescent="0.25">
      <c r="A15" s="141" t="s">
        <v>105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121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13</v>
      </c>
      <c r="B17" s="142"/>
      <c r="C17" s="14"/>
      <c r="D17" s="72"/>
      <c r="E17" s="105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5">
        <v>343323</v>
      </c>
      <c r="F18" s="105">
        <v>128032</v>
      </c>
      <c r="G18" s="122">
        <f>F18/E18</f>
        <v>0.37291996166874924</v>
      </c>
      <c r="H18" s="15"/>
    </row>
    <row r="19" spans="1:8" ht="15.75" x14ac:dyDescent="0.25">
      <c r="A19" s="141" t="s">
        <v>15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16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109</v>
      </c>
      <c r="B21" s="142"/>
      <c r="C21" s="14"/>
      <c r="D21" s="72"/>
      <c r="E21" s="105"/>
      <c r="F21" s="105"/>
      <c r="G21" s="122"/>
      <c r="H21" s="15"/>
    </row>
    <row r="22" spans="1:8" ht="15.75" x14ac:dyDescent="0.25">
      <c r="A22" s="141" t="s">
        <v>56</v>
      </c>
      <c r="B22" s="142"/>
      <c r="C22" s="14"/>
      <c r="D22" s="72"/>
      <c r="E22" s="105"/>
      <c r="F22" s="105"/>
      <c r="G22" s="122"/>
      <c r="H22" s="15"/>
    </row>
    <row r="23" spans="1:8" ht="15.75" x14ac:dyDescent="0.25">
      <c r="A23" s="141" t="s">
        <v>143</v>
      </c>
      <c r="B23" s="142"/>
      <c r="C23" s="14"/>
      <c r="D23" s="72"/>
      <c r="E23" s="105"/>
      <c r="F23" s="105"/>
      <c r="G23" s="122"/>
      <c r="H23" s="15"/>
    </row>
    <row r="24" spans="1:8" ht="15.75" x14ac:dyDescent="0.25">
      <c r="A24" s="141" t="s">
        <v>19</v>
      </c>
      <c r="B24" s="142"/>
      <c r="C24" s="14"/>
      <c r="D24" s="72"/>
      <c r="E24" s="105"/>
      <c r="F24" s="105"/>
      <c r="G24" s="122"/>
      <c r="H24" s="15"/>
    </row>
    <row r="25" spans="1:8" ht="15.75" x14ac:dyDescent="0.25">
      <c r="A25" s="143" t="s">
        <v>20</v>
      </c>
      <c r="B25" s="142"/>
      <c r="C25" s="14"/>
      <c r="D25" s="72"/>
      <c r="E25" s="105"/>
      <c r="F25" s="105"/>
      <c r="G25" s="122"/>
      <c r="H25" s="15"/>
    </row>
    <row r="26" spans="1:8" ht="15.75" x14ac:dyDescent="0.25">
      <c r="A26" s="143" t="s">
        <v>21</v>
      </c>
      <c r="B26" s="142"/>
      <c r="C26" s="14"/>
      <c r="D26" s="72"/>
      <c r="E26" s="105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22"/>
      <c r="H28" s="15"/>
    </row>
    <row r="29" spans="1:8" ht="15.75" x14ac:dyDescent="0.25">
      <c r="A29" s="144" t="s">
        <v>24</v>
      </c>
      <c r="B29" s="142"/>
      <c r="C29" s="14"/>
      <c r="D29" s="72">
        <v>1</v>
      </c>
      <c r="E29" s="105">
        <v>20045</v>
      </c>
      <c r="F29" s="105">
        <v>6694</v>
      </c>
      <c r="G29" s="122">
        <f>F29/E29</f>
        <v>0.33394861561486655</v>
      </c>
      <c r="H29" s="15"/>
    </row>
    <row r="30" spans="1:8" ht="15.75" x14ac:dyDescent="0.25">
      <c r="A30" s="144" t="s">
        <v>25</v>
      </c>
      <c r="B30" s="142"/>
      <c r="C30" s="14"/>
      <c r="D30" s="72">
        <v>2</v>
      </c>
      <c r="E30" s="105">
        <v>291718</v>
      </c>
      <c r="F30" s="105">
        <v>111890</v>
      </c>
      <c r="G30" s="122">
        <f>F30/E30</f>
        <v>0.38355535140101055</v>
      </c>
      <c r="H30" s="15"/>
    </row>
    <row r="31" spans="1:8" ht="15.75" x14ac:dyDescent="0.25">
      <c r="A31" s="144" t="s">
        <v>26</v>
      </c>
      <c r="B31" s="142"/>
      <c r="C31" s="14"/>
      <c r="D31" s="72"/>
      <c r="E31" s="105"/>
      <c r="F31" s="105"/>
      <c r="G31" s="122"/>
      <c r="H31" s="15"/>
    </row>
    <row r="32" spans="1:8" ht="15.75" x14ac:dyDescent="0.25">
      <c r="A32" s="144" t="s">
        <v>117</v>
      </c>
      <c r="B32" s="142"/>
      <c r="C32" s="14"/>
      <c r="D32" s="72">
        <v>2</v>
      </c>
      <c r="E32" s="105">
        <v>510543</v>
      </c>
      <c r="F32" s="105">
        <v>133222</v>
      </c>
      <c r="G32" s="122">
        <f>F32/E32</f>
        <v>0.26094178159332321</v>
      </c>
      <c r="H32" s="15"/>
    </row>
    <row r="33" spans="1:8" ht="15.75" x14ac:dyDescent="0.25">
      <c r="A33" s="144" t="s">
        <v>149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4" t="s">
        <v>27</v>
      </c>
      <c r="B34" s="142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24"/>
      <c r="F35" s="105"/>
      <c r="G35" s="123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1165629</v>
      </c>
      <c r="F39" s="116">
        <f>SUM(F9:F38)</f>
        <v>379838</v>
      </c>
      <c r="G39" s="126">
        <f>F39/E39</f>
        <v>0.32586526244628439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6</v>
      </c>
      <c r="E44" s="105">
        <v>217762.6</v>
      </c>
      <c r="F44" s="105">
        <v>15366.7</v>
      </c>
      <c r="G44" s="122">
        <f>1-(+F44/E44)</f>
        <v>0.92943370441021556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22</v>
      </c>
      <c r="E46" s="105">
        <v>1530568.25</v>
      </c>
      <c r="F46" s="105">
        <v>149346.51</v>
      </c>
      <c r="G46" s="122">
        <f>1-(+F46/E46)</f>
        <v>0.90242414214459232</v>
      </c>
      <c r="H46" s="15"/>
    </row>
    <row r="47" spans="1:8" ht="15.75" x14ac:dyDescent="0.25">
      <c r="A47" s="27" t="s">
        <v>36</v>
      </c>
      <c r="B47" s="28"/>
      <c r="C47" s="14"/>
      <c r="D47" s="72">
        <v>3</v>
      </c>
      <c r="E47" s="105">
        <v>255003.5</v>
      </c>
      <c r="F47" s="105">
        <v>19847.53</v>
      </c>
      <c r="G47" s="122">
        <f>1-(+F47/E47)</f>
        <v>0.92216761730721342</v>
      </c>
      <c r="H47" s="15"/>
    </row>
    <row r="48" spans="1:8" ht="15.75" x14ac:dyDescent="0.25">
      <c r="A48" s="27" t="s">
        <v>37</v>
      </c>
      <c r="B48" s="28"/>
      <c r="C48" s="14"/>
      <c r="D48" s="72">
        <v>25</v>
      </c>
      <c r="E48" s="105">
        <v>2491356</v>
      </c>
      <c r="F48" s="105">
        <v>194096.07</v>
      </c>
      <c r="G48" s="122">
        <f>1-(+F48/E48)</f>
        <v>0.92209219798374864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579550</v>
      </c>
      <c r="F50" s="105">
        <v>54175</v>
      </c>
      <c r="G50" s="122">
        <f>1-(+F50/E50)</f>
        <v>0.90652230178586835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61</v>
      </c>
      <c r="B53" s="30"/>
      <c r="C53" s="14"/>
      <c r="D53" s="72">
        <v>353</v>
      </c>
      <c r="E53" s="105">
        <v>28688848.82</v>
      </c>
      <c r="F53" s="105">
        <v>3020033.5</v>
      </c>
      <c r="G53" s="122">
        <f>1-(+F53/E53)</f>
        <v>0.89473145057341485</v>
      </c>
      <c r="H53" s="15"/>
    </row>
    <row r="54" spans="1:8" ht="15.75" x14ac:dyDescent="0.25">
      <c r="A54" s="29" t="s">
        <v>62</v>
      </c>
      <c r="B54" s="30"/>
      <c r="C54" s="14"/>
      <c r="D54" s="72">
        <v>3</v>
      </c>
      <c r="E54" s="105">
        <v>104264.69</v>
      </c>
      <c r="F54" s="105">
        <v>12072.54</v>
      </c>
      <c r="G54" s="122">
        <f>1-(+F54/E54)</f>
        <v>0.88421257474606219</v>
      </c>
      <c r="H54" s="15"/>
    </row>
    <row r="55" spans="1:8" x14ac:dyDescent="0.2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415</v>
      </c>
      <c r="E60" s="116">
        <f>SUM(E44:E59)</f>
        <v>33867353.859999999</v>
      </c>
      <c r="F60" s="116">
        <f>SUM(F44:F59)</f>
        <v>3464937.85</v>
      </c>
      <c r="G60" s="126">
        <f>1-(F60/E60)</f>
        <v>0.89769091897987452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3844775.85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5"/>
      <c r="B70" s="86"/>
      <c r="C70" s="86"/>
      <c r="D70" s="86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94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100</v>
      </c>
      <c r="B9" s="142"/>
      <c r="C9" s="14"/>
      <c r="D9" s="72">
        <v>5</v>
      </c>
      <c r="E9" s="105">
        <v>839255</v>
      </c>
      <c r="F9" s="105">
        <v>167748</v>
      </c>
      <c r="G9" s="122">
        <f>F9/E9</f>
        <v>0.19987727210442596</v>
      </c>
      <c r="H9" s="15"/>
    </row>
    <row r="10" spans="1:8" ht="15.75" x14ac:dyDescent="0.25">
      <c r="A10" s="141" t="s">
        <v>11</v>
      </c>
      <c r="B10" s="142"/>
      <c r="C10" s="14"/>
      <c r="D10" s="72"/>
      <c r="E10" s="105"/>
      <c r="F10" s="105"/>
      <c r="G10" s="122"/>
      <c r="H10" s="15"/>
    </row>
    <row r="11" spans="1:8" ht="15.75" x14ac:dyDescent="0.25">
      <c r="A11" s="141" t="s">
        <v>103</v>
      </c>
      <c r="B11" s="142"/>
      <c r="C11" s="14"/>
      <c r="D11" s="72">
        <v>7</v>
      </c>
      <c r="E11" s="105">
        <v>1090055</v>
      </c>
      <c r="F11" s="105">
        <v>273433.5</v>
      </c>
      <c r="G11" s="122">
        <f>F11/E11</f>
        <v>0.25084376476416326</v>
      </c>
      <c r="H11" s="15"/>
    </row>
    <row r="12" spans="1:8" ht="15.75" x14ac:dyDescent="0.25">
      <c r="A12" s="141" t="s">
        <v>67</v>
      </c>
      <c r="B12" s="142"/>
      <c r="C12" s="14"/>
      <c r="D12" s="72"/>
      <c r="E12" s="105"/>
      <c r="F12" s="105"/>
      <c r="G12" s="122"/>
      <c r="H12" s="15"/>
    </row>
    <row r="13" spans="1:8" ht="15.75" x14ac:dyDescent="0.25">
      <c r="A13" s="141" t="s">
        <v>107</v>
      </c>
      <c r="B13" s="142"/>
      <c r="C13" s="14"/>
      <c r="D13" s="72">
        <v>3</v>
      </c>
      <c r="E13" s="105">
        <v>999959</v>
      </c>
      <c r="F13" s="105">
        <v>381400</v>
      </c>
      <c r="G13" s="122">
        <f>F13/E13</f>
        <v>0.38141563804115969</v>
      </c>
      <c r="H13" s="15"/>
    </row>
    <row r="14" spans="1:8" ht="15.75" x14ac:dyDescent="0.25">
      <c r="A14" s="141" t="s">
        <v>25</v>
      </c>
      <c r="B14" s="142"/>
      <c r="C14" s="14"/>
      <c r="D14" s="72"/>
      <c r="E14" s="105"/>
      <c r="F14" s="105"/>
      <c r="G14" s="122"/>
      <c r="H14" s="15"/>
    </row>
    <row r="15" spans="1:8" ht="15.75" x14ac:dyDescent="0.25">
      <c r="A15" s="141" t="s">
        <v>109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10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14</v>
      </c>
      <c r="B17" s="142"/>
      <c r="C17" s="14"/>
      <c r="D17" s="72">
        <v>2</v>
      </c>
      <c r="E17" s="105">
        <v>297845</v>
      </c>
      <c r="F17" s="105">
        <v>34041</v>
      </c>
      <c r="G17" s="122">
        <f t="shared" ref="G17:G24" si="0">F17/E17</f>
        <v>0.11429099028017929</v>
      </c>
      <c r="H17" s="15"/>
    </row>
    <row r="18" spans="1:8" ht="15.75" x14ac:dyDescent="0.25">
      <c r="A18" s="141" t="s">
        <v>15</v>
      </c>
      <c r="B18" s="142"/>
      <c r="C18" s="14"/>
      <c r="D18" s="72">
        <v>2</v>
      </c>
      <c r="E18" s="105">
        <v>1418709</v>
      </c>
      <c r="F18" s="105">
        <v>561194</v>
      </c>
      <c r="G18" s="122">
        <f t="shared" si="0"/>
        <v>0.39556667364484188</v>
      </c>
      <c r="H18" s="15"/>
    </row>
    <row r="19" spans="1:8" ht="15.75" x14ac:dyDescent="0.25">
      <c r="A19" s="141" t="s">
        <v>54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17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55</v>
      </c>
      <c r="B21" s="142"/>
      <c r="C21" s="14"/>
      <c r="D21" s="72">
        <v>7</v>
      </c>
      <c r="E21" s="105">
        <v>6356258</v>
      </c>
      <c r="F21" s="105">
        <v>660259</v>
      </c>
      <c r="G21" s="122">
        <f t="shared" si="0"/>
        <v>0.10387542481755775</v>
      </c>
      <c r="H21" s="15"/>
    </row>
    <row r="22" spans="1:8" ht="15.75" x14ac:dyDescent="0.25">
      <c r="A22" s="141" t="s">
        <v>56</v>
      </c>
      <c r="B22" s="142"/>
      <c r="C22" s="14"/>
      <c r="D22" s="72">
        <v>1</v>
      </c>
      <c r="E22" s="105">
        <v>400318</v>
      </c>
      <c r="F22" s="105">
        <v>156095</v>
      </c>
      <c r="G22" s="122">
        <f t="shared" si="0"/>
        <v>0.38992750763143302</v>
      </c>
      <c r="H22" s="15"/>
    </row>
    <row r="23" spans="1:8" ht="15.75" x14ac:dyDescent="0.25">
      <c r="A23" s="143" t="s">
        <v>20</v>
      </c>
      <c r="B23" s="142"/>
      <c r="C23" s="14"/>
      <c r="D23" s="72">
        <v>4</v>
      </c>
      <c r="E23" s="105">
        <v>806075</v>
      </c>
      <c r="F23" s="105">
        <v>266885</v>
      </c>
      <c r="G23" s="122">
        <f t="shared" si="0"/>
        <v>0.33109201997332754</v>
      </c>
      <c r="H23" s="15"/>
    </row>
    <row r="24" spans="1:8" ht="15.75" x14ac:dyDescent="0.25">
      <c r="A24" s="143" t="s">
        <v>21</v>
      </c>
      <c r="B24" s="142"/>
      <c r="C24" s="14"/>
      <c r="D24" s="72">
        <v>20</v>
      </c>
      <c r="E24" s="105">
        <v>279934</v>
      </c>
      <c r="F24" s="105">
        <v>279934</v>
      </c>
      <c r="G24" s="122">
        <f t="shared" si="0"/>
        <v>1</v>
      </c>
      <c r="H24" s="15"/>
    </row>
    <row r="25" spans="1:8" ht="15.75" x14ac:dyDescent="0.25">
      <c r="A25" s="144" t="s">
        <v>22</v>
      </c>
      <c r="B25" s="142"/>
      <c r="C25" s="14"/>
      <c r="D25" s="72"/>
      <c r="E25" s="105"/>
      <c r="F25" s="105"/>
      <c r="G25" s="122"/>
      <c r="H25" s="15"/>
    </row>
    <row r="26" spans="1:8" ht="15.75" x14ac:dyDescent="0.25">
      <c r="A26" s="144" t="s">
        <v>23</v>
      </c>
      <c r="B26" s="142"/>
      <c r="C26" s="14"/>
      <c r="D26" s="72"/>
      <c r="E26" s="105">
        <v>66611</v>
      </c>
      <c r="F26" s="105">
        <v>18661</v>
      </c>
      <c r="G26" s="122">
        <f>F26/E26</f>
        <v>0.28014892435183381</v>
      </c>
      <c r="H26" s="15"/>
    </row>
    <row r="27" spans="1:8" ht="15.75" x14ac:dyDescent="0.25">
      <c r="A27" s="141" t="s">
        <v>122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24</v>
      </c>
      <c r="B28" s="142"/>
      <c r="C28" s="14"/>
      <c r="D28" s="72">
        <v>1</v>
      </c>
      <c r="E28" s="105">
        <v>102408</v>
      </c>
      <c r="F28" s="105">
        <v>45787</v>
      </c>
      <c r="G28" s="122">
        <f>F28/E28</f>
        <v>0.44710374189516444</v>
      </c>
      <c r="H28" s="15"/>
    </row>
    <row r="29" spans="1:8" ht="15.75" x14ac:dyDescent="0.25">
      <c r="A29" s="144" t="s">
        <v>118</v>
      </c>
      <c r="B29" s="142"/>
      <c r="C29" s="14"/>
      <c r="D29" s="72">
        <v>1</v>
      </c>
      <c r="E29" s="105">
        <v>87315</v>
      </c>
      <c r="F29" s="105">
        <v>41120.5</v>
      </c>
      <c r="G29" s="122">
        <f>F29/E29</f>
        <v>0.47094428219664436</v>
      </c>
      <c r="H29" s="15"/>
    </row>
    <row r="30" spans="1:8" ht="15.75" x14ac:dyDescent="0.25">
      <c r="A30" s="144" t="s">
        <v>123</v>
      </c>
      <c r="B30" s="142"/>
      <c r="C30" s="14"/>
      <c r="D30" s="72"/>
      <c r="E30" s="125"/>
      <c r="F30" s="105"/>
      <c r="G30" s="122"/>
      <c r="H30" s="15"/>
    </row>
    <row r="31" spans="1:8" ht="15.75" x14ac:dyDescent="0.25">
      <c r="A31" s="144" t="s">
        <v>145</v>
      </c>
      <c r="B31" s="142"/>
      <c r="C31" s="14"/>
      <c r="D31" s="72"/>
      <c r="E31" s="125"/>
      <c r="F31" s="105"/>
      <c r="G31" s="122"/>
      <c r="H31" s="15"/>
    </row>
    <row r="32" spans="1:8" ht="15.75" x14ac:dyDescent="0.25">
      <c r="A32" s="144" t="s">
        <v>58</v>
      </c>
      <c r="B32" s="142"/>
      <c r="C32" s="14"/>
      <c r="D32" s="72">
        <v>11</v>
      </c>
      <c r="E32" s="125">
        <v>1501236</v>
      </c>
      <c r="F32" s="125">
        <v>263863.5</v>
      </c>
      <c r="G32" s="122">
        <f>F32/E32</f>
        <v>0.1757641703236533</v>
      </c>
      <c r="H32" s="15"/>
    </row>
    <row r="33" spans="1:8" ht="15.75" x14ac:dyDescent="0.25">
      <c r="A33" s="141" t="s">
        <v>142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1" t="s">
        <v>97</v>
      </c>
      <c r="B34" s="142"/>
      <c r="C34" s="14"/>
      <c r="D34" s="72">
        <v>1</v>
      </c>
      <c r="E34" s="105">
        <v>368418</v>
      </c>
      <c r="F34" s="105">
        <v>58730</v>
      </c>
      <c r="G34" s="122">
        <f>F34/E34</f>
        <v>0.15941132083665835</v>
      </c>
      <c r="H34" s="15"/>
    </row>
    <row r="35" spans="1:8" x14ac:dyDescent="0.2">
      <c r="A35" s="16" t="s">
        <v>28</v>
      </c>
      <c r="B35" s="13"/>
      <c r="C35" s="14"/>
      <c r="D35" s="73"/>
      <c r="E35" s="124">
        <v>372910</v>
      </c>
      <c r="F35" s="105">
        <v>62997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2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65</v>
      </c>
      <c r="E39" s="116">
        <f>SUM(E9:E38)</f>
        <v>14987306</v>
      </c>
      <c r="F39" s="116">
        <f>SUM(F9:F38)</f>
        <v>3272148.5</v>
      </c>
      <c r="G39" s="126">
        <f>F39/E39</f>
        <v>0.21832799703962807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185</v>
      </c>
      <c r="E44" s="105">
        <v>34219114.170000002</v>
      </c>
      <c r="F44" s="105">
        <v>2111472.15</v>
      </c>
      <c r="G44" s="122">
        <f t="shared" ref="G44:G50" si="1">1-(+F44/E44)</f>
        <v>0.93829553449249914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4343768.17</v>
      </c>
      <c r="F45" s="105">
        <v>611677.24</v>
      </c>
      <c r="G45" s="122">
        <f t="shared" si="1"/>
        <v>0.85918280717085316</v>
      </c>
      <c r="H45" s="15"/>
    </row>
    <row r="46" spans="1:8" ht="15.75" x14ac:dyDescent="0.25">
      <c r="A46" s="27" t="s">
        <v>35</v>
      </c>
      <c r="B46" s="28"/>
      <c r="C46" s="14"/>
      <c r="D46" s="72">
        <v>201</v>
      </c>
      <c r="E46" s="105">
        <v>17553090.649999999</v>
      </c>
      <c r="F46" s="105">
        <v>1105297.1000000001</v>
      </c>
      <c r="G46" s="122">
        <f t="shared" si="1"/>
        <v>0.93703119740910124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629354</v>
      </c>
      <c r="F47" s="105">
        <v>-10423</v>
      </c>
      <c r="G47" s="122">
        <f t="shared" si="1"/>
        <v>1.0165614264785796</v>
      </c>
      <c r="H47" s="15"/>
    </row>
    <row r="48" spans="1:8" ht="15.75" x14ac:dyDescent="0.25">
      <c r="A48" s="27" t="s">
        <v>37</v>
      </c>
      <c r="B48" s="28"/>
      <c r="C48" s="14"/>
      <c r="D48" s="72">
        <v>134</v>
      </c>
      <c r="E48" s="105">
        <v>15689686</v>
      </c>
      <c r="F48" s="105">
        <v>790430.88</v>
      </c>
      <c r="G48" s="122">
        <f t="shared" si="1"/>
        <v>0.94962098795348737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150429</v>
      </c>
      <c r="F49" s="105">
        <v>18033</v>
      </c>
      <c r="G49" s="122">
        <f t="shared" si="1"/>
        <v>0.88012284865285284</v>
      </c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1226995</v>
      </c>
      <c r="F50" s="105">
        <v>96949</v>
      </c>
      <c r="G50" s="122">
        <f t="shared" si="1"/>
        <v>0.92098663808735981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4</v>
      </c>
      <c r="E52" s="105">
        <v>223175</v>
      </c>
      <c r="F52" s="105">
        <v>-3675</v>
      </c>
      <c r="G52" s="122">
        <f>1-(+F52/E52)</f>
        <v>1.0164668981740785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75300</v>
      </c>
      <c r="F53" s="105">
        <v>17000</v>
      </c>
      <c r="G53" s="122">
        <f>1-(+F53/E53)</f>
        <v>0.77423638778220449</v>
      </c>
      <c r="H53" s="15"/>
    </row>
    <row r="54" spans="1:8" ht="15.75" x14ac:dyDescent="0.25">
      <c r="A54" s="27" t="s">
        <v>61</v>
      </c>
      <c r="B54" s="30"/>
      <c r="C54" s="14"/>
      <c r="D54" s="72">
        <v>991</v>
      </c>
      <c r="E54" s="105">
        <v>118289661.69</v>
      </c>
      <c r="F54" s="105">
        <v>12646267.380000001</v>
      </c>
      <c r="G54" s="122">
        <f>1-(+F54/E54)</f>
        <v>0.89309067927557451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24"/>
      <c r="F59" s="125"/>
      <c r="G59" s="123"/>
      <c r="H59" s="15"/>
    </row>
    <row r="60" spans="1:8" ht="15.75" x14ac:dyDescent="0.25">
      <c r="A60" s="32"/>
      <c r="B60" s="18"/>
      <c r="C60" s="21"/>
      <c r="D60" s="73"/>
      <c r="E60" s="115"/>
      <c r="F60" s="115"/>
      <c r="G60" s="123"/>
      <c r="H60" s="15"/>
    </row>
    <row r="61" spans="1:8" ht="15.75" x14ac:dyDescent="0.25">
      <c r="A61" s="20" t="s">
        <v>45</v>
      </c>
      <c r="B61" s="20"/>
      <c r="C61" s="33"/>
      <c r="D61" s="74">
        <f>SUM(D44:D57)</f>
        <v>1544</v>
      </c>
      <c r="E61" s="116">
        <f>SUM(E44:E60)</f>
        <v>192400573.68000001</v>
      </c>
      <c r="F61" s="116">
        <f>SUM(F44:F60)</f>
        <v>17383028.75</v>
      </c>
      <c r="G61" s="126">
        <f>1-(+F61/E61)</f>
        <v>0.90965188711489298</v>
      </c>
      <c r="H61" s="2"/>
    </row>
    <row r="62" spans="1:8" ht="18" x14ac:dyDescent="0.25">
      <c r="A62" s="33"/>
      <c r="B62" s="33"/>
      <c r="C62" s="35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20655177.25</v>
      </c>
      <c r="G63" s="120"/>
      <c r="H63" s="2"/>
    </row>
    <row r="64" spans="1:8" ht="20.25" customHeight="1" x14ac:dyDescent="0.25">
      <c r="A64" s="34"/>
      <c r="B64" s="35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100</v>
      </c>
      <c r="B9" s="142"/>
      <c r="C9" s="14"/>
      <c r="D9" s="72"/>
      <c r="E9" s="104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>
        <v>9</v>
      </c>
      <c r="E10" s="104">
        <v>2409803</v>
      </c>
      <c r="F10" s="105">
        <v>472009</v>
      </c>
      <c r="G10" s="130">
        <f t="shared" ref="G10:G15" si="0">F10/E10</f>
        <v>0.19587036782674766</v>
      </c>
      <c r="H10" s="15"/>
    </row>
    <row r="11" spans="1:8" ht="15.75" x14ac:dyDescent="0.25">
      <c r="A11" s="141" t="s">
        <v>103</v>
      </c>
      <c r="B11" s="142"/>
      <c r="C11" s="14"/>
      <c r="D11" s="72">
        <v>10</v>
      </c>
      <c r="E11" s="104">
        <v>1244671.5</v>
      </c>
      <c r="F11" s="105">
        <v>359741.5</v>
      </c>
      <c r="G11" s="130">
        <f t="shared" si="0"/>
        <v>0.28902525686496394</v>
      </c>
      <c r="H11" s="15"/>
    </row>
    <row r="12" spans="1:8" ht="15.75" x14ac:dyDescent="0.25">
      <c r="A12" s="141" t="s">
        <v>67</v>
      </c>
      <c r="B12" s="142"/>
      <c r="C12" s="14"/>
      <c r="D12" s="72"/>
      <c r="E12" s="104"/>
      <c r="F12" s="105"/>
      <c r="G12" s="130"/>
      <c r="H12" s="15"/>
    </row>
    <row r="13" spans="1:8" ht="15.75" x14ac:dyDescent="0.25">
      <c r="A13" s="141" t="s">
        <v>107</v>
      </c>
      <c r="B13" s="142"/>
      <c r="C13" s="14"/>
      <c r="D13" s="72"/>
      <c r="E13" s="104"/>
      <c r="F13" s="105"/>
      <c r="G13" s="130"/>
      <c r="H13" s="15"/>
    </row>
    <row r="14" spans="1:8" ht="15.75" x14ac:dyDescent="0.25">
      <c r="A14" s="141" t="s">
        <v>25</v>
      </c>
      <c r="B14" s="142"/>
      <c r="C14" s="14"/>
      <c r="D14" s="72">
        <v>1</v>
      </c>
      <c r="E14" s="104">
        <v>459408</v>
      </c>
      <c r="F14" s="105">
        <v>146637</v>
      </c>
      <c r="G14" s="130">
        <f t="shared" si="0"/>
        <v>0.31918686657611534</v>
      </c>
      <c r="H14" s="15"/>
    </row>
    <row r="15" spans="1:8" ht="15.75" x14ac:dyDescent="0.25">
      <c r="A15" s="141" t="s">
        <v>109</v>
      </c>
      <c r="B15" s="142"/>
      <c r="C15" s="14"/>
      <c r="D15" s="72">
        <v>1</v>
      </c>
      <c r="E15" s="104">
        <v>227834</v>
      </c>
      <c r="F15" s="105">
        <v>45777</v>
      </c>
      <c r="G15" s="130">
        <f t="shared" si="0"/>
        <v>0.20092260154322883</v>
      </c>
      <c r="H15" s="15"/>
    </row>
    <row r="16" spans="1:8" ht="15.75" x14ac:dyDescent="0.25">
      <c r="A16" s="141" t="s">
        <v>10</v>
      </c>
      <c r="B16" s="142"/>
      <c r="C16" s="14"/>
      <c r="D16" s="72"/>
      <c r="E16" s="104"/>
      <c r="F16" s="105"/>
      <c r="G16" s="130"/>
      <c r="H16" s="15"/>
    </row>
    <row r="17" spans="1:8" ht="15.75" x14ac:dyDescent="0.25">
      <c r="A17" s="141" t="s">
        <v>14</v>
      </c>
      <c r="B17" s="142"/>
      <c r="C17" s="14"/>
      <c r="D17" s="72">
        <v>3</v>
      </c>
      <c r="E17" s="104">
        <v>495196</v>
      </c>
      <c r="F17" s="105">
        <v>129447</v>
      </c>
      <c r="G17" s="122">
        <f t="shared" ref="G17:G22" si="1">F17/E17</f>
        <v>0.26140558485932841</v>
      </c>
      <c r="H17" s="15"/>
    </row>
    <row r="18" spans="1:8" ht="15.75" x14ac:dyDescent="0.25">
      <c r="A18" s="141" t="s">
        <v>15</v>
      </c>
      <c r="B18" s="142"/>
      <c r="C18" s="14"/>
      <c r="D18" s="72">
        <v>2</v>
      </c>
      <c r="E18" s="104">
        <v>1178576</v>
      </c>
      <c r="F18" s="105">
        <v>291161</v>
      </c>
      <c r="G18" s="130">
        <f t="shared" si="1"/>
        <v>0.24704473873555885</v>
      </c>
      <c r="H18" s="15"/>
    </row>
    <row r="19" spans="1:8" ht="15.75" x14ac:dyDescent="0.25">
      <c r="A19" s="141" t="s">
        <v>54</v>
      </c>
      <c r="B19" s="142"/>
      <c r="C19" s="14"/>
      <c r="D19" s="72">
        <v>2</v>
      </c>
      <c r="E19" s="104">
        <v>541383</v>
      </c>
      <c r="F19" s="105">
        <v>299709</v>
      </c>
      <c r="G19" s="122">
        <f t="shared" si="1"/>
        <v>0.55359883853020875</v>
      </c>
      <c r="H19" s="15"/>
    </row>
    <row r="20" spans="1:8" ht="15.75" x14ac:dyDescent="0.25">
      <c r="A20" s="141" t="s">
        <v>17</v>
      </c>
      <c r="B20" s="142"/>
      <c r="C20" s="14"/>
      <c r="D20" s="72"/>
      <c r="E20" s="104"/>
      <c r="F20" s="105"/>
      <c r="G20" s="122"/>
      <c r="H20" s="15"/>
    </row>
    <row r="21" spans="1:8" ht="15.75" x14ac:dyDescent="0.25">
      <c r="A21" s="141" t="s">
        <v>55</v>
      </c>
      <c r="B21" s="142"/>
      <c r="C21" s="14"/>
      <c r="D21" s="72">
        <v>6</v>
      </c>
      <c r="E21" s="104">
        <v>3861381</v>
      </c>
      <c r="F21" s="105">
        <v>390113.5</v>
      </c>
      <c r="G21" s="122">
        <f t="shared" si="1"/>
        <v>0.1010295280367309</v>
      </c>
      <c r="H21" s="15"/>
    </row>
    <row r="22" spans="1:8" ht="15.75" x14ac:dyDescent="0.25">
      <c r="A22" s="141" t="s">
        <v>56</v>
      </c>
      <c r="B22" s="142"/>
      <c r="C22" s="14"/>
      <c r="D22" s="72">
        <v>3</v>
      </c>
      <c r="E22" s="104">
        <v>1170419</v>
      </c>
      <c r="F22" s="105">
        <v>-147585.5</v>
      </c>
      <c r="G22" s="122">
        <f t="shared" si="1"/>
        <v>-0.12609629542924372</v>
      </c>
      <c r="H22" s="15"/>
    </row>
    <row r="23" spans="1:8" ht="15.75" x14ac:dyDescent="0.25">
      <c r="A23" s="143" t="s">
        <v>20</v>
      </c>
      <c r="B23" s="142"/>
      <c r="C23" s="14"/>
      <c r="D23" s="72">
        <v>3</v>
      </c>
      <c r="E23" s="104">
        <v>752116</v>
      </c>
      <c r="F23" s="105">
        <v>193170</v>
      </c>
      <c r="G23" s="122">
        <f>F23/E23</f>
        <v>0.25683538177621534</v>
      </c>
      <c r="H23" s="15"/>
    </row>
    <row r="24" spans="1:8" ht="15.75" x14ac:dyDescent="0.25">
      <c r="A24" s="143" t="s">
        <v>21</v>
      </c>
      <c r="B24" s="142"/>
      <c r="C24" s="14"/>
      <c r="D24" s="72">
        <v>13</v>
      </c>
      <c r="E24" s="104">
        <v>211203</v>
      </c>
      <c r="F24" s="105">
        <v>211203</v>
      </c>
      <c r="G24" s="122">
        <f>F24/E24</f>
        <v>1</v>
      </c>
      <c r="H24" s="15"/>
    </row>
    <row r="25" spans="1:8" ht="15.75" x14ac:dyDescent="0.25">
      <c r="A25" s="144" t="s">
        <v>22</v>
      </c>
      <c r="B25" s="142"/>
      <c r="C25" s="14"/>
      <c r="D25" s="72"/>
      <c r="E25" s="104"/>
      <c r="F25" s="105"/>
      <c r="G25" s="122"/>
      <c r="H25" s="15"/>
    </row>
    <row r="26" spans="1:8" ht="15.75" x14ac:dyDescent="0.25">
      <c r="A26" s="144" t="s">
        <v>23</v>
      </c>
      <c r="B26" s="142"/>
      <c r="C26" s="14"/>
      <c r="D26" s="72"/>
      <c r="E26" s="104">
        <v>44445</v>
      </c>
      <c r="F26" s="105">
        <v>27944</v>
      </c>
      <c r="G26" s="122">
        <f>F26/E26</f>
        <v>0.62873214084823936</v>
      </c>
      <c r="H26" s="15"/>
    </row>
    <row r="27" spans="1:8" ht="15.75" x14ac:dyDescent="0.25">
      <c r="A27" s="141" t="s">
        <v>122</v>
      </c>
      <c r="B27" s="142"/>
      <c r="C27" s="14"/>
      <c r="D27" s="72"/>
      <c r="E27" s="104"/>
      <c r="F27" s="105"/>
      <c r="G27" s="130"/>
      <c r="H27" s="15"/>
    </row>
    <row r="28" spans="1:8" ht="15.75" x14ac:dyDescent="0.25">
      <c r="A28" s="144" t="s">
        <v>24</v>
      </c>
      <c r="B28" s="142"/>
      <c r="C28" s="14"/>
      <c r="D28" s="72">
        <v>1</v>
      </c>
      <c r="E28" s="104">
        <v>120530</v>
      </c>
      <c r="F28" s="105">
        <v>63810.5</v>
      </c>
      <c r="G28" s="122">
        <f>F28/E28</f>
        <v>0.5294159130506928</v>
      </c>
      <c r="H28" s="15"/>
    </row>
    <row r="29" spans="1:8" ht="15.75" x14ac:dyDescent="0.25">
      <c r="A29" s="144" t="s">
        <v>118</v>
      </c>
      <c r="B29" s="142"/>
      <c r="C29" s="14"/>
      <c r="D29" s="72"/>
      <c r="E29" s="104"/>
      <c r="F29" s="104"/>
      <c r="G29" s="131"/>
      <c r="H29" s="15"/>
    </row>
    <row r="30" spans="1:8" ht="15.75" x14ac:dyDescent="0.25">
      <c r="A30" s="144" t="s">
        <v>123</v>
      </c>
      <c r="B30" s="142"/>
      <c r="C30" s="14"/>
      <c r="D30" s="72"/>
      <c r="E30" s="132"/>
      <c r="F30" s="105"/>
      <c r="G30" s="130"/>
      <c r="H30" s="15"/>
    </row>
    <row r="31" spans="1:8" ht="15.75" x14ac:dyDescent="0.25">
      <c r="A31" s="144" t="s">
        <v>145</v>
      </c>
      <c r="B31" s="142"/>
      <c r="C31" s="14"/>
      <c r="D31" s="72">
        <v>1</v>
      </c>
      <c r="E31" s="132">
        <v>187766</v>
      </c>
      <c r="F31" s="105">
        <v>51320.5</v>
      </c>
      <c r="G31" s="130">
        <f>F31/E31</f>
        <v>0.27332158111692212</v>
      </c>
      <c r="H31" s="15"/>
    </row>
    <row r="32" spans="1:8" ht="15.75" x14ac:dyDescent="0.25">
      <c r="A32" s="144" t="s">
        <v>58</v>
      </c>
      <c r="B32" s="142"/>
      <c r="C32" s="14"/>
      <c r="D32" s="72"/>
      <c r="E32" s="132"/>
      <c r="F32" s="125"/>
      <c r="G32" s="130"/>
      <c r="H32" s="15"/>
    </row>
    <row r="33" spans="1:8" ht="15.75" x14ac:dyDescent="0.25">
      <c r="A33" s="141" t="s">
        <v>142</v>
      </c>
      <c r="B33" s="142"/>
      <c r="C33" s="14"/>
      <c r="D33" s="72">
        <v>2</v>
      </c>
      <c r="E33" s="104">
        <v>402481</v>
      </c>
      <c r="F33" s="105">
        <v>117805</v>
      </c>
      <c r="G33" s="130">
        <f>F33/E33</f>
        <v>0.29269704656865791</v>
      </c>
      <c r="H33" s="15"/>
    </row>
    <row r="34" spans="1:8" ht="15.75" x14ac:dyDescent="0.25">
      <c r="A34" s="141" t="s">
        <v>97</v>
      </c>
      <c r="B34" s="142"/>
      <c r="C34" s="14"/>
      <c r="D34" s="72"/>
      <c r="E34" s="104"/>
      <c r="F34" s="105"/>
      <c r="G34" s="130"/>
      <c r="H34" s="15"/>
    </row>
    <row r="35" spans="1:8" x14ac:dyDescent="0.2">
      <c r="A35" s="16" t="s">
        <v>28</v>
      </c>
      <c r="B35" s="13"/>
      <c r="C35" s="14"/>
      <c r="D35" s="73"/>
      <c r="E35" s="132">
        <v>42250</v>
      </c>
      <c r="F35" s="125">
        <v>8440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32"/>
      <c r="F36" s="12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57</v>
      </c>
      <c r="E39" s="116">
        <f>SUM(E9:E38)</f>
        <v>13349462.5</v>
      </c>
      <c r="F39" s="116">
        <f>SUM(F9:F38)</f>
        <v>2660702.5</v>
      </c>
      <c r="G39" s="126">
        <f>F39/E39</f>
        <v>0.19931158276971825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54</v>
      </c>
      <c r="E44" s="105">
        <v>6764081.5</v>
      </c>
      <c r="F44" s="105">
        <v>451494.21</v>
      </c>
      <c r="G44" s="122">
        <f>1-(+F44/E44)</f>
        <v>0.93325121673947897</v>
      </c>
      <c r="H44" s="15"/>
    </row>
    <row r="45" spans="1:8" ht="15.75" x14ac:dyDescent="0.25">
      <c r="A45" s="27" t="s">
        <v>34</v>
      </c>
      <c r="B45" s="28"/>
      <c r="C45" s="14"/>
      <c r="D45" s="72">
        <v>22</v>
      </c>
      <c r="E45" s="105">
        <v>8386236.9500000002</v>
      </c>
      <c r="F45" s="105">
        <v>927861.16</v>
      </c>
      <c r="G45" s="122">
        <f t="shared" ref="G45:G54" si="2">1-(+F45/E45)</f>
        <v>0.88935905752102551</v>
      </c>
      <c r="H45" s="15"/>
    </row>
    <row r="46" spans="1:8" ht="15.75" x14ac:dyDescent="0.25">
      <c r="A46" s="27" t="s">
        <v>35</v>
      </c>
      <c r="B46" s="28"/>
      <c r="C46" s="14"/>
      <c r="D46" s="72">
        <v>123</v>
      </c>
      <c r="E46" s="105">
        <v>11236511.75</v>
      </c>
      <c r="F46" s="105">
        <v>650098.4</v>
      </c>
      <c r="G46" s="122">
        <f t="shared" si="2"/>
        <v>0.94214410891351585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94</v>
      </c>
      <c r="E48" s="105">
        <v>15960357</v>
      </c>
      <c r="F48" s="105">
        <v>1044957.22</v>
      </c>
      <c r="G48" s="122">
        <f t="shared" si="2"/>
        <v>0.93452795448121873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2773810</v>
      </c>
      <c r="F49" s="105">
        <v>-54803.02</v>
      </c>
      <c r="G49" s="122">
        <f t="shared" si="2"/>
        <v>1.0197573085395177</v>
      </c>
      <c r="H49" s="15"/>
    </row>
    <row r="50" spans="1:8" ht="15.75" x14ac:dyDescent="0.25">
      <c r="A50" s="27" t="s">
        <v>39</v>
      </c>
      <c r="B50" s="28"/>
      <c r="C50" s="14"/>
      <c r="D50" s="72">
        <v>7</v>
      </c>
      <c r="E50" s="105">
        <v>1384060</v>
      </c>
      <c r="F50" s="105">
        <v>158040</v>
      </c>
      <c r="G50" s="122">
        <f t="shared" si="2"/>
        <v>0.8858141988064101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1</v>
      </c>
      <c r="E52" s="105">
        <v>290775</v>
      </c>
      <c r="F52" s="105">
        <v>-18750</v>
      </c>
      <c r="G52" s="122">
        <f t="shared" si="2"/>
        <v>1.0644828475625483</v>
      </c>
      <c r="H52" s="15"/>
    </row>
    <row r="53" spans="1:8" ht="15.75" x14ac:dyDescent="0.25">
      <c r="A53" s="29" t="s">
        <v>60</v>
      </c>
      <c r="B53" s="30"/>
      <c r="C53" s="14"/>
      <c r="D53" s="72">
        <v>1</v>
      </c>
      <c r="E53" s="105">
        <v>128000</v>
      </c>
      <c r="F53" s="105">
        <v>49900</v>
      </c>
      <c r="G53" s="122">
        <f t="shared" si="2"/>
        <v>0.61015624999999996</v>
      </c>
      <c r="H53" s="15"/>
    </row>
    <row r="54" spans="1:8" ht="15.75" x14ac:dyDescent="0.25">
      <c r="A54" s="27" t="s">
        <v>61</v>
      </c>
      <c r="B54" s="30"/>
      <c r="C54" s="14"/>
      <c r="D54" s="72">
        <v>615</v>
      </c>
      <c r="E54" s="105">
        <v>58336483.100000001</v>
      </c>
      <c r="F54" s="105">
        <v>6688098.0199999996</v>
      </c>
      <c r="G54" s="122">
        <f t="shared" si="2"/>
        <v>0.88535308156072234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15"/>
    </row>
    <row r="60" spans="1:8" ht="15.75" x14ac:dyDescent="0.25">
      <c r="A60" s="32"/>
      <c r="B60" s="18"/>
      <c r="C60" s="21"/>
      <c r="D60" s="73"/>
      <c r="E60" s="80"/>
      <c r="F60" s="115"/>
      <c r="G60" s="123"/>
      <c r="H60" s="2"/>
    </row>
    <row r="61" spans="1:8" ht="18" x14ac:dyDescent="0.25">
      <c r="A61" s="20" t="s">
        <v>45</v>
      </c>
      <c r="B61" s="20"/>
      <c r="C61" s="38"/>
      <c r="D61" s="74">
        <f>SUM(D44:D57)</f>
        <v>919</v>
      </c>
      <c r="E61" s="116">
        <f>SUM(E44:E60)</f>
        <v>105260315.30000001</v>
      </c>
      <c r="F61" s="116">
        <f>SUM(F44:F60)</f>
        <v>9896895.9900000002</v>
      </c>
      <c r="G61" s="126">
        <f>1-(F61/E61)</f>
        <v>0.90597694903541681</v>
      </c>
      <c r="H61" s="2"/>
    </row>
    <row r="62" spans="1:8" ht="18" x14ac:dyDescent="0.25">
      <c r="A62" s="33"/>
      <c r="B62" s="33"/>
      <c r="C62" s="38"/>
      <c r="D62" s="12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51"/>
      <c r="E63" s="120"/>
      <c r="F63" s="36">
        <f>F61+F39</f>
        <v>12557598.49</v>
      </c>
      <c r="G63" s="120"/>
      <c r="H63" s="2"/>
    </row>
    <row r="64" spans="1:8" ht="18" x14ac:dyDescent="0.25">
      <c r="A64" s="34"/>
      <c r="B64" s="35"/>
      <c r="C64" s="38"/>
      <c r="D64" s="50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5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>
        <v>4</v>
      </c>
      <c r="E10" s="105">
        <v>534325</v>
      </c>
      <c r="F10" s="105">
        <v>42499</v>
      </c>
      <c r="G10" s="122">
        <f>F10/E10</f>
        <v>7.9537734524867829E-2</v>
      </c>
      <c r="H10" s="15"/>
    </row>
    <row r="11" spans="1:8" ht="15.75" x14ac:dyDescent="0.25">
      <c r="A11" s="141" t="s">
        <v>100</v>
      </c>
      <c r="B11" s="142"/>
      <c r="C11" s="14"/>
      <c r="D11" s="72"/>
      <c r="E11" s="105"/>
      <c r="F11" s="105"/>
      <c r="G11" s="122"/>
      <c r="H11" s="15"/>
    </row>
    <row r="12" spans="1:8" ht="15.75" x14ac:dyDescent="0.25">
      <c r="A12" s="141" t="s">
        <v>63</v>
      </c>
      <c r="B12" s="142"/>
      <c r="C12" s="14"/>
      <c r="D12" s="72">
        <v>1</v>
      </c>
      <c r="E12" s="105">
        <v>128809</v>
      </c>
      <c r="F12" s="105">
        <v>32440</v>
      </c>
      <c r="G12" s="122">
        <f>F12/E12</f>
        <v>0.25184575611952581</v>
      </c>
      <c r="H12" s="15"/>
    </row>
    <row r="13" spans="1:8" ht="15.75" x14ac:dyDescent="0.25">
      <c r="A13" s="141" t="s">
        <v>64</v>
      </c>
      <c r="B13" s="142"/>
      <c r="C13" s="14"/>
      <c r="D13" s="72"/>
      <c r="E13" s="105"/>
      <c r="F13" s="105"/>
      <c r="G13" s="122"/>
      <c r="H13" s="15"/>
    </row>
    <row r="14" spans="1:8" ht="15.75" x14ac:dyDescent="0.25">
      <c r="A14" s="141" t="s">
        <v>128</v>
      </c>
      <c r="B14" s="142"/>
      <c r="C14" s="14"/>
      <c r="D14" s="72">
        <v>8</v>
      </c>
      <c r="E14" s="105">
        <v>8027984</v>
      </c>
      <c r="F14" s="105">
        <v>790647.5</v>
      </c>
      <c r="G14" s="122">
        <f>F14/E14</f>
        <v>9.8486431961000417E-2</v>
      </c>
      <c r="H14" s="15"/>
    </row>
    <row r="15" spans="1:8" ht="15.75" x14ac:dyDescent="0.25">
      <c r="A15" s="141" t="s">
        <v>25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110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130</v>
      </c>
      <c r="B17" s="142"/>
      <c r="C17" s="14"/>
      <c r="D17" s="72"/>
      <c r="E17" s="105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5">
        <v>434107</v>
      </c>
      <c r="F18" s="105">
        <v>83392.5</v>
      </c>
      <c r="G18" s="122">
        <f>F18/E18</f>
        <v>0.19210125614191892</v>
      </c>
      <c r="H18" s="15"/>
    </row>
    <row r="19" spans="1:8" ht="15.75" x14ac:dyDescent="0.25">
      <c r="A19" s="141" t="s">
        <v>15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101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123</v>
      </c>
      <c r="B21" s="142"/>
      <c r="C21" s="14"/>
      <c r="D21" s="72"/>
      <c r="E21" s="105"/>
      <c r="F21" s="105"/>
      <c r="G21" s="122"/>
      <c r="H21" s="15"/>
    </row>
    <row r="22" spans="1:8" ht="15.75" x14ac:dyDescent="0.25">
      <c r="A22" s="141" t="s">
        <v>153</v>
      </c>
      <c r="B22" s="142"/>
      <c r="C22" s="14"/>
      <c r="D22" s="72"/>
      <c r="E22" s="105"/>
      <c r="F22" s="105"/>
      <c r="G22" s="122"/>
      <c r="H22" s="15"/>
    </row>
    <row r="23" spans="1:8" ht="15.75" x14ac:dyDescent="0.25">
      <c r="A23" s="141" t="s">
        <v>116</v>
      </c>
      <c r="B23" s="142"/>
      <c r="C23" s="14"/>
      <c r="D23" s="72">
        <v>8</v>
      </c>
      <c r="E23" s="105">
        <v>870622</v>
      </c>
      <c r="F23" s="105">
        <v>111549</v>
      </c>
      <c r="G23" s="122">
        <f>F23/E23</f>
        <v>0.12812563891103143</v>
      </c>
      <c r="H23" s="15"/>
    </row>
    <row r="24" spans="1:8" ht="15.75" x14ac:dyDescent="0.25">
      <c r="A24" s="141" t="s">
        <v>148</v>
      </c>
      <c r="B24" s="142"/>
      <c r="C24" s="14"/>
      <c r="D24" s="72">
        <v>1</v>
      </c>
      <c r="E24" s="105">
        <v>660988</v>
      </c>
      <c r="F24" s="105">
        <v>33077.5</v>
      </c>
      <c r="G24" s="122">
        <f>F24/E24</f>
        <v>5.0042512118223026E-2</v>
      </c>
      <c r="H24" s="15"/>
    </row>
    <row r="25" spans="1:8" ht="15.75" x14ac:dyDescent="0.25">
      <c r="A25" s="143" t="s">
        <v>20</v>
      </c>
      <c r="B25" s="142"/>
      <c r="C25" s="14"/>
      <c r="D25" s="72">
        <v>1</v>
      </c>
      <c r="E25" s="105">
        <v>136429</v>
      </c>
      <c r="F25" s="105">
        <v>37770.5</v>
      </c>
      <c r="G25" s="122">
        <f>F25/E25</f>
        <v>0.27685096277184468</v>
      </c>
      <c r="H25" s="15"/>
    </row>
    <row r="26" spans="1:8" ht="15.75" x14ac:dyDescent="0.25">
      <c r="A26" s="143" t="s">
        <v>21</v>
      </c>
      <c r="B26" s="142"/>
      <c r="C26" s="14"/>
      <c r="D26" s="72"/>
      <c r="E26" s="105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22"/>
      <c r="H28" s="15"/>
    </row>
    <row r="29" spans="1:8" ht="15.75" x14ac:dyDescent="0.25">
      <c r="A29" s="144" t="s">
        <v>143</v>
      </c>
      <c r="B29" s="142"/>
      <c r="C29" s="14"/>
      <c r="D29" s="72"/>
      <c r="E29" s="105"/>
      <c r="F29" s="105"/>
      <c r="G29" s="122"/>
      <c r="H29" s="15"/>
    </row>
    <row r="30" spans="1:8" ht="15.75" x14ac:dyDescent="0.25">
      <c r="A30" s="144" t="s">
        <v>67</v>
      </c>
      <c r="B30" s="142"/>
      <c r="C30" s="14"/>
      <c r="D30" s="72"/>
      <c r="E30" s="105"/>
      <c r="F30" s="105"/>
      <c r="G30" s="122"/>
      <c r="H30" s="15"/>
    </row>
    <row r="31" spans="1:8" ht="15.75" x14ac:dyDescent="0.25">
      <c r="A31" s="144" t="s">
        <v>154</v>
      </c>
      <c r="B31" s="142"/>
      <c r="C31" s="14"/>
      <c r="D31" s="72"/>
      <c r="E31" s="105"/>
      <c r="F31" s="105"/>
      <c r="G31" s="122"/>
      <c r="H31" s="15"/>
    </row>
    <row r="32" spans="1:8" ht="15.75" x14ac:dyDescent="0.25">
      <c r="A32" s="144" t="s">
        <v>53</v>
      </c>
      <c r="B32" s="142"/>
      <c r="C32" s="14"/>
      <c r="D32" s="72"/>
      <c r="E32" s="105"/>
      <c r="F32" s="105"/>
      <c r="G32" s="122"/>
      <c r="H32" s="15"/>
    </row>
    <row r="33" spans="1:8" ht="15.75" x14ac:dyDescent="0.25">
      <c r="A33" s="144" t="s">
        <v>97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4" t="s">
        <v>102</v>
      </c>
      <c r="B34" s="142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24</v>
      </c>
      <c r="E39" s="116">
        <f>SUM(E9:E38)</f>
        <v>10793264</v>
      </c>
      <c r="F39" s="116">
        <f>SUM(F9:F38)</f>
        <v>1131376</v>
      </c>
      <c r="G39" s="126">
        <f>F39/E39</f>
        <v>0.10482241516560699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2</v>
      </c>
      <c r="E44" s="105">
        <v>192576</v>
      </c>
      <c r="F44" s="105">
        <v>11789.39</v>
      </c>
      <c r="G44" s="122">
        <f>1-(+F44/E44)</f>
        <v>0.93878058532735131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50</v>
      </c>
      <c r="E46" s="105">
        <v>2041980.2</v>
      </c>
      <c r="F46" s="105">
        <v>197379.17</v>
      </c>
      <c r="G46" s="122">
        <f>1-(+F46/E46)</f>
        <v>0.90333933208559025</v>
      </c>
      <c r="H46" s="15"/>
    </row>
    <row r="47" spans="1:8" ht="15.75" x14ac:dyDescent="0.25">
      <c r="A47" s="27" t="s">
        <v>36</v>
      </c>
      <c r="B47" s="28"/>
      <c r="C47" s="14"/>
      <c r="D47" s="72">
        <v>7</v>
      </c>
      <c r="E47" s="105">
        <v>2140105.5</v>
      </c>
      <c r="F47" s="105">
        <v>121138.54</v>
      </c>
      <c r="G47" s="122"/>
      <c r="H47" s="15"/>
    </row>
    <row r="48" spans="1:8" ht="15.75" x14ac:dyDescent="0.25">
      <c r="A48" s="27" t="s">
        <v>37</v>
      </c>
      <c r="B48" s="28"/>
      <c r="C48" s="14"/>
      <c r="D48" s="72">
        <v>35</v>
      </c>
      <c r="E48" s="105">
        <v>2936713.8</v>
      </c>
      <c r="F48" s="105">
        <v>247628.3</v>
      </c>
      <c r="G48" s="122">
        <f>1-(+F48/E48)</f>
        <v>0.91567843621669909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11</v>
      </c>
      <c r="E50" s="105">
        <v>837285</v>
      </c>
      <c r="F50" s="105">
        <v>24104.3</v>
      </c>
      <c r="G50" s="122">
        <f>1-(+F50/E50)</f>
        <v>0.97121135575102857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60</v>
      </c>
      <c r="B53" s="30"/>
      <c r="C53" s="14"/>
      <c r="D53" s="72"/>
      <c r="E53" s="105"/>
      <c r="F53" s="105"/>
      <c r="G53" s="122"/>
      <c r="H53" s="15"/>
    </row>
    <row r="54" spans="1:8" ht="15.75" x14ac:dyDescent="0.25">
      <c r="A54" s="27" t="s">
        <v>61</v>
      </c>
      <c r="B54" s="30"/>
      <c r="C54" s="14"/>
      <c r="D54" s="72">
        <v>519</v>
      </c>
      <c r="E54" s="105">
        <v>35221863.439999998</v>
      </c>
      <c r="F54" s="105">
        <v>4305171.13</v>
      </c>
      <c r="G54" s="122">
        <f>1-(+F54/E54)</f>
        <v>0.87776992159049716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ht="15.75" x14ac:dyDescent="0.25">
      <c r="A56" s="71" t="s">
        <v>125</v>
      </c>
      <c r="B56" s="30"/>
      <c r="C56" s="14"/>
      <c r="D56" s="72">
        <v>284</v>
      </c>
      <c r="E56" s="105">
        <v>46564813.880000003</v>
      </c>
      <c r="F56" s="105">
        <v>5113959.3600000003</v>
      </c>
      <c r="G56" s="122">
        <f>1-(+F56/E56)</f>
        <v>0.89017545795031106</v>
      </c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/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115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908</v>
      </c>
      <c r="E62" s="116">
        <f>SUM(E44:E61)</f>
        <v>89935337.819999993</v>
      </c>
      <c r="F62" s="116">
        <f>SUM(F44:F61)</f>
        <v>10021170.190000001</v>
      </c>
      <c r="G62" s="126">
        <f>1-(+F62/E62)</f>
        <v>0.88857360818439624</v>
      </c>
      <c r="H62" s="2"/>
    </row>
    <row r="63" spans="1:8" x14ac:dyDescent="0.2">
      <c r="A63" s="33"/>
      <c r="B63" s="33"/>
      <c r="C63" s="33"/>
      <c r="D63" s="11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5"/>
      <c r="D64" s="120"/>
      <c r="E64" s="120"/>
      <c r="F64" s="36">
        <f>F62+F39</f>
        <v>11152546.190000001</v>
      </c>
      <c r="G64" s="120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4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/>
      <c r="E10" s="104"/>
      <c r="F10" s="105"/>
      <c r="G10" s="122"/>
      <c r="H10" s="15"/>
    </row>
    <row r="11" spans="1:8" ht="15.75" x14ac:dyDescent="0.25">
      <c r="A11" s="141" t="s">
        <v>100</v>
      </c>
      <c r="B11" s="142"/>
      <c r="C11" s="14"/>
      <c r="D11" s="72">
        <v>4</v>
      </c>
      <c r="E11" s="104">
        <v>1095953</v>
      </c>
      <c r="F11" s="105">
        <v>-27508.5</v>
      </c>
      <c r="G11" s="122">
        <f t="shared" ref="G11:G22" si="0">F11/E11</f>
        <v>-2.5100072722096658E-2</v>
      </c>
      <c r="H11" s="15"/>
    </row>
    <row r="12" spans="1:8" ht="15.75" x14ac:dyDescent="0.25">
      <c r="A12" s="141" t="s">
        <v>63</v>
      </c>
      <c r="B12" s="142"/>
      <c r="C12" s="14"/>
      <c r="D12" s="72"/>
      <c r="E12" s="104"/>
      <c r="F12" s="105"/>
      <c r="G12" s="122"/>
      <c r="H12" s="15"/>
    </row>
    <row r="13" spans="1:8" ht="15.75" x14ac:dyDescent="0.25">
      <c r="A13" s="141" t="s">
        <v>64</v>
      </c>
      <c r="B13" s="142"/>
      <c r="C13" s="14"/>
      <c r="D13" s="72">
        <v>1</v>
      </c>
      <c r="E13" s="104">
        <v>107454</v>
      </c>
      <c r="F13" s="105">
        <v>41478</v>
      </c>
      <c r="G13" s="122">
        <f t="shared" si="0"/>
        <v>0.38600703556870847</v>
      </c>
      <c r="H13" s="15"/>
    </row>
    <row r="14" spans="1:8" ht="15.75" x14ac:dyDescent="0.25">
      <c r="A14" s="141" t="s">
        <v>128</v>
      </c>
      <c r="B14" s="142"/>
      <c r="C14" s="14"/>
      <c r="D14" s="72">
        <v>4</v>
      </c>
      <c r="E14" s="104">
        <v>1608597</v>
      </c>
      <c r="F14" s="105">
        <v>-26383.5</v>
      </c>
      <c r="G14" s="122">
        <f t="shared" si="0"/>
        <v>-1.6401559868630861E-2</v>
      </c>
      <c r="H14" s="15"/>
    </row>
    <row r="15" spans="1:8" ht="15.75" x14ac:dyDescent="0.25">
      <c r="A15" s="141" t="s">
        <v>25</v>
      </c>
      <c r="B15" s="142"/>
      <c r="C15" s="14"/>
      <c r="D15" s="72">
        <v>1</v>
      </c>
      <c r="E15" s="104">
        <v>43664</v>
      </c>
      <c r="F15" s="105">
        <v>5613</v>
      </c>
      <c r="G15" s="122">
        <f t="shared" si="0"/>
        <v>0.12854983510443385</v>
      </c>
      <c r="H15" s="15"/>
    </row>
    <row r="16" spans="1:8" ht="15.75" x14ac:dyDescent="0.25">
      <c r="A16" s="141" t="s">
        <v>110</v>
      </c>
      <c r="B16" s="142"/>
      <c r="C16" s="14"/>
      <c r="D16" s="72">
        <v>2</v>
      </c>
      <c r="E16" s="104">
        <v>285694</v>
      </c>
      <c r="F16" s="105">
        <v>101303</v>
      </c>
      <c r="G16" s="122">
        <f t="shared" si="0"/>
        <v>0.35458567558296639</v>
      </c>
      <c r="H16" s="15"/>
    </row>
    <row r="17" spans="1:8" ht="15.75" x14ac:dyDescent="0.25">
      <c r="A17" s="141" t="s">
        <v>130</v>
      </c>
      <c r="B17" s="142"/>
      <c r="C17" s="14"/>
      <c r="D17" s="72"/>
      <c r="E17" s="104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2</v>
      </c>
      <c r="E18" s="104">
        <v>210829</v>
      </c>
      <c r="F18" s="105">
        <v>27507</v>
      </c>
      <c r="G18" s="122">
        <f t="shared" si="0"/>
        <v>0.13047066580024569</v>
      </c>
      <c r="H18" s="15"/>
    </row>
    <row r="19" spans="1:8" ht="15.75" x14ac:dyDescent="0.25">
      <c r="A19" s="141" t="s">
        <v>15</v>
      </c>
      <c r="B19" s="142"/>
      <c r="C19" s="14"/>
      <c r="D19" s="72">
        <v>2</v>
      </c>
      <c r="E19" s="104">
        <v>1155127</v>
      </c>
      <c r="F19" s="105">
        <v>252890</v>
      </c>
      <c r="G19" s="122">
        <f t="shared" si="0"/>
        <v>0.21892830831588214</v>
      </c>
      <c r="H19" s="15"/>
    </row>
    <row r="20" spans="1:8" ht="15.75" x14ac:dyDescent="0.25">
      <c r="A20" s="141" t="s">
        <v>101</v>
      </c>
      <c r="B20" s="142"/>
      <c r="C20" s="14"/>
      <c r="D20" s="72"/>
      <c r="E20" s="104"/>
      <c r="F20" s="105"/>
      <c r="G20" s="122"/>
      <c r="H20" s="15"/>
    </row>
    <row r="21" spans="1:8" ht="15.75" x14ac:dyDescent="0.25">
      <c r="A21" s="141" t="s">
        <v>123</v>
      </c>
      <c r="B21" s="142"/>
      <c r="C21" s="14"/>
      <c r="D21" s="72">
        <v>2</v>
      </c>
      <c r="E21" s="104">
        <v>286662</v>
      </c>
      <c r="F21" s="105">
        <v>92972</v>
      </c>
      <c r="G21" s="122">
        <f t="shared" si="0"/>
        <v>0.32432620996155753</v>
      </c>
      <c r="H21" s="15"/>
    </row>
    <row r="22" spans="1:8" ht="15.75" x14ac:dyDescent="0.25">
      <c r="A22" s="141" t="s">
        <v>153</v>
      </c>
      <c r="B22" s="142"/>
      <c r="C22" s="14"/>
      <c r="D22" s="72">
        <v>10</v>
      </c>
      <c r="E22" s="104">
        <v>2033548</v>
      </c>
      <c r="F22" s="105">
        <v>490296</v>
      </c>
      <c r="G22" s="122">
        <f t="shared" si="0"/>
        <v>0.24110372609842501</v>
      </c>
      <c r="H22" s="15"/>
    </row>
    <row r="23" spans="1:8" ht="15.75" x14ac:dyDescent="0.25">
      <c r="A23" s="141" t="s">
        <v>116</v>
      </c>
      <c r="B23" s="142"/>
      <c r="C23" s="14"/>
      <c r="D23" s="72"/>
      <c r="E23" s="104"/>
      <c r="F23" s="105"/>
      <c r="G23" s="122"/>
      <c r="H23" s="15"/>
    </row>
    <row r="24" spans="1:8" ht="15.75" x14ac:dyDescent="0.25">
      <c r="A24" s="141" t="s">
        <v>148</v>
      </c>
      <c r="B24" s="142"/>
      <c r="C24" s="14"/>
      <c r="D24" s="72"/>
      <c r="E24" s="104"/>
      <c r="F24" s="105"/>
      <c r="G24" s="122"/>
      <c r="H24" s="15"/>
    </row>
    <row r="25" spans="1:8" ht="15.75" x14ac:dyDescent="0.25">
      <c r="A25" s="143" t="s">
        <v>20</v>
      </c>
      <c r="B25" s="142"/>
      <c r="C25" s="14"/>
      <c r="D25" s="72">
        <v>4</v>
      </c>
      <c r="E25" s="104">
        <v>970201</v>
      </c>
      <c r="F25" s="105">
        <v>242211</v>
      </c>
      <c r="G25" s="122">
        <f>F25/E25</f>
        <v>0.24965033018931129</v>
      </c>
      <c r="H25" s="15"/>
    </row>
    <row r="26" spans="1:8" ht="15.75" x14ac:dyDescent="0.25">
      <c r="A26" s="143" t="s">
        <v>21</v>
      </c>
      <c r="B26" s="142"/>
      <c r="C26" s="14"/>
      <c r="D26" s="72"/>
      <c r="E26" s="104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4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4"/>
      <c r="F28" s="105"/>
      <c r="G28" s="122"/>
      <c r="H28" s="15"/>
    </row>
    <row r="29" spans="1:8" ht="15.75" x14ac:dyDescent="0.25">
      <c r="A29" s="144" t="s">
        <v>143</v>
      </c>
      <c r="B29" s="142"/>
      <c r="C29" s="14"/>
      <c r="D29" s="72">
        <v>1</v>
      </c>
      <c r="E29" s="104">
        <v>43876</v>
      </c>
      <c r="F29" s="105">
        <v>17964</v>
      </c>
      <c r="G29" s="122">
        <f t="shared" ref="G29:G34" si="1">F29/E29</f>
        <v>0.40942656577627862</v>
      </c>
      <c r="H29" s="15"/>
    </row>
    <row r="30" spans="1:8" ht="15.75" x14ac:dyDescent="0.25">
      <c r="A30" s="144" t="s">
        <v>67</v>
      </c>
      <c r="B30" s="142"/>
      <c r="C30" s="14"/>
      <c r="D30" s="72">
        <v>1</v>
      </c>
      <c r="E30" s="104">
        <v>59531</v>
      </c>
      <c r="F30" s="105">
        <v>28129</v>
      </c>
      <c r="G30" s="122">
        <f t="shared" si="1"/>
        <v>0.47251012077741011</v>
      </c>
      <c r="H30" s="15"/>
    </row>
    <row r="31" spans="1:8" ht="15.75" x14ac:dyDescent="0.25">
      <c r="A31" s="144" t="s">
        <v>154</v>
      </c>
      <c r="B31" s="142"/>
      <c r="C31" s="14"/>
      <c r="D31" s="72">
        <v>2</v>
      </c>
      <c r="E31" s="104">
        <v>263256</v>
      </c>
      <c r="F31" s="105">
        <v>15336.5</v>
      </c>
      <c r="G31" s="122">
        <f t="shared" si="1"/>
        <v>5.8256981797186011E-2</v>
      </c>
      <c r="H31" s="15"/>
    </row>
    <row r="32" spans="1:8" ht="15.75" x14ac:dyDescent="0.25">
      <c r="A32" s="144" t="s">
        <v>53</v>
      </c>
      <c r="B32" s="142"/>
      <c r="C32" s="14"/>
      <c r="D32" s="72">
        <v>1</v>
      </c>
      <c r="E32" s="104">
        <v>158472</v>
      </c>
      <c r="F32" s="105">
        <v>37621</v>
      </c>
      <c r="G32" s="122">
        <f t="shared" si="1"/>
        <v>0.23739840476551063</v>
      </c>
      <c r="H32" s="15"/>
    </row>
    <row r="33" spans="1:8" ht="15.75" x14ac:dyDescent="0.25">
      <c r="A33" s="144" t="s">
        <v>97</v>
      </c>
      <c r="B33" s="142"/>
      <c r="C33" s="14"/>
      <c r="D33" s="72"/>
      <c r="E33" s="104"/>
      <c r="F33" s="105"/>
      <c r="G33" s="122"/>
      <c r="H33" s="15"/>
    </row>
    <row r="34" spans="1:8" ht="15.75" x14ac:dyDescent="0.25">
      <c r="A34" s="144" t="s">
        <v>102</v>
      </c>
      <c r="B34" s="142"/>
      <c r="C34" s="14"/>
      <c r="D34" s="72">
        <v>3</v>
      </c>
      <c r="E34" s="104">
        <v>1512466</v>
      </c>
      <c r="F34" s="105">
        <v>155011.5</v>
      </c>
      <c r="G34" s="122">
        <f t="shared" si="1"/>
        <v>0.1024892460392498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40</v>
      </c>
      <c r="E39" s="116">
        <f>SUM(E9:E38)</f>
        <v>9835330</v>
      </c>
      <c r="F39" s="116">
        <f>SUM(F9:F38)</f>
        <v>1454440</v>
      </c>
      <c r="G39" s="126">
        <f>F39/E39</f>
        <v>0.14787912556060651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104</v>
      </c>
      <c r="E44" s="105">
        <v>12181693.699999999</v>
      </c>
      <c r="F44" s="105">
        <v>759832.11</v>
      </c>
      <c r="G44" s="122">
        <f>1-(+F44/E44)</f>
        <v>0.93762508492558794</v>
      </c>
      <c r="H44" s="15"/>
    </row>
    <row r="45" spans="1:8" ht="15.75" x14ac:dyDescent="0.25">
      <c r="A45" s="27" t="s">
        <v>34</v>
      </c>
      <c r="B45" s="28"/>
      <c r="C45" s="14"/>
      <c r="D45" s="72">
        <v>21</v>
      </c>
      <c r="E45" s="105">
        <v>7703279.0700000003</v>
      </c>
      <c r="F45" s="105">
        <v>631036.06999999995</v>
      </c>
      <c r="G45" s="122">
        <f t="shared" ref="G45:G53" si="2">1-(+F45/E45)</f>
        <v>0.91808214861934112</v>
      </c>
      <c r="H45" s="15"/>
    </row>
    <row r="46" spans="1:8" ht="15.75" x14ac:dyDescent="0.25">
      <c r="A46" s="27" t="s">
        <v>35</v>
      </c>
      <c r="B46" s="28"/>
      <c r="C46" s="14"/>
      <c r="D46" s="72">
        <v>87</v>
      </c>
      <c r="E46" s="105">
        <v>4230748</v>
      </c>
      <c r="F46" s="105">
        <v>342115.33</v>
      </c>
      <c r="G46" s="122">
        <f t="shared" si="2"/>
        <v>0.91913597075505327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110</v>
      </c>
      <c r="E48" s="105">
        <v>17291098.120000001</v>
      </c>
      <c r="F48" s="105">
        <v>1186892.27</v>
      </c>
      <c r="G48" s="122">
        <f t="shared" si="2"/>
        <v>0.93135819010666743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1438295</v>
      </c>
      <c r="F50" s="105">
        <v>84825</v>
      </c>
      <c r="G50" s="122">
        <f t="shared" si="2"/>
        <v>0.94102392068386531</v>
      </c>
      <c r="H50" s="15"/>
    </row>
    <row r="51" spans="1:8" ht="15.75" x14ac:dyDescent="0.25">
      <c r="A51" s="27" t="s">
        <v>40</v>
      </c>
      <c r="B51" s="28"/>
      <c r="C51" s="14"/>
      <c r="D51" s="72">
        <v>3</v>
      </c>
      <c r="E51" s="105">
        <v>214540</v>
      </c>
      <c r="F51" s="105">
        <v>-54750</v>
      </c>
      <c r="G51" s="122">
        <f t="shared" si="2"/>
        <v>1.2551971660296448</v>
      </c>
      <c r="H51" s="15"/>
    </row>
    <row r="52" spans="1:8" ht="15.75" x14ac:dyDescent="0.25">
      <c r="A52" s="27" t="s">
        <v>41</v>
      </c>
      <c r="B52" s="28"/>
      <c r="C52" s="14"/>
      <c r="D52" s="72">
        <v>5</v>
      </c>
      <c r="E52" s="105">
        <v>299075</v>
      </c>
      <c r="F52" s="105">
        <v>5950</v>
      </c>
      <c r="G52" s="122">
        <f t="shared" si="2"/>
        <v>0.98010532475131651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90400</v>
      </c>
      <c r="F53" s="105">
        <v>26500</v>
      </c>
      <c r="G53" s="122">
        <f t="shared" si="2"/>
        <v>0.70685840707964598</v>
      </c>
      <c r="H53" s="15"/>
    </row>
    <row r="54" spans="1:8" ht="15.75" x14ac:dyDescent="0.25">
      <c r="A54" s="27" t="s">
        <v>61</v>
      </c>
      <c r="B54" s="30"/>
      <c r="C54" s="14"/>
      <c r="D54" s="72">
        <v>1245</v>
      </c>
      <c r="E54" s="105">
        <v>107902816.04000001</v>
      </c>
      <c r="F54" s="105">
        <v>11865842.99</v>
      </c>
      <c r="G54" s="122">
        <f>1-(+F54/E54)</f>
        <v>0.89003212867399784</v>
      </c>
      <c r="H54" s="15"/>
    </row>
    <row r="55" spans="1:8" ht="15.75" x14ac:dyDescent="0.25">
      <c r="A55" s="27" t="s">
        <v>62</v>
      </c>
      <c r="B55" s="30"/>
      <c r="C55" s="14"/>
      <c r="D55" s="72">
        <v>15</v>
      </c>
      <c r="E55" s="105">
        <v>332654.33</v>
      </c>
      <c r="F55" s="105">
        <v>35709.07</v>
      </c>
      <c r="G55" s="122">
        <f>1-(+F55/E55)</f>
        <v>0.89265412537994016</v>
      </c>
      <c r="H55" s="15"/>
    </row>
    <row r="56" spans="1:8" ht="15.75" x14ac:dyDescent="0.25">
      <c r="A56" s="71" t="s">
        <v>125</v>
      </c>
      <c r="B56" s="30"/>
      <c r="C56" s="14"/>
      <c r="D56" s="72"/>
      <c r="E56" s="105"/>
      <c r="F56" s="105"/>
      <c r="G56" s="122"/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/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80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1608</v>
      </c>
      <c r="E62" s="116">
        <f>SUM(E44:E61)</f>
        <v>151684599.26000002</v>
      </c>
      <c r="F62" s="116">
        <f>SUM(F44:F61)</f>
        <v>14883952.84</v>
      </c>
      <c r="G62" s="126">
        <f>1-(F62/E62)</f>
        <v>0.90187564912580431</v>
      </c>
      <c r="H62" s="15"/>
    </row>
    <row r="63" spans="1:8" x14ac:dyDescent="0.2">
      <c r="A63" s="33"/>
      <c r="B63" s="33"/>
      <c r="C63" s="49"/>
      <c r="D63" s="12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8"/>
      <c r="D64" s="51"/>
      <c r="E64" s="120"/>
      <c r="F64" s="36">
        <f>F62+F39</f>
        <v>16338392.84</v>
      </c>
      <c r="G64" s="120"/>
      <c r="H64" s="2"/>
    </row>
    <row r="65" spans="1:8" ht="18" x14ac:dyDescent="0.25">
      <c r="A65" s="37"/>
      <c r="B65" s="38"/>
      <c r="C65" s="38"/>
      <c r="D65" s="83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customHeight="1" x14ac:dyDescent="0.3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customHeight="1" x14ac:dyDescent="0.3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customHeight="1" x14ac:dyDescent="0.3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customHeight="1" x14ac:dyDescent="0.3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customHeight="1" x14ac:dyDescent="0.3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customHeight="1" x14ac:dyDescent="0.3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customHeight="1" x14ac:dyDescent="0.3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customHeight="1" x14ac:dyDescent="0.35">
      <c r="A17" s="78" t="s">
        <v>25</v>
      </c>
      <c r="B17" s="13"/>
      <c r="C17" s="14"/>
      <c r="D17" s="72"/>
      <c r="E17" s="105"/>
      <c r="F17" s="105"/>
      <c r="G17" s="122"/>
      <c r="H17" s="15"/>
    </row>
    <row r="18" spans="1:8" ht="15.75" customHeight="1" x14ac:dyDescent="0.35">
      <c r="A18" s="78" t="s">
        <v>14</v>
      </c>
      <c r="B18" s="13"/>
      <c r="C18" s="14"/>
      <c r="D18" s="72"/>
      <c r="E18" s="105"/>
      <c r="F18" s="105"/>
      <c r="G18" s="122"/>
      <c r="H18" s="15"/>
    </row>
    <row r="19" spans="1:8" ht="15.75" customHeight="1" x14ac:dyDescent="0.3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customHeight="1" x14ac:dyDescent="0.3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customHeight="1" x14ac:dyDescent="0.3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customHeight="1" x14ac:dyDescent="0.3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customHeight="1" x14ac:dyDescent="0.3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customHeight="1" x14ac:dyDescent="0.3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customHeight="1" x14ac:dyDescent="0.3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customHeight="1" x14ac:dyDescent="0.3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customHeight="1" x14ac:dyDescent="0.3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customHeight="1" x14ac:dyDescent="0.3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customHeight="1" x14ac:dyDescent="0.3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customHeight="1" x14ac:dyDescent="0.3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customHeight="1" x14ac:dyDescent="0.3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customHeight="1" x14ac:dyDescent="0.3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customHeight="1" x14ac:dyDescent="0.35">
      <c r="A33" s="69" t="s">
        <v>117</v>
      </c>
      <c r="B33" s="13"/>
      <c r="C33" s="14"/>
      <c r="D33" s="72"/>
      <c r="E33" s="105"/>
      <c r="F33" s="105"/>
      <c r="G33" s="122"/>
      <c r="H33" s="15"/>
    </row>
    <row r="34" spans="1:8" ht="15.75" customHeight="1" x14ac:dyDescent="0.3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ht="15.75" customHeight="1" x14ac:dyDescent="0.35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ht="15.75" customHeight="1" x14ac:dyDescent="0.35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ht="15.75" customHeight="1" x14ac:dyDescent="0.35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ht="15.75" customHeight="1" x14ac:dyDescent="0.35">
      <c r="A38" s="17"/>
      <c r="B38" s="18"/>
      <c r="C38" s="14"/>
      <c r="D38" s="73"/>
      <c r="E38" s="115"/>
      <c r="F38" s="115"/>
      <c r="G38" s="123"/>
      <c r="H38" s="15"/>
    </row>
    <row r="39" spans="1:8" ht="15.75" customHeight="1" x14ac:dyDescent="0.35">
      <c r="A39" s="19" t="s">
        <v>31</v>
      </c>
      <c r="B39" s="20"/>
      <c r="C39" s="21"/>
      <c r="D39" s="74">
        <f>SUM(D9:D38)</f>
        <v>0</v>
      </c>
      <c r="E39" s="116">
        <f>SUM(E9:E38)</f>
        <v>0</v>
      </c>
      <c r="F39" s="116">
        <f>SUM(F9:F38)</f>
        <v>0</v>
      </c>
      <c r="G39" s="126">
        <v>0</v>
      </c>
      <c r="H39" s="15"/>
    </row>
    <row r="40" spans="1:8" ht="15.75" customHeight="1" x14ac:dyDescent="0.35">
      <c r="A40" s="22"/>
      <c r="B40" s="22"/>
      <c r="C40" s="22"/>
      <c r="D40" s="111"/>
      <c r="E40" s="112"/>
      <c r="F40" s="75"/>
      <c r="G40" s="75"/>
      <c r="H40" s="2"/>
    </row>
    <row r="41" spans="1:8" ht="15.75" customHeight="1" x14ac:dyDescent="0.3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customHeight="1" x14ac:dyDescent="0.3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customHeight="1" x14ac:dyDescent="0.35">
      <c r="A44" s="27" t="s">
        <v>33</v>
      </c>
      <c r="B44" s="28"/>
      <c r="C44" s="14"/>
      <c r="D44" s="72">
        <v>9</v>
      </c>
      <c r="E44" s="105">
        <v>223679.2</v>
      </c>
      <c r="F44" s="105">
        <v>16275.8</v>
      </c>
      <c r="G44" s="122">
        <f>1-(+F44/E44)</f>
        <v>0.92723597008572989</v>
      </c>
      <c r="H44" s="15"/>
    </row>
    <row r="45" spans="1:8" ht="15.75" customHeight="1" x14ac:dyDescent="0.3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customHeight="1" x14ac:dyDescent="0.35">
      <c r="A46" s="27" t="s">
        <v>35</v>
      </c>
      <c r="B46" s="28"/>
      <c r="C46" s="14"/>
      <c r="D46" s="72">
        <v>16</v>
      </c>
      <c r="E46" s="105">
        <v>404210.25</v>
      </c>
      <c r="F46" s="105">
        <v>47283.519999999997</v>
      </c>
      <c r="G46" s="122">
        <f>1-(+F46/E46)</f>
        <v>0.88302246170155263</v>
      </c>
      <c r="H46" s="15"/>
    </row>
    <row r="47" spans="1:8" ht="15.75" customHeight="1" x14ac:dyDescent="0.35">
      <c r="A47" s="27" t="s">
        <v>36</v>
      </c>
      <c r="B47" s="28"/>
      <c r="C47" s="14"/>
      <c r="D47" s="72">
        <v>22</v>
      </c>
      <c r="E47" s="105">
        <v>2183456.25</v>
      </c>
      <c r="F47" s="105">
        <v>137336.79</v>
      </c>
      <c r="G47" s="122">
        <f>1-(+F47/E47)</f>
        <v>0.93710119449382145</v>
      </c>
      <c r="H47" s="15"/>
    </row>
    <row r="48" spans="1:8" ht="15.75" customHeight="1" x14ac:dyDescent="0.35">
      <c r="A48" s="27" t="s">
        <v>37</v>
      </c>
      <c r="B48" s="28"/>
      <c r="C48" s="14"/>
      <c r="D48" s="72">
        <v>12</v>
      </c>
      <c r="E48" s="105">
        <v>461839.71</v>
      </c>
      <c r="F48" s="105">
        <v>50562.71</v>
      </c>
      <c r="G48" s="122">
        <f>1-(+F48/E48)</f>
        <v>0.8905189205146522</v>
      </c>
      <c r="H48" s="15"/>
    </row>
    <row r="49" spans="1:8" ht="15.75" customHeight="1" x14ac:dyDescent="0.3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customHeight="1" x14ac:dyDescent="0.35">
      <c r="A50" s="27" t="s">
        <v>39</v>
      </c>
      <c r="B50" s="28"/>
      <c r="C50" s="14"/>
      <c r="D50" s="72">
        <v>6</v>
      </c>
      <c r="E50" s="105">
        <v>349425</v>
      </c>
      <c r="F50" s="105">
        <v>525</v>
      </c>
      <c r="G50" s="122">
        <f>1-(+F50/E50)</f>
        <v>0.99849753165915434</v>
      </c>
      <c r="H50" s="15"/>
    </row>
    <row r="51" spans="1:8" ht="15.75" customHeight="1" x14ac:dyDescent="0.3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customHeight="1" x14ac:dyDescent="0.3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customHeight="1" x14ac:dyDescent="0.35">
      <c r="A53" s="27" t="s">
        <v>61</v>
      </c>
      <c r="B53" s="30"/>
      <c r="C53" s="14"/>
      <c r="D53" s="72">
        <v>323</v>
      </c>
      <c r="E53" s="105">
        <v>22450443.539999999</v>
      </c>
      <c r="F53" s="105">
        <v>2570950.69</v>
      </c>
      <c r="G53" s="122">
        <f>1-(+F53/E53)</f>
        <v>0.88548330079005644</v>
      </c>
      <c r="H53" s="15"/>
    </row>
    <row r="54" spans="1:8" ht="15.75" customHeight="1" x14ac:dyDescent="0.3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ht="15.75" customHeight="1" x14ac:dyDescent="0.35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ht="15.75" customHeight="1" x14ac:dyDescent="0.35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ht="15.75" customHeight="1" x14ac:dyDescent="0.35">
      <c r="A57" s="16" t="s">
        <v>29</v>
      </c>
      <c r="B57" s="28"/>
      <c r="C57" s="14"/>
      <c r="D57" s="73"/>
      <c r="E57" s="104"/>
      <c r="F57" s="105"/>
      <c r="G57" s="123"/>
      <c r="H57" s="15"/>
    </row>
    <row r="58" spans="1:8" ht="15.75" customHeight="1" x14ac:dyDescent="0.35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customHeight="1" x14ac:dyDescent="0.35">
      <c r="A59" s="32"/>
      <c r="B59" s="18"/>
      <c r="C59" s="14"/>
      <c r="D59" s="73"/>
      <c r="E59" s="115"/>
      <c r="F59" s="115"/>
      <c r="G59" s="123"/>
      <c r="H59" s="15"/>
    </row>
    <row r="60" spans="1:8" ht="15.75" customHeight="1" x14ac:dyDescent="0.35">
      <c r="A60" s="20" t="s">
        <v>45</v>
      </c>
      <c r="B60" s="20"/>
      <c r="C60" s="21"/>
      <c r="D60" s="74">
        <f>SUM(D44:D56)</f>
        <v>388</v>
      </c>
      <c r="E60" s="116">
        <f>SUM(E44:E59)</f>
        <v>26073053.949999999</v>
      </c>
      <c r="F60" s="116">
        <f>SUM(F44:F59)</f>
        <v>2822934.51</v>
      </c>
      <c r="G60" s="126">
        <f>1-(F60/E60)</f>
        <v>0.89172980981002414</v>
      </c>
      <c r="H60" s="15"/>
    </row>
    <row r="61" spans="1:8" ht="15.75" customHeight="1" x14ac:dyDescent="0.35">
      <c r="A61" s="33"/>
      <c r="B61" s="33"/>
      <c r="C61" s="33"/>
      <c r="D61" s="127"/>
      <c r="E61" s="118"/>
      <c r="F61" s="119"/>
      <c r="G61" s="119"/>
      <c r="H61" s="2"/>
    </row>
    <row r="62" spans="1:8" ht="15.75" customHeight="1" x14ac:dyDescent="0.35">
      <c r="A62" s="34" t="s">
        <v>46</v>
      </c>
      <c r="B62" s="35"/>
      <c r="C62" s="35"/>
      <c r="D62" s="51"/>
      <c r="E62" s="120"/>
      <c r="F62" s="36">
        <f>F60+F39</f>
        <v>2822934.51</v>
      </c>
      <c r="G62" s="120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670406</v>
      </c>
      <c r="F10" s="105">
        <v>80470.5</v>
      </c>
      <c r="G10" s="106">
        <f>F10/E10</f>
        <v>0.12003248777606405</v>
      </c>
      <c r="H10" s="15"/>
    </row>
    <row r="11" spans="1:8" ht="15.75" x14ac:dyDescent="0.25">
      <c r="A11" s="78" t="s">
        <v>73</v>
      </c>
      <c r="B11" s="13"/>
      <c r="C11" s="14"/>
      <c r="D11" s="72">
        <v>1</v>
      </c>
      <c r="E11" s="105">
        <v>167294</v>
      </c>
      <c r="F11" s="105">
        <v>53701.95</v>
      </c>
      <c r="G11" s="106">
        <f>F11/E11</f>
        <v>0.32100344304039591</v>
      </c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78257</v>
      </c>
      <c r="F12" s="105">
        <v>25575</v>
      </c>
      <c r="G12" s="106">
        <f>F12/E12</f>
        <v>0.3268078254980385</v>
      </c>
      <c r="H12" s="15"/>
    </row>
    <row r="13" spans="1:8" ht="15.75" x14ac:dyDescent="0.25">
      <c r="A13" s="78" t="s">
        <v>74</v>
      </c>
      <c r="B13" s="13"/>
      <c r="C13" s="14"/>
      <c r="D13" s="72">
        <v>18</v>
      </c>
      <c r="E13" s="105">
        <v>3919786</v>
      </c>
      <c r="F13" s="105">
        <v>781496</v>
      </c>
      <c r="G13" s="106">
        <f>F13/E13</f>
        <v>0.19937210857939694</v>
      </c>
      <c r="H13" s="15"/>
    </row>
    <row r="14" spans="1:8" ht="15.75" x14ac:dyDescent="0.25">
      <c r="A14" s="78" t="s">
        <v>120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/>
      <c r="E15" s="105"/>
      <c r="F15" s="105"/>
      <c r="G15" s="106"/>
      <c r="H15" s="15"/>
    </row>
    <row r="16" spans="1:8" ht="15.75" x14ac:dyDescent="0.25">
      <c r="A16" s="78" t="s">
        <v>121</v>
      </c>
      <c r="B16" s="13"/>
      <c r="C16" s="14"/>
      <c r="D16" s="72"/>
      <c r="E16" s="105"/>
      <c r="F16" s="105"/>
      <c r="G16" s="106"/>
      <c r="H16" s="15"/>
    </row>
    <row r="17" spans="1:8" ht="15.75" x14ac:dyDescent="0.25">
      <c r="A17" s="78" t="s">
        <v>147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195190</v>
      </c>
      <c r="F18" s="105">
        <v>-61035</v>
      </c>
      <c r="G18" s="106">
        <f>F18/E18</f>
        <v>-0.31269532250627596</v>
      </c>
      <c r="H18" s="15"/>
    </row>
    <row r="19" spans="1:8" ht="15.75" x14ac:dyDescent="0.25">
      <c r="A19" s="78" t="s">
        <v>15</v>
      </c>
      <c r="B19" s="13"/>
      <c r="C19" s="14"/>
      <c r="D19" s="72">
        <v>3</v>
      </c>
      <c r="E19" s="105">
        <v>3383269</v>
      </c>
      <c r="F19" s="105">
        <v>1014858</v>
      </c>
      <c r="G19" s="106">
        <f>F19/E19</f>
        <v>0.29996373330054454</v>
      </c>
      <c r="H19" s="15"/>
    </row>
    <row r="20" spans="1:8" ht="15.75" x14ac:dyDescent="0.25">
      <c r="A20" s="69" t="s">
        <v>16</v>
      </c>
      <c r="B20" s="13"/>
      <c r="C20" s="14"/>
      <c r="D20" s="72"/>
      <c r="E20" s="105"/>
      <c r="F20" s="105"/>
      <c r="G20" s="106"/>
      <c r="H20" s="15"/>
    </row>
    <row r="21" spans="1:8" ht="15.75" x14ac:dyDescent="0.25">
      <c r="A21" s="78" t="s">
        <v>75</v>
      </c>
      <c r="B21" s="13"/>
      <c r="C21" s="14"/>
      <c r="D21" s="72">
        <v>3</v>
      </c>
      <c r="E21" s="105">
        <v>4485392</v>
      </c>
      <c r="F21" s="105">
        <v>1529399.5</v>
      </c>
      <c r="G21" s="106">
        <f>F21/E21</f>
        <v>0.34097343108473016</v>
      </c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149</v>
      </c>
      <c r="B23" s="13"/>
      <c r="C23" s="14"/>
      <c r="D23" s="72">
        <v>1</v>
      </c>
      <c r="E23" s="105">
        <v>126295</v>
      </c>
      <c r="F23" s="105">
        <v>-21154</v>
      </c>
      <c r="G23" s="106">
        <f>F23/E23</f>
        <v>-0.16749673383744407</v>
      </c>
      <c r="H23" s="15"/>
    </row>
    <row r="24" spans="1:8" ht="15.75" x14ac:dyDescent="0.25">
      <c r="A24" s="78" t="s">
        <v>143</v>
      </c>
      <c r="B24" s="13"/>
      <c r="C24" s="14"/>
      <c r="D24" s="72">
        <v>1</v>
      </c>
      <c r="E24" s="105">
        <v>406556</v>
      </c>
      <c r="F24" s="105">
        <v>84592.97</v>
      </c>
      <c r="G24" s="106">
        <f>F24/E24</f>
        <v>0.20807212290557758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5">
        <v>1788586</v>
      </c>
      <c r="F25" s="105">
        <v>488055</v>
      </c>
      <c r="G25" s="106">
        <f>F25/E25</f>
        <v>0.27287197819953862</v>
      </c>
      <c r="H25" s="15"/>
    </row>
    <row r="26" spans="1:8" ht="15.75" x14ac:dyDescent="0.25">
      <c r="A26" s="79" t="s">
        <v>21</v>
      </c>
      <c r="B26" s="13"/>
      <c r="C26" s="14"/>
      <c r="D26" s="72">
        <v>17</v>
      </c>
      <c r="E26" s="105">
        <v>133852</v>
      </c>
      <c r="F26" s="105">
        <v>133852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61348</v>
      </c>
      <c r="F28" s="105">
        <v>9948</v>
      </c>
      <c r="G28" s="106">
        <f>F28/E28</f>
        <v>0.16215687552976463</v>
      </c>
      <c r="H28" s="15"/>
    </row>
    <row r="29" spans="1:8" ht="15.75" x14ac:dyDescent="0.25">
      <c r="A29" s="69" t="s">
        <v>151</v>
      </c>
      <c r="B29" s="13"/>
      <c r="C29" s="14"/>
      <c r="D29" s="72">
        <v>1</v>
      </c>
      <c r="E29" s="105">
        <v>1284585</v>
      </c>
      <c r="F29" s="105">
        <v>194243</v>
      </c>
      <c r="G29" s="106">
        <f>F29/E29</f>
        <v>0.15121070228906611</v>
      </c>
      <c r="H29" s="15"/>
    </row>
    <row r="30" spans="1:8" ht="15.75" x14ac:dyDescent="0.25">
      <c r="A30" s="69" t="s">
        <v>115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19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142</v>
      </c>
      <c r="B32" s="13"/>
      <c r="C32" s="14"/>
      <c r="D32" s="72">
        <v>2</v>
      </c>
      <c r="E32" s="105">
        <v>446941</v>
      </c>
      <c r="F32" s="105">
        <v>106427</v>
      </c>
      <c r="G32" s="106">
        <f>F32/E32</f>
        <v>0.23812315272038143</v>
      </c>
      <c r="H32" s="15"/>
    </row>
    <row r="33" spans="1:8" ht="15.75" x14ac:dyDescent="0.25">
      <c r="A33" s="69" t="s">
        <v>152</v>
      </c>
      <c r="B33" s="13"/>
      <c r="C33" s="14"/>
      <c r="D33" s="72">
        <v>2</v>
      </c>
      <c r="E33" s="105">
        <v>769942</v>
      </c>
      <c r="F33" s="105">
        <v>289699.76</v>
      </c>
      <c r="G33" s="106">
        <f>F33/E33</f>
        <v>0.3762617963431012</v>
      </c>
      <c r="H33" s="15"/>
    </row>
    <row r="34" spans="1:8" ht="15.75" x14ac:dyDescent="0.25">
      <c r="A34" s="69" t="s">
        <v>76</v>
      </c>
      <c r="B34" s="13"/>
      <c r="C34" s="14"/>
      <c r="D34" s="72">
        <v>3</v>
      </c>
      <c r="E34" s="105">
        <v>2336736</v>
      </c>
      <c r="F34" s="105">
        <v>408585</v>
      </c>
      <c r="G34" s="106">
        <f>F34/E34</f>
        <v>0.17485287169795818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61</v>
      </c>
      <c r="E39" s="109">
        <f>SUM(E9:E38)</f>
        <v>20254435</v>
      </c>
      <c r="F39" s="109">
        <f>SUM(F9:F38)</f>
        <v>5118714.68</v>
      </c>
      <c r="G39" s="110">
        <f>F39/E39</f>
        <v>0.25272068463030439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94</v>
      </c>
      <c r="E44" s="105">
        <v>18223723.32</v>
      </c>
      <c r="F44" s="105">
        <v>920197.86</v>
      </c>
      <c r="G44" s="106">
        <f>1-(+F44/E44)</f>
        <v>0.94950549655294048</v>
      </c>
      <c r="H44" s="15"/>
    </row>
    <row r="45" spans="1:8" ht="15.75" x14ac:dyDescent="0.25">
      <c r="A45" s="27" t="s">
        <v>34</v>
      </c>
      <c r="B45" s="28"/>
      <c r="C45" s="14"/>
      <c r="D45" s="72">
        <v>12</v>
      </c>
      <c r="E45" s="105">
        <v>7242960.6399999997</v>
      </c>
      <c r="F45" s="105">
        <v>877677.52</v>
      </c>
      <c r="G45" s="106">
        <f>1-(+F45/E45)</f>
        <v>0.87882337574044855</v>
      </c>
      <c r="H45" s="15"/>
    </row>
    <row r="46" spans="1:8" ht="15.75" x14ac:dyDescent="0.25">
      <c r="A46" s="27" t="s">
        <v>35</v>
      </c>
      <c r="B46" s="28"/>
      <c r="C46" s="14"/>
      <c r="D46" s="72">
        <v>252</v>
      </c>
      <c r="E46" s="105">
        <v>15546698</v>
      </c>
      <c r="F46" s="105">
        <v>796119.13</v>
      </c>
      <c r="G46" s="106">
        <f>1-(+F46/E46)</f>
        <v>0.94879175436481755</v>
      </c>
      <c r="H46" s="15"/>
    </row>
    <row r="47" spans="1:8" ht="15.75" x14ac:dyDescent="0.25">
      <c r="A47" s="27" t="s">
        <v>36</v>
      </c>
      <c r="B47" s="28"/>
      <c r="C47" s="14"/>
      <c r="D47" s="72">
        <v>17</v>
      </c>
      <c r="E47" s="105">
        <v>1448150.5</v>
      </c>
      <c r="F47" s="105">
        <v>162738.29999999999</v>
      </c>
      <c r="G47" s="106">
        <f>1-(+F47/E47)</f>
        <v>0.88762335130223002</v>
      </c>
      <c r="H47" s="15"/>
    </row>
    <row r="48" spans="1:8" ht="15.75" x14ac:dyDescent="0.25">
      <c r="A48" s="27" t="s">
        <v>37</v>
      </c>
      <c r="B48" s="28"/>
      <c r="C48" s="14"/>
      <c r="D48" s="72">
        <v>102</v>
      </c>
      <c r="E48" s="105">
        <v>18976716</v>
      </c>
      <c r="F48" s="105">
        <v>1415198.83</v>
      </c>
      <c r="G48" s="106">
        <f>1-(+F48/E48)</f>
        <v>0.92542446069172346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06"/>
      <c r="H49" s="15"/>
    </row>
    <row r="50" spans="1:8" ht="15.75" x14ac:dyDescent="0.25">
      <c r="A50" s="27" t="s">
        <v>39</v>
      </c>
      <c r="B50" s="28"/>
      <c r="C50" s="14"/>
      <c r="D50" s="72">
        <v>46</v>
      </c>
      <c r="E50" s="105">
        <v>12574442.5</v>
      </c>
      <c r="F50" s="105">
        <v>663828.07999999996</v>
      </c>
      <c r="G50" s="106">
        <f t="shared" ref="G50:G55" si="0">1-(+F50/E50)</f>
        <v>0.94720815018240367</v>
      </c>
      <c r="H50" s="15"/>
    </row>
    <row r="51" spans="1:8" ht="15.75" x14ac:dyDescent="0.25">
      <c r="A51" s="27" t="s">
        <v>40</v>
      </c>
      <c r="B51" s="28"/>
      <c r="C51" s="14"/>
      <c r="D51" s="72">
        <v>8</v>
      </c>
      <c r="E51" s="105">
        <v>817400</v>
      </c>
      <c r="F51" s="105">
        <v>44050</v>
      </c>
      <c r="G51" s="106">
        <f t="shared" si="0"/>
        <v>0.94610961585515052</v>
      </c>
      <c r="H51" s="15"/>
    </row>
    <row r="52" spans="1:8" ht="15.75" x14ac:dyDescent="0.25">
      <c r="A52" s="53" t="s">
        <v>41</v>
      </c>
      <c r="B52" s="28"/>
      <c r="C52" s="14"/>
      <c r="D52" s="72">
        <v>6</v>
      </c>
      <c r="E52" s="105">
        <v>569625</v>
      </c>
      <c r="F52" s="105">
        <v>40149</v>
      </c>
      <c r="G52" s="106">
        <f t="shared" si="0"/>
        <v>0.92951678736010535</v>
      </c>
      <c r="H52" s="15"/>
    </row>
    <row r="53" spans="1:8" ht="15.75" x14ac:dyDescent="0.25">
      <c r="A53" s="54" t="s">
        <v>60</v>
      </c>
      <c r="B53" s="28"/>
      <c r="C53" s="14"/>
      <c r="D53" s="72">
        <v>2</v>
      </c>
      <c r="E53" s="105">
        <v>147700</v>
      </c>
      <c r="F53" s="105">
        <v>13400</v>
      </c>
      <c r="G53" s="106">
        <f t="shared" si="0"/>
        <v>0.90927555856465814</v>
      </c>
      <c r="H53" s="15"/>
    </row>
    <row r="54" spans="1:8" ht="15.75" x14ac:dyDescent="0.25">
      <c r="A54" s="27" t="s">
        <v>98</v>
      </c>
      <c r="B54" s="28"/>
      <c r="C54" s="14"/>
      <c r="D54" s="72">
        <v>1228</v>
      </c>
      <c r="E54" s="105">
        <v>138165047.66999999</v>
      </c>
      <c r="F54" s="105">
        <v>14708608.470000001</v>
      </c>
      <c r="G54" s="106">
        <f t="shared" si="0"/>
        <v>0.89354320272714161</v>
      </c>
      <c r="H54" s="15"/>
    </row>
    <row r="55" spans="1:8" ht="15.75" x14ac:dyDescent="0.25">
      <c r="A55" s="70" t="s">
        <v>99</v>
      </c>
      <c r="B55" s="30"/>
      <c r="C55" s="14"/>
      <c r="D55" s="72">
        <v>3</v>
      </c>
      <c r="E55" s="105">
        <v>468455</v>
      </c>
      <c r="F55" s="105">
        <v>51202.559999999998</v>
      </c>
      <c r="G55" s="106">
        <f t="shared" si="0"/>
        <v>0.89069908529100983</v>
      </c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07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29</v>
      </c>
      <c r="B58" s="28"/>
      <c r="C58" s="14"/>
      <c r="D58" s="73"/>
      <c r="E58" s="104"/>
      <c r="F58" s="105"/>
      <c r="G58" s="107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07"/>
      <c r="H59" s="15"/>
    </row>
    <row r="60" spans="1:8" ht="15.75" x14ac:dyDescent="0.25">
      <c r="A60" s="32"/>
      <c r="B60" s="18"/>
      <c r="C60" s="14"/>
      <c r="D60" s="73"/>
      <c r="E60" s="115"/>
      <c r="F60" s="115"/>
      <c r="G60" s="107"/>
      <c r="H60" s="2"/>
    </row>
    <row r="61" spans="1:8" ht="15.75" x14ac:dyDescent="0.25">
      <c r="A61" s="20" t="s">
        <v>45</v>
      </c>
      <c r="B61" s="20"/>
      <c r="C61" s="21"/>
      <c r="D61" s="74">
        <f>SUM(D44:D57)</f>
        <v>1770</v>
      </c>
      <c r="E61" s="116">
        <f>SUM(E44:E60)</f>
        <v>214180918.63</v>
      </c>
      <c r="F61" s="116">
        <f>SUM(F44:F60)</f>
        <v>19693169.75</v>
      </c>
      <c r="G61" s="110">
        <f>1-(+F61/E61)</f>
        <v>0.90805357509918905</v>
      </c>
      <c r="H61" s="2"/>
    </row>
    <row r="62" spans="1:8" x14ac:dyDescent="0.2">
      <c r="A62" s="33"/>
      <c r="B62" s="33"/>
      <c r="C62" s="33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5"/>
      <c r="D63" s="120"/>
      <c r="E63" s="120"/>
      <c r="F63" s="36">
        <f>F61+F39</f>
        <v>24811884.43</v>
      </c>
      <c r="G63" s="120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JUNE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87"/>
      <c r="D5" s="60" t="s">
        <v>77</v>
      </c>
      <c r="E5" s="61"/>
      <c r="F5" s="8"/>
      <c r="G5" s="88"/>
      <c r="H5" s="2"/>
    </row>
    <row r="6" spans="1:8" ht="18" x14ac:dyDescent="0.25">
      <c r="A6" s="23" t="s">
        <v>3</v>
      </c>
      <c r="B6" s="87"/>
      <c r="C6" s="87"/>
      <c r="D6" s="87"/>
      <c r="E6" s="87"/>
      <c r="F6" s="88"/>
      <c r="G6" s="88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4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/>
      <c r="E10" s="104"/>
      <c r="F10" s="105"/>
      <c r="G10" s="106"/>
      <c r="H10" s="15"/>
    </row>
    <row r="11" spans="1:8" ht="15.75" x14ac:dyDescent="0.25">
      <c r="A11" s="78" t="s">
        <v>119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18</v>
      </c>
      <c r="E13" s="104">
        <v>2406387</v>
      </c>
      <c r="F13" s="105">
        <v>619341</v>
      </c>
      <c r="G13" s="106">
        <f>F13/E13</f>
        <v>0.2573738139376584</v>
      </c>
      <c r="H13" s="15"/>
    </row>
    <row r="14" spans="1:8" ht="15.75" x14ac:dyDescent="0.25">
      <c r="A14" s="78" t="s">
        <v>106</v>
      </c>
      <c r="B14" s="13"/>
      <c r="C14" s="14"/>
      <c r="D14" s="72">
        <v>3</v>
      </c>
      <c r="E14" s="104">
        <v>542823</v>
      </c>
      <c r="F14" s="105">
        <v>132615.5</v>
      </c>
      <c r="G14" s="106">
        <f>F14/E14</f>
        <v>0.24430707615557926</v>
      </c>
      <c r="H14" s="15"/>
    </row>
    <row r="15" spans="1:8" ht="15.75" x14ac:dyDescent="0.25">
      <c r="A15" s="78" t="s">
        <v>108</v>
      </c>
      <c r="B15" s="13"/>
      <c r="C15" s="14"/>
      <c r="D15" s="72"/>
      <c r="E15" s="104"/>
      <c r="F15" s="105"/>
      <c r="G15" s="106"/>
      <c r="H15" s="15"/>
    </row>
    <row r="16" spans="1:8" ht="15.75" x14ac:dyDescent="0.25">
      <c r="A16" s="78" t="s">
        <v>103</v>
      </c>
      <c r="B16" s="13"/>
      <c r="C16" s="14"/>
      <c r="D16" s="72">
        <v>1</v>
      </c>
      <c r="E16" s="104">
        <v>7043</v>
      </c>
      <c r="F16" s="105">
        <v>5207.5</v>
      </c>
      <c r="G16" s="106">
        <f>F16/E16</f>
        <v>0.7393866250177481</v>
      </c>
      <c r="H16" s="15"/>
    </row>
    <row r="17" spans="1:8" ht="15.75" x14ac:dyDescent="0.25">
      <c r="A17" s="78" t="s">
        <v>78</v>
      </c>
      <c r="B17" s="13"/>
      <c r="C17" s="14"/>
      <c r="D17" s="72">
        <v>2</v>
      </c>
      <c r="E17" s="104">
        <v>448573</v>
      </c>
      <c r="F17" s="105">
        <v>105464</v>
      </c>
      <c r="G17" s="106">
        <f>F17/E17</f>
        <v>0.23511000439170435</v>
      </c>
      <c r="H17" s="15"/>
    </row>
    <row r="18" spans="1:8" ht="15.75" x14ac:dyDescent="0.25">
      <c r="A18" s="69" t="s">
        <v>113</v>
      </c>
      <c r="B18" s="13"/>
      <c r="C18" s="14"/>
      <c r="D18" s="72">
        <v>1</v>
      </c>
      <c r="E18" s="104">
        <v>473258</v>
      </c>
      <c r="F18" s="105">
        <v>176927</v>
      </c>
      <c r="G18" s="106">
        <f>F18/E18</f>
        <v>0.37384893652088291</v>
      </c>
      <c r="H18" s="15"/>
    </row>
    <row r="19" spans="1:8" ht="15.75" x14ac:dyDescent="0.25">
      <c r="A19" s="69" t="s">
        <v>14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78" t="s">
        <v>15</v>
      </c>
      <c r="B20" s="13"/>
      <c r="C20" s="14"/>
      <c r="D20" s="72">
        <v>2</v>
      </c>
      <c r="E20" s="104">
        <v>898685</v>
      </c>
      <c r="F20" s="105">
        <v>230262</v>
      </c>
      <c r="G20" s="106">
        <f>F20/E20</f>
        <v>0.25622103406644153</v>
      </c>
      <c r="H20" s="15"/>
    </row>
    <row r="21" spans="1:8" ht="15.75" x14ac:dyDescent="0.25">
      <c r="A21" s="78" t="s">
        <v>59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4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>
        <v>3</v>
      </c>
      <c r="E23" s="104">
        <v>996474</v>
      </c>
      <c r="F23" s="105">
        <v>322895.5</v>
      </c>
      <c r="G23" s="106">
        <f t="shared" ref="G23:G29" si="0">F23/E23</f>
        <v>0.3240380581931892</v>
      </c>
      <c r="H23" s="15"/>
    </row>
    <row r="24" spans="1:8" ht="15.75" x14ac:dyDescent="0.25">
      <c r="A24" s="78" t="s">
        <v>18</v>
      </c>
      <c r="B24" s="13"/>
      <c r="C24" s="14"/>
      <c r="D24" s="72">
        <v>3</v>
      </c>
      <c r="E24" s="104">
        <v>1596134</v>
      </c>
      <c r="F24" s="105">
        <v>307356.5</v>
      </c>
      <c r="G24" s="106">
        <f t="shared" si="0"/>
        <v>0.19256309307363917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4">
        <v>891041</v>
      </c>
      <c r="F25" s="105">
        <v>219423.5</v>
      </c>
      <c r="G25" s="106">
        <f t="shared" si="0"/>
        <v>0.24625522282364112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4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4"/>
      <c r="F28" s="105"/>
      <c r="G28" s="106"/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4">
        <v>54620</v>
      </c>
      <c r="F29" s="105">
        <v>13611</v>
      </c>
      <c r="G29" s="106">
        <f t="shared" si="0"/>
        <v>0.24919443427316001</v>
      </c>
      <c r="H29" s="15"/>
    </row>
    <row r="30" spans="1:8" ht="15.75" x14ac:dyDescent="0.25">
      <c r="A30" s="69" t="s">
        <v>67</v>
      </c>
      <c r="B30" s="13"/>
      <c r="C30" s="14"/>
      <c r="D30" s="72"/>
      <c r="E30" s="104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>
        <v>1</v>
      </c>
      <c r="E31" s="104">
        <v>1496069</v>
      </c>
      <c r="F31" s="105">
        <v>226585</v>
      </c>
      <c r="G31" s="106">
        <f>F31/E31</f>
        <v>0.15145357600485004</v>
      </c>
      <c r="H31" s="15"/>
    </row>
    <row r="32" spans="1:8" ht="15.75" x14ac:dyDescent="0.25">
      <c r="A32" s="69" t="s">
        <v>109</v>
      </c>
      <c r="B32" s="13"/>
      <c r="C32" s="14"/>
      <c r="D32" s="72">
        <v>1</v>
      </c>
      <c r="E32" s="104">
        <v>126744</v>
      </c>
      <c r="F32" s="105">
        <v>54834</v>
      </c>
      <c r="G32" s="106">
        <f>F32/E32</f>
        <v>0.43263586441961749</v>
      </c>
      <c r="H32" s="15"/>
    </row>
    <row r="33" spans="1:8" ht="15.75" x14ac:dyDescent="0.25">
      <c r="A33" s="69" t="s">
        <v>27</v>
      </c>
      <c r="B33" s="13"/>
      <c r="C33" s="14"/>
      <c r="D33" s="72"/>
      <c r="E33" s="104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>
        <v>5</v>
      </c>
      <c r="E34" s="104">
        <v>2573093</v>
      </c>
      <c r="F34" s="105">
        <v>450697</v>
      </c>
      <c r="G34" s="106">
        <f>F34/E34</f>
        <v>0.17515767988176098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45</v>
      </c>
      <c r="E39" s="116">
        <f>SUM(E9:E38)</f>
        <v>12510944</v>
      </c>
      <c r="F39" s="116">
        <f>SUM(F9:F38)</f>
        <v>2865219.5</v>
      </c>
      <c r="G39" s="121">
        <f>F39/E39</f>
        <v>0.2290170509915159</v>
      </c>
      <c r="H39" s="15"/>
    </row>
    <row r="40" spans="1:8" ht="15.75" x14ac:dyDescent="0.25">
      <c r="A40" s="89"/>
      <c r="B40" s="90"/>
      <c r="C40" s="21"/>
      <c r="D40" s="91"/>
      <c r="E40" s="128"/>
      <c r="F40" s="128"/>
      <c r="G40" s="129"/>
      <c r="H40" s="15"/>
    </row>
    <row r="41" spans="1:8" ht="18" x14ac:dyDescent="0.25">
      <c r="A41" s="23" t="s">
        <v>156</v>
      </c>
      <c r="B41" s="24"/>
      <c r="C41" s="2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26"/>
      <c r="D42" s="114"/>
      <c r="E42" s="11" t="s">
        <v>157</v>
      </c>
      <c r="F42" s="11" t="s">
        <v>157</v>
      </c>
      <c r="G42" s="11" t="s">
        <v>5</v>
      </c>
      <c r="H42" s="15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10</v>
      </c>
      <c r="B44" s="28"/>
      <c r="C44" s="14"/>
      <c r="D44" s="72"/>
      <c r="E44" s="105"/>
      <c r="F44" s="105"/>
      <c r="G44" s="106"/>
      <c r="H44" s="15"/>
    </row>
    <row r="45" spans="1:8" ht="15.75" x14ac:dyDescent="0.25">
      <c r="A45" s="27" t="s">
        <v>14</v>
      </c>
      <c r="B45" s="28"/>
      <c r="C45" s="14"/>
      <c r="D45" s="72">
        <v>8</v>
      </c>
      <c r="E45" s="105">
        <v>1339961</v>
      </c>
      <c r="F45" s="105">
        <v>53994.21</v>
      </c>
      <c r="G45" s="106">
        <f>1-(+F45/E45)</f>
        <v>0.95970464065745198</v>
      </c>
      <c r="H45" s="15"/>
    </row>
    <row r="46" spans="1:8" ht="15.75" x14ac:dyDescent="0.25">
      <c r="A46" s="27" t="s">
        <v>20</v>
      </c>
      <c r="B46" s="28"/>
      <c r="C46" s="14"/>
      <c r="D46" s="72"/>
      <c r="E46" s="105"/>
      <c r="F46" s="105"/>
      <c r="G46" s="106"/>
      <c r="H46" s="15"/>
    </row>
    <row r="47" spans="1:8" x14ac:dyDescent="0.2">
      <c r="A47" s="16" t="s">
        <v>158</v>
      </c>
      <c r="B47" s="30"/>
      <c r="C47" s="14"/>
      <c r="D47" s="73"/>
      <c r="E47" s="108"/>
      <c r="F47" s="105"/>
      <c r="G47" s="107"/>
      <c r="H47" s="15"/>
    </row>
    <row r="48" spans="1:8" x14ac:dyDescent="0.2">
      <c r="A48" s="16" t="s">
        <v>44</v>
      </c>
      <c r="B48" s="28"/>
      <c r="C48" s="14"/>
      <c r="D48" s="73"/>
      <c r="E48" s="104"/>
      <c r="F48" s="105"/>
      <c r="G48" s="107"/>
      <c r="H48" s="15"/>
    </row>
    <row r="49" spans="1:8" x14ac:dyDescent="0.2">
      <c r="A49" s="16" t="s">
        <v>30</v>
      </c>
      <c r="B49" s="28"/>
      <c r="C49" s="14"/>
      <c r="D49" s="73"/>
      <c r="E49" s="104"/>
      <c r="F49" s="105"/>
      <c r="G49" s="107"/>
      <c r="H49" s="15"/>
    </row>
    <row r="50" spans="1:8" ht="15.75" x14ac:dyDescent="0.25">
      <c r="A50" s="32"/>
      <c r="B50" s="18"/>
      <c r="C50" s="14"/>
      <c r="D50" s="73"/>
      <c r="E50" s="115"/>
      <c r="F50" s="115"/>
      <c r="G50" s="107"/>
      <c r="H50" s="15"/>
    </row>
    <row r="51" spans="1:8" ht="15.75" x14ac:dyDescent="0.25">
      <c r="A51" s="20" t="s">
        <v>159</v>
      </c>
      <c r="B51" s="20"/>
      <c r="C51" s="21"/>
      <c r="D51" s="103">
        <f>SUM(D44:D47)</f>
        <v>8</v>
      </c>
      <c r="E51" s="109">
        <f>SUM(E44:E50)</f>
        <v>1339961</v>
      </c>
      <c r="F51" s="109">
        <f>SUM(F44:F50)</f>
        <v>53994.21</v>
      </c>
      <c r="G51" s="110">
        <f>1-(+F51/E51)</f>
        <v>0.95970464065745198</v>
      </c>
      <c r="H51" s="15"/>
    </row>
    <row r="52" spans="1:8" ht="15.75" x14ac:dyDescent="0.25">
      <c r="A52" s="89"/>
      <c r="B52" s="90"/>
      <c r="C52" s="21"/>
      <c r="D52" s="133"/>
      <c r="E52" s="134"/>
      <c r="F52" s="134"/>
      <c r="G52" s="135"/>
      <c r="H52" s="15"/>
    </row>
    <row r="53" spans="1:8" ht="18" x14ac:dyDescent="0.25">
      <c r="A53" s="23" t="s">
        <v>32</v>
      </c>
      <c r="B53" s="24"/>
      <c r="C53" s="24"/>
      <c r="D53" s="11"/>
      <c r="E53" s="113"/>
      <c r="F53" s="76"/>
      <c r="G53" s="76"/>
      <c r="H53" s="15"/>
    </row>
    <row r="54" spans="1:8" ht="15.75" x14ac:dyDescent="0.25">
      <c r="A54" s="26"/>
      <c r="B54" s="26"/>
      <c r="C54" s="26"/>
      <c r="D54" s="114"/>
      <c r="E54" s="11" t="s">
        <v>132</v>
      </c>
      <c r="F54" s="11" t="s">
        <v>132</v>
      </c>
      <c r="G54" s="11" t="s">
        <v>5</v>
      </c>
      <c r="H54" s="15"/>
    </row>
    <row r="55" spans="1:8" ht="15.75" x14ac:dyDescent="0.25">
      <c r="A55" s="26"/>
      <c r="B55" s="26"/>
      <c r="C55" s="26"/>
      <c r="D55" s="114" t="s">
        <v>6</v>
      </c>
      <c r="E55" s="77" t="s">
        <v>133</v>
      </c>
      <c r="F55" s="76" t="s">
        <v>8</v>
      </c>
      <c r="G55" s="81" t="s">
        <v>134</v>
      </c>
      <c r="H55" s="15"/>
    </row>
    <row r="56" spans="1:8" ht="15.75" x14ac:dyDescent="0.25">
      <c r="A56" s="27" t="s">
        <v>33</v>
      </c>
      <c r="B56" s="28"/>
      <c r="C56" s="14"/>
      <c r="D56" s="72">
        <v>149</v>
      </c>
      <c r="E56" s="105">
        <v>29212204.5</v>
      </c>
      <c r="F56" s="105">
        <v>1687691.74</v>
      </c>
      <c r="G56" s="106">
        <f>1-(+F56/E56)</f>
        <v>0.94222648482417681</v>
      </c>
      <c r="H56" s="15"/>
    </row>
    <row r="57" spans="1:8" ht="15.75" x14ac:dyDescent="0.25">
      <c r="A57" s="27" t="s">
        <v>34</v>
      </c>
      <c r="B57" s="28"/>
      <c r="C57" s="14"/>
      <c r="D57" s="72">
        <v>17</v>
      </c>
      <c r="E57" s="105">
        <v>8689803.8200000003</v>
      </c>
      <c r="F57" s="105">
        <v>678371.54</v>
      </c>
      <c r="G57" s="106">
        <f t="shared" ref="G57:G66" si="1">1-(+F57/E57)</f>
        <v>0.92193476929379059</v>
      </c>
      <c r="H57" s="15"/>
    </row>
    <row r="58" spans="1:8" ht="15.75" x14ac:dyDescent="0.25">
      <c r="A58" s="27" t="s">
        <v>35</v>
      </c>
      <c r="B58" s="28"/>
      <c r="C58" s="14"/>
      <c r="D58" s="72">
        <v>136</v>
      </c>
      <c r="E58" s="105">
        <v>18211103.600000001</v>
      </c>
      <c r="F58" s="105">
        <v>878806.13</v>
      </c>
      <c r="G58" s="106">
        <f t="shared" si="1"/>
        <v>0.95174338967573613</v>
      </c>
      <c r="H58" s="15"/>
    </row>
    <row r="59" spans="1:8" ht="15.75" x14ac:dyDescent="0.25">
      <c r="A59" s="27" t="s">
        <v>36</v>
      </c>
      <c r="B59" s="28"/>
      <c r="C59" s="14"/>
      <c r="D59" s="72">
        <v>5</v>
      </c>
      <c r="E59" s="105">
        <v>831899.5</v>
      </c>
      <c r="F59" s="105">
        <v>46488.31</v>
      </c>
      <c r="G59" s="106">
        <f t="shared" si="1"/>
        <v>0.94411787721954399</v>
      </c>
      <c r="H59" s="15"/>
    </row>
    <row r="60" spans="1:8" ht="15.75" x14ac:dyDescent="0.25">
      <c r="A60" s="27" t="s">
        <v>37</v>
      </c>
      <c r="B60" s="28"/>
      <c r="C60" s="14"/>
      <c r="D60" s="72">
        <v>72</v>
      </c>
      <c r="E60" s="105">
        <v>10021308.51</v>
      </c>
      <c r="F60" s="105">
        <v>549132.68000000005</v>
      </c>
      <c r="G60" s="106">
        <f t="shared" si="1"/>
        <v>0.94520349518707714</v>
      </c>
      <c r="H60" s="15"/>
    </row>
    <row r="61" spans="1:8" ht="15.75" x14ac:dyDescent="0.25">
      <c r="A61" s="27" t="s">
        <v>38</v>
      </c>
      <c r="B61" s="28"/>
      <c r="C61" s="14"/>
      <c r="D61" s="72"/>
      <c r="E61" s="105"/>
      <c r="F61" s="105"/>
      <c r="G61" s="106"/>
      <c r="H61" s="2"/>
    </row>
    <row r="62" spans="1:8" ht="15.75" x14ac:dyDescent="0.25">
      <c r="A62" s="27" t="s">
        <v>39</v>
      </c>
      <c r="B62" s="28"/>
      <c r="C62" s="14"/>
      <c r="D62" s="72">
        <v>9</v>
      </c>
      <c r="E62" s="105">
        <v>2138505</v>
      </c>
      <c r="F62" s="105">
        <v>130975</v>
      </c>
      <c r="G62" s="106">
        <f t="shared" si="1"/>
        <v>0.93875394259073508</v>
      </c>
      <c r="H62" s="2"/>
    </row>
    <row r="63" spans="1:8" ht="15.75" x14ac:dyDescent="0.25">
      <c r="A63" s="27" t="s">
        <v>40</v>
      </c>
      <c r="B63" s="28"/>
      <c r="C63" s="14"/>
      <c r="D63" s="72">
        <v>3</v>
      </c>
      <c r="E63" s="105">
        <v>752255</v>
      </c>
      <c r="F63" s="105">
        <v>85020</v>
      </c>
      <c r="G63" s="106">
        <f t="shared" si="1"/>
        <v>0.88697981402582904</v>
      </c>
      <c r="H63" s="2"/>
    </row>
    <row r="64" spans="1:8" ht="15.75" x14ac:dyDescent="0.25">
      <c r="A64" s="53" t="s">
        <v>41</v>
      </c>
      <c r="B64" s="28"/>
      <c r="C64" s="14"/>
      <c r="D64" s="72">
        <v>2</v>
      </c>
      <c r="E64" s="105">
        <v>321950</v>
      </c>
      <c r="F64" s="105">
        <v>22550</v>
      </c>
      <c r="G64" s="106">
        <f t="shared" si="1"/>
        <v>0.92995806802298497</v>
      </c>
      <c r="H64" s="2"/>
    </row>
    <row r="65" spans="1:8" ht="15.75" x14ac:dyDescent="0.25">
      <c r="A65" s="54" t="s">
        <v>60</v>
      </c>
      <c r="B65" s="28"/>
      <c r="C65" s="14"/>
      <c r="D65" s="72"/>
      <c r="E65" s="105"/>
      <c r="F65" s="105"/>
      <c r="G65" s="106"/>
      <c r="H65" s="2"/>
    </row>
    <row r="66" spans="1:8" ht="15.75" x14ac:dyDescent="0.25">
      <c r="A66" s="27" t="s">
        <v>98</v>
      </c>
      <c r="B66" s="28"/>
      <c r="C66" s="14"/>
      <c r="D66" s="72">
        <v>1227</v>
      </c>
      <c r="E66" s="105">
        <v>131757962.06999999</v>
      </c>
      <c r="F66" s="105">
        <v>13954423.43</v>
      </c>
      <c r="G66" s="106">
        <f t="shared" si="1"/>
        <v>0.89409047308589717</v>
      </c>
      <c r="H66" s="2"/>
    </row>
    <row r="67" spans="1:8" ht="15.75" x14ac:dyDescent="0.25">
      <c r="A67" s="70" t="s">
        <v>99</v>
      </c>
      <c r="B67" s="30"/>
      <c r="C67" s="14"/>
      <c r="D67" s="72"/>
      <c r="E67" s="105"/>
      <c r="F67" s="105"/>
      <c r="G67" s="106"/>
      <c r="H67" s="2"/>
    </row>
    <row r="68" spans="1:8" x14ac:dyDescent="0.2">
      <c r="A68" s="16" t="s">
        <v>42</v>
      </c>
      <c r="B68" s="30"/>
      <c r="C68" s="14"/>
      <c r="D68" s="73"/>
      <c r="E68" s="108"/>
      <c r="F68" s="105"/>
      <c r="G68" s="107"/>
      <c r="H68" s="2"/>
    </row>
    <row r="69" spans="1:8" x14ac:dyDescent="0.2">
      <c r="A69" s="16" t="s">
        <v>43</v>
      </c>
      <c r="B69" s="28"/>
      <c r="C69" s="14"/>
      <c r="D69" s="73"/>
      <c r="E69" s="108"/>
      <c r="F69" s="105"/>
      <c r="G69" s="107"/>
      <c r="H69" s="2"/>
    </row>
    <row r="70" spans="1:8" x14ac:dyDescent="0.2">
      <c r="A70" s="16" t="s">
        <v>44</v>
      </c>
      <c r="B70" s="28"/>
      <c r="C70" s="14"/>
      <c r="D70" s="73"/>
      <c r="E70" s="104"/>
      <c r="F70" s="105">
        <v>19524.29</v>
      </c>
      <c r="G70" s="107"/>
      <c r="H70" s="2"/>
    </row>
    <row r="71" spans="1:8" x14ac:dyDescent="0.2">
      <c r="A71" s="16" t="s">
        <v>30</v>
      </c>
      <c r="B71" s="28"/>
      <c r="C71" s="14"/>
      <c r="D71" s="73"/>
      <c r="E71" s="104"/>
      <c r="F71" s="105"/>
      <c r="G71" s="107"/>
      <c r="H71" s="2"/>
    </row>
    <row r="72" spans="1:8" ht="15.75" x14ac:dyDescent="0.25">
      <c r="A72" s="32"/>
      <c r="B72" s="18"/>
      <c r="C72" s="14"/>
      <c r="D72" s="73"/>
      <c r="E72" s="115"/>
      <c r="F72" s="115"/>
      <c r="G72" s="107"/>
      <c r="H72" s="2"/>
    </row>
    <row r="73" spans="1:8" ht="15.75" x14ac:dyDescent="0.25">
      <c r="A73" s="20" t="s">
        <v>45</v>
      </c>
      <c r="B73" s="20"/>
      <c r="C73" s="21"/>
      <c r="D73" s="74">
        <f>SUM(D56:D69)</f>
        <v>1620</v>
      </c>
      <c r="E73" s="116">
        <f>SUM(E56:E72)</f>
        <v>201936992</v>
      </c>
      <c r="F73" s="116">
        <f>SUM(F56:F72)</f>
        <v>18052983.119999997</v>
      </c>
      <c r="G73" s="110">
        <f>1-(+F73/E73)</f>
        <v>0.91060091100099183</v>
      </c>
      <c r="H73" s="2"/>
    </row>
    <row r="74" spans="1:8" x14ac:dyDescent="0.2">
      <c r="A74" s="33"/>
      <c r="B74" s="33"/>
      <c r="C74" s="33"/>
      <c r="D74" s="117"/>
      <c r="E74" s="118"/>
      <c r="F74" s="119"/>
      <c r="G74" s="119"/>
      <c r="H74" s="2"/>
    </row>
    <row r="75" spans="1:8" ht="18" x14ac:dyDescent="0.25">
      <c r="A75" s="34" t="s">
        <v>46</v>
      </c>
      <c r="B75" s="35"/>
      <c r="C75" s="35"/>
      <c r="D75" s="120"/>
      <c r="E75" s="120"/>
      <c r="F75" s="36">
        <f>F73+F39+F51</f>
        <v>20972196.829999998</v>
      </c>
      <c r="G75" s="120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2024-08-08T18:58:15Z</dcterms:modified>
</cp:coreProperties>
</file>