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November\New folder\"/>
    </mc:Choice>
  </mc:AlternateContent>
  <bookViews>
    <workbookView xWindow="-210" yWindow="135" windowWidth="7845" windowHeight="4080" tabRatio="790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G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G60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G60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5" i="7"/>
  <c r="G9" i="7"/>
  <c r="F61" i="10"/>
  <c r="G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F63" i="10"/>
  <c r="E39" i="10"/>
  <c r="D39" i="10"/>
  <c r="G34" i="10"/>
  <c r="G33" i="10"/>
  <c r="G29" i="10"/>
  <c r="G28" i="10"/>
  <c r="G26" i="10"/>
  <c r="G25" i="10"/>
  <c r="G20" i="10"/>
  <c r="G19" i="10"/>
  <c r="G16" i="10"/>
  <c r="F15" i="10"/>
  <c r="E15" i="10"/>
  <c r="G15" i="10"/>
  <c r="G12" i="10"/>
  <c r="G10" i="10"/>
  <c r="F61" i="9"/>
  <c r="G61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F62" i="6"/>
  <c r="G62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G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7" i="6"/>
  <c r="G16" i="6"/>
  <c r="G15" i="6"/>
  <c r="G14" i="6"/>
  <c r="G13" i="6"/>
  <c r="G11" i="6"/>
  <c r="G62" i="5"/>
  <c r="F62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4" i="5"/>
  <c r="G12" i="5"/>
  <c r="G10" i="5"/>
  <c r="F61" i="4"/>
  <c r="G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F63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5" i="4"/>
  <c r="G14" i="4"/>
  <c r="G11" i="4"/>
  <c r="G10" i="4"/>
  <c r="F75" i="3"/>
  <c r="F77" i="3"/>
  <c r="E75" i="3"/>
  <c r="D75" i="3"/>
  <c r="G68" i="3"/>
  <c r="G67" i="3"/>
  <c r="G66" i="3"/>
  <c r="G64" i="3"/>
  <c r="G63" i="3"/>
  <c r="G62" i="3"/>
  <c r="G61" i="3"/>
  <c r="G60" i="3"/>
  <c r="G59" i="3"/>
  <c r="G58" i="3"/>
  <c r="G39" i="3"/>
  <c r="F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G60" i="2"/>
  <c r="E60" i="2"/>
  <c r="D60" i="2"/>
  <c r="G54" i="2"/>
  <c r="G53" i="2"/>
  <c r="G50" i="2"/>
  <c r="G48" i="2"/>
  <c r="G47" i="2"/>
  <c r="G46" i="2"/>
  <c r="F39" i="2"/>
  <c r="G39" i="2"/>
  <c r="E39" i="2"/>
  <c r="D39" i="2"/>
  <c r="G32" i="2"/>
  <c r="G30" i="2"/>
  <c r="G29" i="2"/>
  <c r="G18" i="2"/>
  <c r="F60" i="11"/>
  <c r="G60" i="11"/>
  <c r="E60" i="11"/>
  <c r="D60" i="11"/>
  <c r="G53" i="11"/>
  <c r="G51" i="11"/>
  <c r="G50" i="11"/>
  <c r="G49" i="11"/>
  <c r="G48" i="11"/>
  <c r="G47" i="11"/>
  <c r="G46" i="11"/>
  <c r="G45" i="11"/>
  <c r="G44" i="11"/>
  <c r="F39" i="11"/>
  <c r="G39" i="11"/>
  <c r="E39" i="11"/>
  <c r="D39" i="11"/>
  <c r="G34" i="11"/>
  <c r="G33" i="11"/>
  <c r="G30" i="11"/>
  <c r="G29" i="11"/>
  <c r="G22" i="11"/>
  <c r="G18" i="11"/>
  <c r="G15" i="11"/>
  <c r="G11" i="11"/>
  <c r="G9" i="11"/>
  <c r="F72" i="8"/>
  <c r="B18" i="13" s="1"/>
  <c r="E72" i="8"/>
  <c r="D72" i="8"/>
  <c r="B16" i="13" s="1"/>
  <c r="G66" i="8"/>
  <c r="G65" i="8"/>
  <c r="G64" i="8"/>
  <c r="G63" i="8"/>
  <c r="G62" i="8"/>
  <c r="G61" i="8"/>
  <c r="G59" i="8"/>
  <c r="G58" i="8"/>
  <c r="G57" i="8"/>
  <c r="G56" i="8"/>
  <c r="G55" i="8"/>
  <c r="F50" i="8"/>
  <c r="E50" i="8"/>
  <c r="B12" i="13" s="1"/>
  <c r="D50" i="8"/>
  <c r="B11" i="13" s="1"/>
  <c r="G44" i="8"/>
  <c r="F39" i="8"/>
  <c r="B8" i="13" s="1"/>
  <c r="E39" i="8"/>
  <c r="G39" i="8" s="1"/>
  <c r="D39" i="8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1" i="1"/>
  <c r="E61" i="1"/>
  <c r="D61" i="1"/>
  <c r="G54" i="1"/>
  <c r="G52" i="1"/>
  <c r="G50" i="1"/>
  <c r="G49" i="1"/>
  <c r="G48" i="1"/>
  <c r="G47" i="1"/>
  <c r="G46" i="1"/>
  <c r="G45" i="1"/>
  <c r="G44" i="1"/>
  <c r="F39" i="1"/>
  <c r="G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F62" i="12"/>
  <c r="F63" i="9"/>
  <c r="F53" i="3"/>
  <c r="E53" i="3"/>
  <c r="D53" i="3"/>
  <c r="F62" i="2"/>
  <c r="F63" i="1"/>
  <c r="F64" i="6"/>
  <c r="A3" i="4"/>
  <c r="A3" i="14"/>
  <c r="A4" i="13"/>
  <c r="A3" i="12"/>
  <c r="A3" i="11"/>
  <c r="A3" i="10"/>
  <c r="A3" i="9"/>
  <c r="A3" i="8"/>
  <c r="A3" i="7"/>
  <c r="A3" i="6"/>
  <c r="A3" i="5"/>
  <c r="A3" i="3"/>
  <c r="A3" i="2"/>
  <c r="B6" i="13"/>
  <c r="F63" i="14"/>
  <c r="F62" i="7"/>
  <c r="G39" i="10"/>
  <c r="F64" i="5"/>
  <c r="G39" i="4"/>
  <c r="G75" i="3"/>
  <c r="F62" i="11"/>
  <c r="G61" i="1"/>
  <c r="G50" i="8" l="1"/>
  <c r="G72" i="8"/>
  <c r="B7" i="13"/>
  <c r="B9" i="13" s="1"/>
  <c r="B21" i="13"/>
  <c r="B17" i="13"/>
  <c r="B19" i="13" s="1"/>
  <c r="F74" i="8"/>
  <c r="B13" i="13"/>
  <c r="B14" i="13" s="1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<sst xmlns="http://schemas.openxmlformats.org/spreadsheetml/2006/main" count="963" uniqueCount="162">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</sst>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28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860667</v>
      </c>
      <c r="F9" s="74">
        <v>90832.5</v>
      </c>
      <c r="G9" s="103">
        <f>F9/E9</f>
        <v>0.10553733325432485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1249223</v>
      </c>
      <c r="F10" s="74">
        <v>302082</v>
      </c>
      <c r="G10" s="103">
        <f>F10/E10</f>
        <v>0.24181591277137868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1270481</v>
      </c>
      <c r="F13" s="74">
        <v>198085.5</v>
      </c>
      <c r="G13" s="103">
        <f t="shared" ref="G13:G22" si="0">F13/E13</f>
        <v>0.15591378383462642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166000</v>
      </c>
      <c r="F15" s="74">
        <v>47995</v>
      </c>
      <c r="G15" s="103">
        <f t="shared" si="0"/>
        <v>0.2891265060240964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3465247</v>
      </c>
      <c r="F16" s="74">
        <v>226851.5</v>
      </c>
      <c r="G16" s="103">
        <f t="shared" si="0"/>
        <v>6.5464741762996978E-2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5674915</v>
      </c>
      <c r="F17" s="74">
        <v>229977</v>
      </c>
      <c r="G17" s="103">
        <f t="shared" si="0"/>
        <v>4.0525188482999304E-2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467055</v>
      </c>
      <c r="F18" s="74">
        <v>156312</v>
      </c>
      <c r="G18" s="103">
        <f t="shared" si="0"/>
        <v>0.33467578764813566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879615</v>
      </c>
      <c r="F20" s="74">
        <v>261962</v>
      </c>
      <c r="G20" s="103">
        <f t="shared" si="0"/>
        <v>0.29781438470239818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65145</v>
      </c>
      <c r="F22" s="74">
        <v>16215</v>
      </c>
      <c r="G22" s="103">
        <f t="shared" si="0"/>
        <v>0.24890628597743494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643315</v>
      </c>
      <c r="F25" s="74">
        <v>136683</v>
      </c>
      <c r="G25" s="103">
        <f>F25/E25</f>
        <v>0.2124666765115068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3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560153</v>
      </c>
      <c r="F30" s="74">
        <v>164812</v>
      </c>
      <c r="G30" s="103">
        <f>F30/E30</f>
        <v>0.29422675590419045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268791</v>
      </c>
      <c r="F31" s="74">
        <v>63433</v>
      </c>
      <c r="G31" s="103">
        <f>F31/E31</f>
        <v>0.23599376467218025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3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3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15570607</v>
      </c>
      <c r="F39" s="82">
        <f>SUM(F9:F38)</f>
        <v>1895240.5</v>
      </c>
      <c r="G39" s="105">
        <f>F39/E39</f>
        <v>0.12171911473971439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10799844.300000001</v>
      </c>
      <c r="F44" s="74">
        <v>582898.81999999995</v>
      </c>
      <c r="G44" s="103">
        <f>1-(+F44/E44)</f>
        <v>0.94602710892785746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6910858.9100000001</v>
      </c>
      <c r="F45" s="74">
        <v>517693.32</v>
      </c>
      <c r="G45" s="103">
        <f t="shared" ref="G45:G52" si="1">1-(+F45/E45)</f>
        <v>0.92508987280135346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5804427.75</v>
      </c>
      <c r="F46" s="74">
        <v>345217.16</v>
      </c>
      <c r="G46" s="103">
        <f t="shared" si="1"/>
        <v>0.94052520336737766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592337.5</v>
      </c>
      <c r="F47" s="74">
        <v>38825.5</v>
      </c>
      <c r="G47" s="103">
        <f t="shared" si="1"/>
        <v>0.93445375313904655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13944349.27</v>
      </c>
      <c r="F48" s="74">
        <v>1055933.94</v>
      </c>
      <c r="G48" s="103">
        <f t="shared" si="1"/>
        <v>0.92427513686337837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1748648</v>
      </c>
      <c r="F49" s="74">
        <v>142871</v>
      </c>
      <c r="G49" s="103">
        <f t="shared" si="1"/>
        <v>0.91829630663232398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1867285.3</v>
      </c>
      <c r="F50" s="74">
        <v>81968.800000000003</v>
      </c>
      <c r="G50" s="103">
        <f t="shared" si="1"/>
        <v>0.95610269089570832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3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235600</v>
      </c>
      <c r="F52" s="74">
        <v>-291025</v>
      </c>
      <c r="G52" s="103">
        <f t="shared" si="1"/>
        <v>2.2352504244482176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15"/>
    </row>
    <row r="54" spans="1:8" ht="15.75" x14ac:dyDescent="0.25">
      <c r="A54" s="27" t="s">
        <v>99</v>
      </c>
      <c r="B54" s="28"/>
      <c r="C54" s="14"/>
      <c r="D54" s="73">
        <v>755</v>
      </c>
      <c r="E54" s="74">
        <v>77666402.219999999</v>
      </c>
      <c r="F54" s="74">
        <v>8414481.1400000006</v>
      </c>
      <c r="G54" s="103">
        <f>1-(+F54/E54)</f>
        <v>0.89165867222528339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4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4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4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4"/>
      <c r="H60" s="15"/>
    </row>
    <row r="61" spans="1:8" ht="15.75" x14ac:dyDescent="0.25">
      <c r="A61" s="33"/>
      <c r="B61" s="33"/>
      <c r="C61" s="33"/>
      <c r="D61" s="81">
        <f>SUM(D44:D57)</f>
        <v>1084</v>
      </c>
      <c r="E61" s="82">
        <f>SUM(E44:E60)</f>
        <v>119569753.25</v>
      </c>
      <c r="F61" s="82">
        <f>SUM(F44:F60)</f>
        <v>10888864.68</v>
      </c>
      <c r="G61" s="109">
        <f>1-(+F61/E61)</f>
        <v>0.90893295014807607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F61+F39</f>
        <v>12784105.18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7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139">
        <v>3</v>
      </c>
      <c r="E10" s="74">
        <v>190545</v>
      </c>
      <c r="F10" s="74">
        <v>36379</v>
      </c>
      <c r="G10" s="103">
        <f>F10/E10</f>
        <v>0.19092077986827258</v>
      </c>
      <c r="H10" s="15"/>
    </row>
    <row r="11" spans="1:8" ht="15.75" x14ac:dyDescent="0.25">
      <c r="A11" s="93" t="s">
        <v>120</v>
      </c>
      <c r="B11" s="13"/>
      <c r="C11" s="14"/>
      <c r="D11" s="139"/>
      <c r="E11" s="74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139">
        <v>1</v>
      </c>
      <c r="E12" s="74">
        <v>54443</v>
      </c>
      <c r="F12" s="74">
        <v>23481</v>
      </c>
      <c r="G12" s="103">
        <f>F12/E12</f>
        <v>0.43129511599287329</v>
      </c>
      <c r="H12" s="15"/>
    </row>
    <row r="13" spans="1:8" ht="15.75" x14ac:dyDescent="0.25">
      <c r="A13" s="93" t="s">
        <v>74</v>
      </c>
      <c r="B13" s="13"/>
      <c r="C13" s="14"/>
      <c r="D13" s="139"/>
      <c r="E13" s="74"/>
      <c r="F13" s="74"/>
      <c r="G13" s="103"/>
      <c r="H13" s="15"/>
    </row>
    <row r="14" spans="1:8" ht="15.75" x14ac:dyDescent="0.25">
      <c r="A14" s="93" t="s">
        <v>107</v>
      </c>
      <c r="B14" s="13"/>
      <c r="C14" s="14"/>
      <c r="D14" s="139"/>
      <c r="E14" s="74"/>
      <c r="F14" s="74"/>
      <c r="G14" s="103"/>
      <c r="H14" s="15"/>
    </row>
    <row r="15" spans="1:8" ht="15.75" x14ac:dyDescent="0.25">
      <c r="A15" s="93" t="s">
        <v>109</v>
      </c>
      <c r="B15" s="13"/>
      <c r="C15" s="14"/>
      <c r="D15" s="139">
        <v>7</v>
      </c>
      <c r="E15" s="74">
        <f>1773366+58940</f>
        <v>1832306</v>
      </c>
      <c r="F15" s="74">
        <f>320177-33782.5</f>
        <v>286394.5</v>
      </c>
      <c r="G15" s="103">
        <f>F15/E15</f>
        <v>0.15630276820574729</v>
      </c>
      <c r="H15" s="15"/>
    </row>
    <row r="16" spans="1:8" ht="15.75" x14ac:dyDescent="0.25">
      <c r="A16" s="93" t="s">
        <v>104</v>
      </c>
      <c r="B16" s="13"/>
      <c r="C16" s="14"/>
      <c r="D16" s="139">
        <v>4</v>
      </c>
      <c r="E16" s="74">
        <v>638365</v>
      </c>
      <c r="F16" s="74">
        <v>206218.5</v>
      </c>
      <c r="G16" s="103">
        <f>F16/E16</f>
        <v>0.32304167678365825</v>
      </c>
      <c r="H16" s="15"/>
    </row>
    <row r="17" spans="1:8" ht="15.75" x14ac:dyDescent="0.25">
      <c r="A17" s="93" t="s">
        <v>78</v>
      </c>
      <c r="B17" s="13"/>
      <c r="C17" s="14"/>
      <c r="D17" s="139"/>
      <c r="E17" s="74"/>
      <c r="F17" s="74"/>
      <c r="G17" s="103"/>
      <c r="H17" s="15"/>
    </row>
    <row r="18" spans="1:8" ht="15.75" x14ac:dyDescent="0.25">
      <c r="A18" s="70" t="s">
        <v>114</v>
      </c>
      <c r="B18" s="13"/>
      <c r="C18" s="14"/>
      <c r="D18" s="139"/>
      <c r="E18" s="74"/>
      <c r="F18" s="74"/>
      <c r="G18" s="103"/>
      <c r="H18" s="15"/>
    </row>
    <row r="19" spans="1:8" ht="15.75" x14ac:dyDescent="0.25">
      <c r="A19" s="70" t="s">
        <v>14</v>
      </c>
      <c r="B19" s="13"/>
      <c r="C19" s="14"/>
      <c r="D19" s="139">
        <v>1</v>
      </c>
      <c r="E19" s="74">
        <v>82985</v>
      </c>
      <c r="F19" s="74">
        <v>26256</v>
      </c>
      <c r="G19" s="103">
        <f>F19/E19</f>
        <v>0.3163945291317708</v>
      </c>
      <c r="H19" s="15"/>
    </row>
    <row r="20" spans="1:8" ht="15.75" x14ac:dyDescent="0.25">
      <c r="A20" s="93" t="s">
        <v>15</v>
      </c>
      <c r="B20" s="13"/>
      <c r="C20" s="14"/>
      <c r="D20" s="139">
        <v>1</v>
      </c>
      <c r="E20" s="74">
        <v>1137505</v>
      </c>
      <c r="F20" s="74">
        <v>393198</v>
      </c>
      <c r="G20" s="103">
        <f>F20/E20</f>
        <v>0.34566705201295816</v>
      </c>
      <c r="H20" s="15"/>
    </row>
    <row r="21" spans="1:8" ht="15.75" x14ac:dyDescent="0.25">
      <c r="A21" s="93" t="s">
        <v>59</v>
      </c>
      <c r="B21" s="13"/>
      <c r="C21" s="14"/>
      <c r="D21" s="139"/>
      <c r="E21" s="74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139"/>
      <c r="E22" s="74"/>
      <c r="F22" s="74"/>
      <c r="G22" s="103"/>
      <c r="H22" s="15"/>
    </row>
    <row r="23" spans="1:8" ht="15.75" x14ac:dyDescent="0.25">
      <c r="A23" s="93" t="s">
        <v>115</v>
      </c>
      <c r="B23" s="13"/>
      <c r="C23" s="14"/>
      <c r="D23" s="139"/>
      <c r="E23" s="74"/>
      <c r="F23" s="74"/>
      <c r="G23" s="103"/>
      <c r="H23" s="15"/>
    </row>
    <row r="24" spans="1:8" ht="15.75" x14ac:dyDescent="0.25">
      <c r="A24" s="93" t="s">
        <v>18</v>
      </c>
      <c r="B24" s="13"/>
      <c r="C24" s="14"/>
      <c r="D24" s="139"/>
      <c r="E24" s="74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139">
        <v>3</v>
      </c>
      <c r="E25" s="74">
        <v>821076</v>
      </c>
      <c r="F25" s="74">
        <v>237217</v>
      </c>
      <c r="G25" s="103">
        <f>F25/E25</f>
        <v>0.28890991820489209</v>
      </c>
      <c r="H25" s="15"/>
    </row>
    <row r="26" spans="1:8" ht="15.75" x14ac:dyDescent="0.25">
      <c r="A26" s="94" t="s">
        <v>21</v>
      </c>
      <c r="B26" s="13"/>
      <c r="C26" s="14"/>
      <c r="D26" s="139">
        <v>9</v>
      </c>
      <c r="E26" s="74">
        <v>106937</v>
      </c>
      <c r="F26" s="74">
        <v>106937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139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139"/>
      <c r="E28" s="74">
        <v>36868</v>
      </c>
      <c r="F28" s="74">
        <v>16268</v>
      </c>
      <c r="G28" s="103">
        <f>F28/E28</f>
        <v>0.44124986438103503</v>
      </c>
      <c r="H28" s="15"/>
    </row>
    <row r="29" spans="1:8" ht="15.75" x14ac:dyDescent="0.25">
      <c r="A29" s="70" t="s">
        <v>24</v>
      </c>
      <c r="B29" s="13"/>
      <c r="C29" s="14"/>
      <c r="D29" s="139">
        <v>1</v>
      </c>
      <c r="E29" s="74">
        <v>143757</v>
      </c>
      <c r="F29" s="74">
        <v>24206.46</v>
      </c>
      <c r="G29" s="103">
        <f t="shared" ref="G29:G34" si="0">F29/E29</f>
        <v>0.16838456562115237</v>
      </c>
      <c r="H29" s="15"/>
    </row>
    <row r="30" spans="1:8" ht="15.75" x14ac:dyDescent="0.25">
      <c r="A30" s="70" t="s">
        <v>67</v>
      </c>
      <c r="B30" s="13"/>
      <c r="C30" s="14"/>
      <c r="D30" s="139"/>
      <c r="E30" s="74"/>
      <c r="F30" s="74"/>
      <c r="G30" s="103"/>
      <c r="H30" s="15"/>
    </row>
    <row r="31" spans="1:8" ht="15.75" x14ac:dyDescent="0.25">
      <c r="A31" s="70" t="s">
        <v>79</v>
      </c>
      <c r="B31" s="13"/>
      <c r="C31" s="14"/>
      <c r="D31" s="139"/>
      <c r="E31" s="74"/>
      <c r="F31" s="74"/>
      <c r="G31" s="103"/>
      <c r="H31" s="15"/>
    </row>
    <row r="32" spans="1:8" ht="15.75" x14ac:dyDescent="0.25">
      <c r="A32" s="70" t="s">
        <v>110</v>
      </c>
      <c r="B32" s="13"/>
      <c r="C32" s="14"/>
      <c r="D32" s="139"/>
      <c r="E32" s="74"/>
      <c r="F32" s="74"/>
      <c r="G32" s="103"/>
      <c r="H32" s="15"/>
    </row>
    <row r="33" spans="1:8" ht="15.75" x14ac:dyDescent="0.25">
      <c r="A33" s="70" t="s">
        <v>27</v>
      </c>
      <c r="B33" s="13"/>
      <c r="C33" s="14"/>
      <c r="D33" s="139">
        <v>1</v>
      </c>
      <c r="E33" s="74">
        <v>337360</v>
      </c>
      <c r="F33" s="74">
        <v>56419</v>
      </c>
      <c r="G33" s="103">
        <f t="shared" si="0"/>
        <v>0.1672367797012094</v>
      </c>
      <c r="H33" s="15"/>
    </row>
    <row r="34" spans="1:8" ht="15.75" x14ac:dyDescent="0.25">
      <c r="A34" s="70" t="s">
        <v>76</v>
      </c>
      <c r="B34" s="13"/>
      <c r="C34" s="14"/>
      <c r="D34" s="139">
        <v>2</v>
      </c>
      <c r="E34" s="74">
        <v>805633</v>
      </c>
      <c r="F34" s="74">
        <v>208524.5</v>
      </c>
      <c r="G34" s="103">
        <f t="shared" si="0"/>
        <v>0.25883311631971384</v>
      </c>
      <c r="H34" s="15"/>
    </row>
    <row r="35" spans="1:8" x14ac:dyDescent="0.2">
      <c r="A35" s="16" t="s">
        <v>28</v>
      </c>
      <c r="B35" s="13"/>
      <c r="C35" s="14"/>
      <c r="D35" s="77"/>
      <c r="E35" s="95">
        <v>24495</v>
      </c>
      <c r="F35" s="74">
        <v>4655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6212275</v>
      </c>
      <c r="F39" s="82">
        <f>SUM(F9:F38)</f>
        <v>1626153.96</v>
      </c>
      <c r="G39" s="105">
        <f>F39/E39</f>
        <v>0.26176464499720309</v>
      </c>
      <c r="H39" s="15"/>
    </row>
    <row r="40" spans="1:8" ht="15.75" x14ac:dyDescent="0.25">
      <c r="A40" s="119"/>
      <c r="B40" s="120"/>
      <c r="C40" s="22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59</v>
      </c>
      <c r="E44" s="110">
        <v>11074914.32</v>
      </c>
      <c r="F44" s="74">
        <v>861231.39</v>
      </c>
      <c r="G44" s="103">
        <f>1-(+F44/E44)</f>
        <v>0.92223584173064732</v>
      </c>
      <c r="H44" s="15"/>
    </row>
    <row r="45" spans="1:8" ht="15.75" x14ac:dyDescent="0.25">
      <c r="A45" s="27" t="s">
        <v>34</v>
      </c>
      <c r="B45" s="28"/>
      <c r="C45" s="14"/>
      <c r="D45" s="73">
        <v>13</v>
      </c>
      <c r="E45" s="110">
        <v>4265270.24</v>
      </c>
      <c r="F45" s="74">
        <v>487917.77</v>
      </c>
      <c r="G45" s="103">
        <f>1-(+F45/E45)</f>
        <v>0.88560683320267186</v>
      </c>
      <c r="H45" s="15"/>
    </row>
    <row r="46" spans="1:8" ht="15.75" x14ac:dyDescent="0.25">
      <c r="A46" s="27" t="s">
        <v>35</v>
      </c>
      <c r="B46" s="28"/>
      <c r="C46" s="14"/>
      <c r="D46" s="73">
        <v>77</v>
      </c>
      <c r="E46" s="110">
        <v>4689944.5</v>
      </c>
      <c r="F46" s="74">
        <v>382080.15</v>
      </c>
      <c r="G46" s="103">
        <f>1-(+F46/E46)</f>
        <v>0.91853205299124541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0">
        <v>3834770</v>
      </c>
      <c r="F47" s="74">
        <v>44573.1</v>
      </c>
      <c r="G47" s="103">
        <f>1-(+F47/E47)</f>
        <v>0.98837659103414288</v>
      </c>
      <c r="H47" s="15"/>
    </row>
    <row r="48" spans="1:8" ht="15.75" x14ac:dyDescent="0.25">
      <c r="A48" s="27" t="s">
        <v>37</v>
      </c>
      <c r="B48" s="28"/>
      <c r="C48" s="14"/>
      <c r="D48" s="73">
        <v>51</v>
      </c>
      <c r="E48" s="110">
        <v>13187088.5</v>
      </c>
      <c r="F48" s="74">
        <v>785536.69</v>
      </c>
      <c r="G48" s="103">
        <f t="shared" ref="G48:G54" si="1">1-(+F48/E48)</f>
        <v>0.94043137801039256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0">
        <v>707316</v>
      </c>
      <c r="F49" s="74">
        <v>21266</v>
      </c>
      <c r="G49" s="103">
        <f t="shared" si="1"/>
        <v>0.969934230245039</v>
      </c>
      <c r="H49" s="2"/>
    </row>
    <row r="50" spans="1:8" ht="15.75" x14ac:dyDescent="0.25">
      <c r="A50" s="27" t="s">
        <v>39</v>
      </c>
      <c r="B50" s="28"/>
      <c r="C50" s="21"/>
      <c r="D50" s="73">
        <v>6</v>
      </c>
      <c r="E50" s="110">
        <v>914617</v>
      </c>
      <c r="F50" s="74">
        <v>144101.76999999999</v>
      </c>
      <c r="G50" s="103">
        <f t="shared" si="1"/>
        <v>0.84244577785018215</v>
      </c>
      <c r="H50" s="2"/>
    </row>
    <row r="51" spans="1:8" ht="15.75" x14ac:dyDescent="0.25">
      <c r="A51" s="27" t="s">
        <v>40</v>
      </c>
      <c r="B51" s="28"/>
      <c r="C51" s="33"/>
      <c r="D51" s="73"/>
      <c r="E51" s="110">
        <v>800</v>
      </c>
      <c r="F51" s="74"/>
      <c r="G51" s="103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0">
        <v>83000</v>
      </c>
      <c r="F52" s="74">
        <v>18350</v>
      </c>
      <c r="G52" s="103">
        <f t="shared" si="1"/>
        <v>0.77891566265060241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0">
        <v>38400</v>
      </c>
      <c r="F53" s="74">
        <v>-2625</v>
      </c>
      <c r="G53" s="103">
        <f t="shared" si="1"/>
        <v>1.068359375</v>
      </c>
      <c r="H53" s="2"/>
    </row>
    <row r="54" spans="1:8" ht="15.75" x14ac:dyDescent="0.25">
      <c r="A54" s="27" t="s">
        <v>99</v>
      </c>
      <c r="B54" s="28"/>
      <c r="C54" s="40"/>
      <c r="D54" s="73">
        <v>754</v>
      </c>
      <c r="E54" s="110">
        <v>75875629.209999993</v>
      </c>
      <c r="F54" s="74">
        <v>9267287.6899999995</v>
      </c>
      <c r="G54" s="103">
        <f t="shared" si="1"/>
        <v>0.87786213061441576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4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4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4"/>
      <c r="H58" s="2"/>
    </row>
    <row r="59" spans="1:8" ht="18" x14ac:dyDescent="0.25">
      <c r="A59" s="16" t="s">
        <v>30</v>
      </c>
      <c r="B59" s="28"/>
      <c r="C59" s="116"/>
      <c r="D59" s="77"/>
      <c r="E59" s="95"/>
      <c r="F59" s="74"/>
      <c r="G59" s="104"/>
      <c r="H59" s="2"/>
    </row>
    <row r="60" spans="1:8" ht="18" x14ac:dyDescent="0.25">
      <c r="A60" s="32"/>
      <c r="B60" s="18"/>
      <c r="C60" s="39"/>
      <c r="D60" s="77"/>
      <c r="E60" s="80"/>
      <c r="F60" s="80"/>
      <c r="G60" s="104"/>
      <c r="H60" s="2"/>
    </row>
    <row r="61" spans="1:8" ht="18" x14ac:dyDescent="0.25">
      <c r="A61" s="20" t="s">
        <v>45</v>
      </c>
      <c r="B61" s="20"/>
      <c r="C61" s="39"/>
      <c r="D61" s="81">
        <f>SUM(D44:D57)</f>
        <v>970</v>
      </c>
      <c r="E61" s="82">
        <f>SUM(E44:E60)</f>
        <v>114671749.77</v>
      </c>
      <c r="F61" s="82">
        <f>SUM(F44:F60)</f>
        <v>12009719.559999999</v>
      </c>
      <c r="G61" s="109">
        <f>1-(+F61/E61)</f>
        <v>0.89526871627852378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13635873.52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topLeftCell="A25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948156</v>
      </c>
      <c r="F9" s="74">
        <v>233303</v>
      </c>
      <c r="G9" s="103">
        <f>+F9/E9</f>
        <v>0.24605972013044267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3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215760</v>
      </c>
      <c r="F11" s="74">
        <v>39728</v>
      </c>
      <c r="G11" s="103">
        <f>F11/E11</f>
        <v>0.18413051538746755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3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231029</v>
      </c>
      <c r="F15" s="74">
        <v>60628</v>
      </c>
      <c r="G15" s="103">
        <f>F15/E15</f>
        <v>0.26242592921234997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3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466587</v>
      </c>
      <c r="F18" s="74">
        <v>92627.5</v>
      </c>
      <c r="G18" s="103">
        <f>F18/E18</f>
        <v>0.19852139043736752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3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77970</v>
      </c>
      <c r="F22" s="74">
        <v>14539.5</v>
      </c>
      <c r="G22" s="103">
        <f>F22/E22</f>
        <v>0.18647556752597153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3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42717</v>
      </c>
      <c r="F29" s="74">
        <v>16182.5</v>
      </c>
      <c r="G29" s="103">
        <f>F29/E29</f>
        <v>0.37883044221270218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145561</v>
      </c>
      <c r="F30" s="74">
        <v>40743</v>
      </c>
      <c r="G30" s="103">
        <f>F30/E30</f>
        <v>0.27990327079368787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212897</v>
      </c>
      <c r="F33" s="74">
        <v>20994</v>
      </c>
      <c r="G33" s="103">
        <f>F33/E33</f>
        <v>9.8611065444792548E-2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174498</v>
      </c>
      <c r="F34" s="74">
        <v>77288</v>
      </c>
      <c r="G34" s="103">
        <f>+F34/E34</f>
        <v>0.44291625118912537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2515175</v>
      </c>
      <c r="F39" s="82">
        <f>SUM(F9:F38)</f>
        <v>596033.5</v>
      </c>
      <c r="G39" s="105">
        <f>F39/E39</f>
        <v>0.23697496198077669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3743898.73</v>
      </c>
      <c r="F44" s="74">
        <v>326452.74</v>
      </c>
      <c r="G44" s="75">
        <f t="shared" ref="G44:G51" si="0">1-(+F44/E44)</f>
        <v>0.91280406775318945</v>
      </c>
      <c r="H44" s="15"/>
    </row>
    <row r="45" spans="1:8" ht="15.75" x14ac:dyDescent="0.25">
      <c r="A45" s="27" t="s">
        <v>34</v>
      </c>
      <c r="B45" s="28"/>
      <c r="C45" s="14"/>
      <c r="D45" s="73">
        <v>1</v>
      </c>
      <c r="E45" s="74">
        <v>186876.88</v>
      </c>
      <c r="F45" s="74">
        <v>28632.68</v>
      </c>
      <c r="G45" s="75">
        <f t="shared" si="0"/>
        <v>0.84678318687683574</v>
      </c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6342794.5</v>
      </c>
      <c r="F46" s="74">
        <v>492093.91</v>
      </c>
      <c r="G46" s="75">
        <f t="shared" si="0"/>
        <v>0.92241686058093164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2973111</v>
      </c>
      <c r="F47" s="74">
        <v>107299.39</v>
      </c>
      <c r="G47" s="75">
        <f t="shared" si="0"/>
        <v>0.96391006255736833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5724423</v>
      </c>
      <c r="F48" s="74">
        <v>459175.27</v>
      </c>
      <c r="G48" s="75">
        <f t="shared" si="0"/>
        <v>0.91978662827677127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796059</v>
      </c>
      <c r="F49" s="74">
        <v>21031</v>
      </c>
      <c r="G49" s="75">
        <f t="shared" si="0"/>
        <v>0.97358110391315211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2061215</v>
      </c>
      <c r="F50" s="74">
        <v>170675.32</v>
      </c>
      <c r="G50" s="75">
        <f t="shared" si="0"/>
        <v>0.91719674075727176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131500</v>
      </c>
      <c r="F51" s="74">
        <v>13560</v>
      </c>
      <c r="G51" s="75">
        <f t="shared" si="0"/>
        <v>0.8968821292775665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44546001.759999998</v>
      </c>
      <c r="F53" s="74">
        <v>4989796.62</v>
      </c>
      <c r="G53" s="75">
        <f>1-(+F53/E53)</f>
        <v>0.88798553354163023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831</v>
      </c>
      <c r="E60" s="82">
        <f>SUM(E44:E59)</f>
        <v>66505879.869999997</v>
      </c>
      <c r="F60" s="82">
        <f>SUM(F44:F59)</f>
        <v>6608716.9299999997</v>
      </c>
      <c r="G60" s="83">
        <f>1-(+F60/E60)</f>
        <v>0.90062958428761253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7204750.4299999997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5"/>
      <c r="B69" s="116"/>
      <c r="C69" s="116"/>
      <c r="D69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topLeftCell="A34" zoomScale="87" zoomScaleNormal="87" workbookViewId="0">
      <selection activeCell="D17" sqref="D17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124080</v>
      </c>
      <c r="F17" s="74">
        <v>32457</v>
      </c>
      <c r="G17" s="75">
        <f>F17/E17</f>
        <v>0.26158123791102517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98164</v>
      </c>
      <c r="F18" s="74">
        <v>13868.5</v>
      </c>
      <c r="G18" s="75">
        <f>F18/E18</f>
        <v>0.14127888024122898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310222</v>
      </c>
      <c r="F33" s="74">
        <v>123024.5</v>
      </c>
      <c r="G33" s="75">
        <f>F33/E33</f>
        <v>0.39656923106678443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532466</v>
      </c>
      <c r="F39" s="82">
        <f>SUM(F9:F38)</f>
        <v>169350</v>
      </c>
      <c r="G39" s="83">
        <f>F39/E39</f>
        <v>0.31804847633463923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25</v>
      </c>
      <c r="E44" s="74">
        <v>1633382.3999999999</v>
      </c>
      <c r="F44" s="74">
        <v>126288.65</v>
      </c>
      <c r="G44" s="75">
        <f>1-(+F44/E44)</f>
        <v>0.92268274104092218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45</v>
      </c>
      <c r="E46" s="74">
        <v>2021780.75</v>
      </c>
      <c r="F46" s="74">
        <v>186900.51</v>
      </c>
      <c r="G46" s="75">
        <f>1-(+F46/E46)</f>
        <v>0.90755648949570822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403961.5</v>
      </c>
      <c r="F47" s="74">
        <v>22444.99</v>
      </c>
      <c r="G47" s="75">
        <f>1-(+F47/E47)</f>
        <v>0.9444377991467009</v>
      </c>
      <c r="H47" s="15"/>
    </row>
    <row r="48" spans="1:8" ht="15.75" x14ac:dyDescent="0.25">
      <c r="A48" s="27" t="s">
        <v>37</v>
      </c>
      <c r="B48" s="28"/>
      <c r="C48" s="14"/>
      <c r="D48" s="73">
        <v>23</v>
      </c>
      <c r="E48" s="74">
        <v>1753596.4</v>
      </c>
      <c r="F48" s="74">
        <v>135894.63</v>
      </c>
      <c r="G48" s="75">
        <f>1-(+F48/E48)</f>
        <v>0.92250518420316097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26490</v>
      </c>
      <c r="F50" s="74">
        <v>5045</v>
      </c>
      <c r="G50" s="75">
        <f>1-(+F50/E50)</f>
        <v>0.80955077387693475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1">
        <v>299</v>
      </c>
      <c r="E53" s="112">
        <v>24148425.93</v>
      </c>
      <c r="F53" s="112">
        <v>3095392.07</v>
      </c>
      <c r="G53" s="75">
        <f>1-(+F53/E53)</f>
        <v>0.87181806056540767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399</v>
      </c>
      <c r="E60" s="82">
        <f>SUM(E44:E59)</f>
        <v>29987636.98</v>
      </c>
      <c r="F60" s="82">
        <f>SUM(F44:F59)</f>
        <v>3571965.8499999996</v>
      </c>
      <c r="G60" s="83">
        <f>1-(F60/E60)</f>
        <v>0.88088538445419051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3741315.8499999996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5"/>
      <c r="B70" s="116"/>
      <c r="C70" s="116"/>
      <c r="D70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3" zoomScale="87" zoomScaleNormal="87" workbookViewId="0">
      <selection activeCell="D15" sqref="D15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SEPTEMBER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499245</v>
      </c>
      <c r="F15" s="74">
        <v>150180</v>
      </c>
      <c r="G15" s="75">
        <f>F15/E15</f>
        <v>0.30081422948652464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453774</v>
      </c>
      <c r="F19" s="74">
        <v>86306</v>
      </c>
      <c r="G19" s="75">
        <f>F19/E19</f>
        <v>0.1901960006523071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354927</v>
      </c>
      <c r="F24" s="74">
        <v>48321.5</v>
      </c>
      <c r="G24" s="75">
        <f>F24/E24</f>
        <v>0.13614489740143748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15825</v>
      </c>
      <c r="F26" s="74">
        <v>15825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70216</v>
      </c>
      <c r="F29" s="74">
        <v>28259</v>
      </c>
      <c r="G29" s="75">
        <f>F29/E29</f>
        <v>0.40245812920132162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974462</v>
      </c>
      <c r="F30" s="74">
        <v>137801</v>
      </c>
      <c r="G30" s="75">
        <f>F30/E30</f>
        <v>0.1414123896057517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142539</v>
      </c>
      <c r="F34" s="74">
        <v>62548</v>
      </c>
      <c r="G34" s="75">
        <f>F34/E34</f>
        <v>0.43881323707897485</v>
      </c>
      <c r="H34" s="66"/>
    </row>
    <row r="35" spans="1:8" x14ac:dyDescent="0.2">
      <c r="A35" s="16" t="s">
        <v>28</v>
      </c>
      <c r="B35" s="13"/>
      <c r="C35" s="14"/>
      <c r="D35" s="77"/>
      <c r="E35" s="95">
        <v>1060</v>
      </c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2512048</v>
      </c>
      <c r="F39" s="82">
        <f>SUM(F9:F38)</f>
        <v>529240.5</v>
      </c>
      <c r="G39" s="83">
        <f>F39/E39</f>
        <v>0.21068088667095533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373447.75</v>
      </c>
      <c r="F44" s="74">
        <v>43732.15</v>
      </c>
      <c r="G44" s="75">
        <f>1-(+F44/E44)</f>
        <v>0.88289620167747696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3392477.5</v>
      </c>
      <c r="F46" s="74">
        <v>273418.61</v>
      </c>
      <c r="G46" s="75">
        <f t="shared" ref="G46:G52" si="0">1-(+F46/E46)</f>
        <v>0.91940444409727107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1731534.75</v>
      </c>
      <c r="F47" s="74">
        <v>65120.02</v>
      </c>
      <c r="G47" s="75">
        <f t="shared" si="0"/>
        <v>0.96239173369174369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4097829.49</v>
      </c>
      <c r="F48" s="74">
        <v>321185.39</v>
      </c>
      <c r="G48" s="75">
        <f t="shared" si="0"/>
        <v>0.9216206065226008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1266660</v>
      </c>
      <c r="F50" s="74">
        <v>107470</v>
      </c>
      <c r="G50" s="75">
        <f t="shared" si="0"/>
        <v>0.91515481660429787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497620</v>
      </c>
      <c r="F51" s="74">
        <v>23435</v>
      </c>
      <c r="G51" s="75">
        <f t="shared" si="0"/>
        <v>0.95290583175917365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462700</v>
      </c>
      <c r="F52" s="74">
        <v>52050</v>
      </c>
      <c r="G52" s="75">
        <f t="shared" si="0"/>
        <v>0.88750810460341478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606</v>
      </c>
      <c r="E54" s="74">
        <v>35707310</v>
      </c>
      <c r="F54" s="74">
        <v>3754833.19</v>
      </c>
      <c r="G54" s="75">
        <f>1-(+F54/E54)</f>
        <v>0.89484413163579113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950293.12</v>
      </c>
      <c r="F55" s="74">
        <v>52712.77</v>
      </c>
      <c r="G55" s="75">
        <f>1-(+F55/E55)</f>
        <v>0.94452998881018946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832</v>
      </c>
      <c r="E61" s="82">
        <f>SUM(E44:E60)</f>
        <v>48479872.609999999</v>
      </c>
      <c r="F61" s="82">
        <f>SUM(F44:F60)</f>
        <v>4693957.13</v>
      </c>
      <c r="G61" s="83">
        <f>1-(F61/E61)</f>
        <v>0.90317719751945524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5223197.63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5"/>
      <c r="B71" s="116"/>
      <c r="C71" s="116"/>
      <c r="D71" s="116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SEPTEMBER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4" t="s">
        <v>83</v>
      </c>
      <c r="B6" s="125">
        <f>+ARG!$D$39+CARUTHERSVILLE!$D$39+HOLLYWOOD!$D$39+HARKC!$D$39+BALLYSKC!$D$39+AMERKC!$D$39+LAGRANGE!$D$39+AMERSC!$D$39+RIVERCITY!$D$39+HORSESHOE!$D$39+ISLEBV!$D$39+STJO!$D$39+CAPE!$D$39</f>
        <v>422</v>
      </c>
      <c r="C6" s="58"/>
      <c r="D6" s="21"/>
    </row>
    <row r="7" spans="1:4" ht="21.75" thickTop="1" thickBot="1" x14ac:dyDescent="0.35">
      <c r="A7" s="126" t="s">
        <v>84</v>
      </c>
      <c r="B7" s="134">
        <f>+ARG!$E$39+CARUTHERSVILLE!$E$39+HOLLYWOOD!$E$39+HARKC!$E$39+BALLYSKC!$E$39+AMERKC!$E$39+LAGRANGE!$E$39+AMERSC!$E$39+RIVERCITY!$E$39+HORSESHOE!$E$39+ISLEBV!$E$39+STJO!$E$39+CAPE!$E$39</f>
        <v>109170647</v>
      </c>
      <c r="C7" s="58"/>
      <c r="D7" s="21"/>
    </row>
    <row r="8" spans="1:4" ht="21" thickTop="1" x14ac:dyDescent="0.3">
      <c r="A8" s="126" t="s">
        <v>85</v>
      </c>
      <c r="B8" s="134">
        <f>+ARG!$F$39+CARUTHERSVILLE!$F$39+HOLLYWOOD!$F$39+HARKC!$F$39+BALLYSKC!$F$39+AMERKC!$F$39+LAGRANGE!$F$39+AMERSC!$F$39+RIVERCITY!$F$39+HORSESHOE!$F$39+ISLEBV!$F$39+STJO!$F$39+CAPE!$F$39</f>
        <v>23207689.41</v>
      </c>
      <c r="C8" s="58"/>
      <c r="D8" s="21"/>
    </row>
    <row r="9" spans="1:4" ht="20.25" x14ac:dyDescent="0.3">
      <c r="A9" s="126" t="s">
        <v>86</v>
      </c>
      <c r="B9" s="114">
        <f>B8/B7</f>
        <v>0.21258177035444334</v>
      </c>
      <c r="C9" s="58"/>
      <c r="D9" s="21"/>
    </row>
    <row r="10" spans="1:4" ht="21" thickBot="1" x14ac:dyDescent="0.35">
      <c r="A10" s="128"/>
      <c r="B10" s="129"/>
      <c r="C10" s="58"/>
      <c r="D10" s="21"/>
    </row>
    <row r="11" spans="1:4" ht="21.75" thickTop="1" thickBot="1" x14ac:dyDescent="0.35">
      <c r="A11" s="126" t="s">
        <v>141</v>
      </c>
      <c r="B11" s="125">
        <f>+AMERSC!$D$50+HOLLYWOOD!$D$53</f>
        <v>12</v>
      </c>
      <c r="C11" s="58"/>
      <c r="D11" s="21"/>
    </row>
    <row r="12" spans="1:4" ht="21.75" thickTop="1" thickBot="1" x14ac:dyDescent="0.35">
      <c r="A12" s="126" t="s">
        <v>142</v>
      </c>
      <c r="B12" s="134">
        <f>AMERSC!$E$50+HOLLYWOOD!$E$53</f>
        <v>4650603.5</v>
      </c>
      <c r="C12" s="58"/>
      <c r="D12" s="21"/>
    </row>
    <row r="13" spans="1:4" ht="21" thickTop="1" x14ac:dyDescent="0.3">
      <c r="A13" s="126" t="s">
        <v>143</v>
      </c>
      <c r="B13" s="134">
        <f>+AMERSC!$F$50+HOLLYWOOD!$F$53</f>
        <v>223122.42</v>
      </c>
      <c r="C13" s="58"/>
      <c r="D13" s="21"/>
    </row>
    <row r="14" spans="1:4" ht="20.25" x14ac:dyDescent="0.3">
      <c r="A14" s="126" t="s">
        <v>90</v>
      </c>
      <c r="B14" s="114">
        <f>1-(B13/B12)</f>
        <v>0.95202291057493937</v>
      </c>
      <c r="C14" s="58"/>
      <c r="D14" s="21"/>
    </row>
    <row r="15" spans="1:4" ht="21" thickBot="1" x14ac:dyDescent="0.35">
      <c r="A15" s="128"/>
      <c r="B15" s="129"/>
      <c r="C15" s="58"/>
      <c r="D15" s="21"/>
    </row>
    <row r="16" spans="1:4" ht="21.75" thickTop="1" thickBot="1" x14ac:dyDescent="0.35">
      <c r="A16" s="126" t="s">
        <v>87</v>
      </c>
      <c r="B16" s="125">
        <f>+ARG!$D$61+CARUTHERSVILLE!$D$60+HOLLYWOOD!$D$75+HARKC!$D$61+BALLYSKC!$D$62+AMERKC!$D$62+LAGRANGE!$D$60+AMERSC!$D$72+RIVERCITY!$D$61+HORSESHOE!$D$61+ISLEBV!$D$60+STJO!$D$60+CAPE!$D$61</f>
        <v>13306</v>
      </c>
      <c r="C16" s="58"/>
      <c r="D16" s="21"/>
    </row>
    <row r="17" spans="1:4" ht="21.75" thickTop="1" thickBot="1" x14ac:dyDescent="0.35">
      <c r="A17" s="126" t="s">
        <v>88</v>
      </c>
      <c r="B17" s="134">
        <f>+ARG!$E$61+CARUTHERSVILLE!$E$60+HOLLYWOOD!$E$75+HARKC!$E$61+BALLYSKC!$E$62+AMERKC!$E$62+LAGRANGE!$E$60+AMERSC!$E$72+RIVERCITY!$E$61+HORSESHOE!$E$61+ISLEBV!$E$60+STJO!$E$60+CAPE!$E$61</f>
        <v>1389506533.0899999</v>
      </c>
      <c r="C17" s="58"/>
      <c r="D17" s="21"/>
    </row>
    <row r="18" spans="1:4" ht="21" thickTop="1" x14ac:dyDescent="0.3">
      <c r="A18" s="126" t="s">
        <v>89</v>
      </c>
      <c r="B18" s="134">
        <f>+ARG!$F$61+CARUTHERSVILLE!$F$60+HOLLYWOOD!$F$75+HARKC!$F$61+BALLYSKC!$F$62+AMERKC!$F$62+LAGRANGE!$F$60+AMERSC!$F$72+RIVERCITY!$F$61+HORSESHOE!$F$61+ISLEBV!$F$60+STJO!$F$60+CAPE!$F$61</f>
        <v>135134911.11000001</v>
      </c>
      <c r="C18" s="21"/>
      <c r="D18" s="21"/>
    </row>
    <row r="19" spans="1:4" ht="20.25" x14ac:dyDescent="0.3">
      <c r="A19" s="126" t="s">
        <v>90</v>
      </c>
      <c r="B19" s="114">
        <f>1-(B18/B17)</f>
        <v>0.9027461131762472</v>
      </c>
      <c r="C19" s="21"/>
      <c r="D19" s="21"/>
    </row>
    <row r="20" spans="1:4" ht="20.25" x14ac:dyDescent="0.3">
      <c r="A20" s="128"/>
      <c r="B20" s="130"/>
      <c r="C20" s="21"/>
      <c r="D20" s="21"/>
    </row>
    <row r="21" spans="1:4" ht="20.25" x14ac:dyDescent="0.3">
      <c r="A21" s="126" t="s">
        <v>91</v>
      </c>
      <c r="B21" s="127">
        <f>B18+B8+B13</f>
        <v>158565722.94</v>
      </c>
      <c r="C21" s="21"/>
      <c r="D21" s="21"/>
    </row>
    <row r="22" spans="1:4" ht="21" thickBot="1" x14ac:dyDescent="0.35">
      <c r="A22" s="128"/>
      <c r="B22" s="131"/>
    </row>
    <row r="23" spans="1:4" ht="18.75" thickTop="1" x14ac:dyDescent="0.25">
      <c r="A23" s="132"/>
      <c r="B23" s="133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topLeftCell="A37" zoomScale="87" workbookViewId="0">
      <selection activeCell="D18" sqref="D18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393272</v>
      </c>
      <c r="F18" s="74">
        <v>110441</v>
      </c>
      <c r="G18" s="75">
        <f>F18/E18</f>
        <v>0.28082599320572021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0</v>
      </c>
      <c r="E29" s="74">
        <v>28764</v>
      </c>
      <c r="F29" s="74">
        <v>11010</v>
      </c>
      <c r="G29" s="75">
        <f>F29/E29</f>
        <v>0.3827701293283271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361411</v>
      </c>
      <c r="F30" s="74">
        <v>117919</v>
      </c>
      <c r="G30" s="75">
        <f>F30/E30</f>
        <v>0.3262739650979079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547602</v>
      </c>
      <c r="F32" s="74">
        <v>114442</v>
      </c>
      <c r="G32" s="75">
        <f>F32/E32</f>
        <v>0.20898754935153632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</v>
      </c>
      <c r="E39" s="82">
        <f>SUM(E9:E38)</f>
        <v>1331049</v>
      </c>
      <c r="F39" s="82">
        <f>SUM(F9:F38)</f>
        <v>353812</v>
      </c>
      <c r="G39" s="83">
        <f>F39/E39</f>
        <v>0.26581440653199095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1857440.5</v>
      </c>
      <c r="F46" s="74">
        <v>203526.59</v>
      </c>
      <c r="G46" s="75">
        <f>1-(+F46/E46)</f>
        <v>0.89042632052009207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311947</v>
      </c>
      <c r="F47" s="74">
        <v>32273</v>
      </c>
      <c r="G47" s="75">
        <f>1-(+F47/E47)</f>
        <v>0.89654332306449491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2601126</v>
      </c>
      <c r="F48" s="74">
        <v>179449.06</v>
      </c>
      <c r="G48" s="75">
        <f>1-(+F48/E48)</f>
        <v>0.93101100830947825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527355</v>
      </c>
      <c r="F50" s="74">
        <v>75686.350000000006</v>
      </c>
      <c r="G50" s="75">
        <f>1-(+F50/E50)</f>
        <v>0.85647931658939425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340</v>
      </c>
      <c r="E53" s="74">
        <v>28813585.68</v>
      </c>
      <c r="F53" s="74">
        <v>3159439.89</v>
      </c>
      <c r="G53" s="75">
        <f>1-(+F53/E53)</f>
        <v>0.89034895118266999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232468.62</v>
      </c>
      <c r="F54" s="74">
        <v>19296.169999999998</v>
      </c>
      <c r="G54" s="75">
        <f>1-(+F54/E54)</f>
        <v>0.91699451736754833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416</v>
      </c>
      <c r="E60" s="82">
        <f>SUM(E44:E59)</f>
        <v>34343922.799999997</v>
      </c>
      <c r="F60" s="82">
        <f>SUM(F44:F59)</f>
        <v>3669671.06</v>
      </c>
      <c r="G60" s="83">
        <f>1-(F60/E60)</f>
        <v>0.89314933295855181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4023483.06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5"/>
      <c r="B70" s="116"/>
      <c r="C70" s="116"/>
      <c r="D70" s="116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topLeftCell="A34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139">
        <v>5</v>
      </c>
      <c r="E9" s="74">
        <v>718237</v>
      </c>
      <c r="F9" s="74">
        <v>107527</v>
      </c>
      <c r="G9" s="75">
        <f>F9/E9</f>
        <v>0.14970963623427921</v>
      </c>
      <c r="H9" s="15"/>
    </row>
    <row r="10" spans="1:8" ht="15.75" x14ac:dyDescent="0.25">
      <c r="A10" s="93" t="s">
        <v>11</v>
      </c>
      <c r="B10" s="13"/>
      <c r="C10" s="14"/>
      <c r="D10" s="139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139">
        <v>5</v>
      </c>
      <c r="E11" s="74">
        <v>1223330</v>
      </c>
      <c r="F11" s="74">
        <v>264481.5</v>
      </c>
      <c r="G11" s="75">
        <f>F11/E11</f>
        <v>0.21619800053951102</v>
      </c>
      <c r="H11" s="15"/>
    </row>
    <row r="12" spans="1:8" ht="15.75" x14ac:dyDescent="0.25">
      <c r="A12" s="93" t="s">
        <v>67</v>
      </c>
      <c r="B12" s="13"/>
      <c r="C12" s="14"/>
      <c r="D12" s="139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139">
        <v>2</v>
      </c>
      <c r="E13" s="74">
        <v>890980</v>
      </c>
      <c r="F13" s="74">
        <v>196561.65</v>
      </c>
      <c r="G13" s="75">
        <f>F13/E13</f>
        <v>0.220612864486296</v>
      </c>
      <c r="H13" s="15"/>
    </row>
    <row r="14" spans="1:8" ht="15.75" x14ac:dyDescent="0.25">
      <c r="A14" s="93" t="s">
        <v>25</v>
      </c>
      <c r="B14" s="13"/>
      <c r="C14" s="14"/>
      <c r="D14" s="139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139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39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9">
        <v>2</v>
      </c>
      <c r="E17" s="74">
        <v>137253</v>
      </c>
      <c r="F17" s="74">
        <v>46885</v>
      </c>
      <c r="G17" s="75">
        <f t="shared" ref="G17:G24" si="0">F17/E17</f>
        <v>0.34159544782263412</v>
      </c>
      <c r="H17" s="15"/>
    </row>
    <row r="18" spans="1:8" ht="15.75" x14ac:dyDescent="0.25">
      <c r="A18" s="93" t="s">
        <v>15</v>
      </c>
      <c r="B18" s="13"/>
      <c r="C18" s="14"/>
      <c r="D18" s="139">
        <v>2</v>
      </c>
      <c r="E18" s="74">
        <v>953941</v>
      </c>
      <c r="F18" s="74">
        <v>291041</v>
      </c>
      <c r="G18" s="75">
        <f t="shared" si="0"/>
        <v>0.30509329193314888</v>
      </c>
      <c r="H18" s="15"/>
    </row>
    <row r="19" spans="1:8" ht="15.75" x14ac:dyDescent="0.25">
      <c r="A19" s="93" t="s">
        <v>54</v>
      </c>
      <c r="B19" s="13"/>
      <c r="C19" s="14"/>
      <c r="D19" s="139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39">
        <v>1</v>
      </c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9">
        <v>4</v>
      </c>
      <c r="E21" s="74">
        <v>7848902</v>
      </c>
      <c r="F21" s="74">
        <v>1000296.5</v>
      </c>
      <c r="G21" s="75">
        <f t="shared" si="0"/>
        <v>0.1274441316759975</v>
      </c>
      <c r="H21" s="15"/>
    </row>
    <row r="22" spans="1:8" ht="15.75" x14ac:dyDescent="0.25">
      <c r="A22" s="93" t="s">
        <v>56</v>
      </c>
      <c r="B22" s="13"/>
      <c r="C22" s="14"/>
      <c r="D22" s="139">
        <v>1</v>
      </c>
      <c r="E22" s="74">
        <v>477676</v>
      </c>
      <c r="F22" s="74">
        <v>234360.5</v>
      </c>
      <c r="G22" s="75">
        <f t="shared" si="0"/>
        <v>0.4906264915968146</v>
      </c>
      <c r="H22" s="15"/>
    </row>
    <row r="23" spans="1:8" ht="15.75" x14ac:dyDescent="0.25">
      <c r="A23" s="94" t="s">
        <v>20</v>
      </c>
      <c r="B23" s="13"/>
      <c r="C23" s="14"/>
      <c r="D23" s="139">
        <v>4</v>
      </c>
      <c r="E23" s="74">
        <v>723561</v>
      </c>
      <c r="F23" s="74">
        <v>173343</v>
      </c>
      <c r="G23" s="75">
        <f t="shared" si="0"/>
        <v>0.2395692968526496</v>
      </c>
      <c r="H23" s="15"/>
    </row>
    <row r="24" spans="1:8" ht="15.75" x14ac:dyDescent="0.25">
      <c r="A24" s="94" t="s">
        <v>21</v>
      </c>
      <c r="B24" s="13"/>
      <c r="C24" s="14"/>
      <c r="D24" s="139">
        <v>20</v>
      </c>
      <c r="E24" s="74">
        <v>223065</v>
      </c>
      <c r="F24" s="74">
        <v>223065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39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9"/>
      <c r="E26" s="74">
        <v>57860</v>
      </c>
      <c r="F26" s="74">
        <v>2185</v>
      </c>
      <c r="G26" s="75">
        <f>F26/E26</f>
        <v>3.7763567231247838E-2</v>
      </c>
      <c r="H26" s="15"/>
    </row>
    <row r="27" spans="1:8" ht="15.75" x14ac:dyDescent="0.25">
      <c r="A27" s="93" t="s">
        <v>123</v>
      </c>
      <c r="B27" s="13"/>
      <c r="C27" s="14"/>
      <c r="D27" s="139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39">
        <v>1</v>
      </c>
      <c r="E28" s="74">
        <v>86563</v>
      </c>
      <c r="F28" s="74">
        <v>31376</v>
      </c>
      <c r="G28" s="75">
        <f>F28/E28</f>
        <v>0.36246433233598652</v>
      </c>
      <c r="H28" s="15"/>
    </row>
    <row r="29" spans="1:8" ht="15.75" x14ac:dyDescent="0.25">
      <c r="A29" s="70" t="s">
        <v>119</v>
      </c>
      <c r="B29" s="13"/>
      <c r="C29" s="14"/>
      <c r="D29" s="139">
        <v>1</v>
      </c>
      <c r="E29" s="74">
        <v>87186</v>
      </c>
      <c r="F29" s="74">
        <v>34708.5</v>
      </c>
      <c r="G29" s="75">
        <f>F29/E29</f>
        <v>0.39809717156424196</v>
      </c>
      <c r="H29" s="15"/>
    </row>
    <row r="30" spans="1:8" ht="15.75" x14ac:dyDescent="0.25">
      <c r="A30" s="70" t="s">
        <v>124</v>
      </c>
      <c r="B30" s="13"/>
      <c r="C30" s="14"/>
      <c r="D30" s="139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139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39">
        <v>13</v>
      </c>
      <c r="E32" s="76">
        <v>1513511</v>
      </c>
      <c r="F32" s="76">
        <v>278461</v>
      </c>
      <c r="G32" s="75">
        <f>F32/E32</f>
        <v>0.18398346625825646</v>
      </c>
      <c r="H32" s="15"/>
    </row>
    <row r="33" spans="1:8" ht="15.75" x14ac:dyDescent="0.25">
      <c r="A33" s="93" t="s">
        <v>148</v>
      </c>
      <c r="B33" s="13"/>
      <c r="C33" s="14"/>
      <c r="D33" s="139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139">
        <v>1</v>
      </c>
      <c r="E34" s="74">
        <v>346093</v>
      </c>
      <c r="F34" s="74">
        <v>99166.5</v>
      </c>
      <c r="G34" s="75">
        <f>F34/E34</f>
        <v>0.28653136584675215</v>
      </c>
      <c r="H34" s="15"/>
    </row>
    <row r="35" spans="1:8" x14ac:dyDescent="0.2">
      <c r="A35" s="16" t="s">
        <v>28</v>
      </c>
      <c r="B35" s="13"/>
      <c r="C35" s="14"/>
      <c r="D35" s="77"/>
      <c r="E35" s="78">
        <v>594355</v>
      </c>
      <c r="F35" s="74">
        <v>107226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62</v>
      </c>
      <c r="E39" s="82">
        <f>SUM(E9:E38)</f>
        <v>15882513</v>
      </c>
      <c r="F39" s="82">
        <f>SUM(F9:F38)</f>
        <v>3090684.15</v>
      </c>
      <c r="G39" s="83">
        <f>F39/E39</f>
        <v>0.19459667056466443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6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7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0"/>
      <c r="F44" s="74"/>
      <c r="G44" s="103"/>
      <c r="H44" s="2"/>
    </row>
    <row r="45" spans="1:8" ht="15.75" hidden="1" x14ac:dyDescent="0.25">
      <c r="A45" s="27"/>
      <c r="B45" s="28"/>
      <c r="C45" s="14"/>
      <c r="D45" s="73"/>
      <c r="E45" s="110"/>
      <c r="F45" s="74"/>
      <c r="G45" s="103"/>
      <c r="H45" s="2"/>
    </row>
    <row r="46" spans="1:8" ht="15.75" hidden="1" x14ac:dyDescent="0.25">
      <c r="A46" s="27"/>
      <c r="B46" s="28"/>
      <c r="C46" s="14"/>
      <c r="D46" s="73"/>
      <c r="E46" s="110"/>
      <c r="F46" s="74"/>
      <c r="G46" s="103"/>
      <c r="H46" s="2"/>
    </row>
    <row r="47" spans="1:8" ht="15.75" hidden="1" x14ac:dyDescent="0.25">
      <c r="A47" s="27"/>
      <c r="B47" s="28"/>
      <c r="C47" s="14"/>
      <c r="D47" s="73"/>
      <c r="E47" s="110"/>
      <c r="F47" s="74"/>
      <c r="G47" s="103"/>
      <c r="H47" s="2"/>
    </row>
    <row r="48" spans="1:8" ht="15.75" hidden="1" x14ac:dyDescent="0.25">
      <c r="A48" s="27"/>
      <c r="B48" s="28"/>
      <c r="C48" s="14"/>
      <c r="D48" s="73"/>
      <c r="E48" s="110"/>
      <c r="F48" s="74"/>
      <c r="G48" s="103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4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4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4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4"/>
      <c r="H52" s="2"/>
    </row>
    <row r="53" spans="1:8" ht="15.75" hidden="1" x14ac:dyDescent="0.25">
      <c r="A53" s="20" t="s">
        <v>140</v>
      </c>
      <c r="B53" s="20"/>
      <c r="C53" s="21"/>
      <c r="D53" s="137">
        <f>SUM(D44:D49)</f>
        <v>0</v>
      </c>
      <c r="E53" s="138">
        <f>SUM(E44:E52)</f>
        <v>0</v>
      </c>
      <c r="F53" s="138">
        <f>SUM(F44:F52)</f>
        <v>0</v>
      </c>
      <c r="G53" s="109"/>
      <c r="H53" s="2"/>
    </row>
    <row r="54" spans="1:8" ht="15.75" hidden="1" x14ac:dyDescent="0.25">
      <c r="A54" s="22"/>
      <c r="B54" s="22"/>
      <c r="C54" s="24"/>
      <c r="D54" s="121"/>
      <c r="E54" s="122"/>
      <c r="F54" s="122"/>
      <c r="G54" s="123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31337976.07</v>
      </c>
      <c r="F58" s="74">
        <v>1823302.63</v>
      </c>
      <c r="G58" s="75">
        <f t="shared" ref="G58:G64" si="1">1-(+F58/E58)</f>
        <v>0.94181811148469619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3852543.01</v>
      </c>
      <c r="F59" s="74">
        <v>326234.78000000003</v>
      </c>
      <c r="G59" s="75">
        <f t="shared" si="1"/>
        <v>0.91531962676258349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17295319.25</v>
      </c>
      <c r="F60" s="74">
        <v>1297033.78</v>
      </c>
      <c r="G60" s="75">
        <f t="shared" si="1"/>
        <v>0.92500665866575438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219713.5</v>
      </c>
      <c r="F61" s="74">
        <v>13534</v>
      </c>
      <c r="G61" s="75">
        <f t="shared" si="1"/>
        <v>0.93840160026580066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16402223.949999999</v>
      </c>
      <c r="F62" s="74">
        <v>940624.2</v>
      </c>
      <c r="G62" s="75">
        <f t="shared" si="1"/>
        <v>0.94265264253997705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173608</v>
      </c>
      <c r="F63" s="74">
        <v>9994.85</v>
      </c>
      <c r="G63" s="75">
        <f t="shared" si="1"/>
        <v>0.9424286323210912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1606285</v>
      </c>
      <c r="F64" s="74">
        <v>215946</v>
      </c>
      <c r="G64" s="75">
        <f t="shared" si="1"/>
        <v>0.86556183989765201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244159</v>
      </c>
      <c r="F66" s="74">
        <v>13375</v>
      </c>
      <c r="G66" s="75">
        <f>1-(+F66/E66)</f>
        <v>0.94522012295266611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122900</v>
      </c>
      <c r="F67" s="74">
        <v>28200</v>
      </c>
      <c r="G67" s="75">
        <f>1-(+F67/E67)</f>
        <v>0.77054515866558182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117706796.45999999</v>
      </c>
      <c r="F68" s="74">
        <v>12734154.34</v>
      </c>
      <c r="G68" s="75">
        <f>1-(+F68/E68)</f>
        <v>0.89181462138996015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188961524.24000001</v>
      </c>
      <c r="F75" s="82">
        <f>SUM(F58:F74)</f>
        <v>17402399.579999998</v>
      </c>
      <c r="G75" s="83">
        <f>1-(+F75/E75)</f>
        <v>0.90790506347791089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20493083.729999997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5"/>
      <c r="B85" s="116"/>
      <c r="C85" s="116"/>
      <c r="D85" s="116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28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139">
        <v>9</v>
      </c>
      <c r="E10" s="99">
        <v>1954179</v>
      </c>
      <c r="F10" s="74">
        <v>555063.5</v>
      </c>
      <c r="G10" s="100">
        <f t="shared" ref="G10:G15" si="0">F10/E10</f>
        <v>0.28403923079717874</v>
      </c>
      <c r="H10" s="15"/>
    </row>
    <row r="11" spans="1:8" ht="15.75" x14ac:dyDescent="0.25">
      <c r="A11" s="93" t="s">
        <v>104</v>
      </c>
      <c r="B11" s="13"/>
      <c r="C11" s="14"/>
      <c r="D11" s="139">
        <v>10</v>
      </c>
      <c r="E11" s="99">
        <v>1375446</v>
      </c>
      <c r="F11" s="74">
        <v>396140</v>
      </c>
      <c r="G11" s="100">
        <f t="shared" si="0"/>
        <v>0.28800839873030276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139">
        <v>1</v>
      </c>
      <c r="E14" s="99">
        <v>441526</v>
      </c>
      <c r="F14" s="74">
        <v>88614.5</v>
      </c>
      <c r="G14" s="100">
        <f t="shared" si="0"/>
        <v>0.20070052499739541</v>
      </c>
      <c r="H14" s="15"/>
    </row>
    <row r="15" spans="1:8" ht="15.75" x14ac:dyDescent="0.25">
      <c r="A15" s="93" t="s">
        <v>110</v>
      </c>
      <c r="B15" s="13"/>
      <c r="C15" s="14"/>
      <c r="D15" s="139">
        <v>1</v>
      </c>
      <c r="E15" s="99">
        <v>193014</v>
      </c>
      <c r="F15" s="74">
        <v>72311</v>
      </c>
      <c r="G15" s="100">
        <f t="shared" si="0"/>
        <v>0.37464121773550108</v>
      </c>
      <c r="H15" s="15"/>
    </row>
    <row r="16" spans="1:8" ht="15.75" x14ac:dyDescent="0.25">
      <c r="A16" s="93" t="s">
        <v>10</v>
      </c>
      <c r="B16" s="13"/>
      <c r="C16" s="14"/>
      <c r="D16" s="139">
        <v>2</v>
      </c>
      <c r="E16" s="99">
        <v>100000</v>
      </c>
      <c r="F16" s="74">
        <v>53385</v>
      </c>
      <c r="G16" s="100"/>
      <c r="H16" s="15"/>
    </row>
    <row r="17" spans="1:8" ht="15.75" x14ac:dyDescent="0.25">
      <c r="A17" s="93" t="s">
        <v>14</v>
      </c>
      <c r="B17" s="13"/>
      <c r="C17" s="14"/>
      <c r="D17" s="139">
        <v>3</v>
      </c>
      <c r="E17" s="99">
        <v>614503</v>
      </c>
      <c r="F17" s="74">
        <v>90956</v>
      </c>
      <c r="G17" s="75">
        <f t="shared" ref="G17:G22" si="1">F17/E17</f>
        <v>0.14801555077843395</v>
      </c>
      <c r="H17" s="15"/>
    </row>
    <row r="18" spans="1:8" ht="15.75" x14ac:dyDescent="0.25">
      <c r="A18" s="93" t="s">
        <v>15</v>
      </c>
      <c r="B18" s="13"/>
      <c r="C18" s="14"/>
      <c r="D18" s="139">
        <v>2</v>
      </c>
      <c r="E18" s="99">
        <v>1319086</v>
      </c>
      <c r="F18" s="74">
        <v>246569.5</v>
      </c>
      <c r="G18" s="100">
        <f t="shared" si="1"/>
        <v>0.18692450681759945</v>
      </c>
      <c r="H18" s="15"/>
    </row>
    <row r="19" spans="1:8" ht="15.75" x14ac:dyDescent="0.25">
      <c r="A19" s="93" t="s">
        <v>54</v>
      </c>
      <c r="B19" s="13"/>
      <c r="C19" s="14"/>
      <c r="D19" s="139">
        <v>2</v>
      </c>
      <c r="E19" s="99">
        <v>493576</v>
      </c>
      <c r="F19" s="74">
        <v>130439</v>
      </c>
      <c r="G19" s="75">
        <f t="shared" si="1"/>
        <v>0.26427338444332787</v>
      </c>
      <c r="H19" s="15"/>
    </row>
    <row r="20" spans="1:8" ht="15.75" x14ac:dyDescent="0.25">
      <c r="A20" s="93" t="s">
        <v>17</v>
      </c>
      <c r="B20" s="13"/>
      <c r="C20" s="14"/>
      <c r="D20" s="139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9">
        <v>6</v>
      </c>
      <c r="E21" s="99">
        <v>2658881</v>
      </c>
      <c r="F21" s="74">
        <v>581679</v>
      </c>
      <c r="G21" s="75">
        <f t="shared" si="1"/>
        <v>0.2187683465337486</v>
      </c>
      <c r="H21" s="15"/>
    </row>
    <row r="22" spans="1:8" ht="15.75" x14ac:dyDescent="0.25">
      <c r="A22" s="93" t="s">
        <v>56</v>
      </c>
      <c r="B22" s="13"/>
      <c r="C22" s="14"/>
      <c r="D22" s="139">
        <v>3</v>
      </c>
      <c r="E22" s="99">
        <v>960819</v>
      </c>
      <c r="F22" s="74">
        <v>244784</v>
      </c>
      <c r="G22" s="75">
        <f t="shared" si="1"/>
        <v>0.25476598610144052</v>
      </c>
      <c r="H22" s="15"/>
    </row>
    <row r="23" spans="1:8" ht="15.75" x14ac:dyDescent="0.25">
      <c r="A23" s="94" t="s">
        <v>20</v>
      </c>
      <c r="B23" s="13"/>
      <c r="C23" s="14"/>
      <c r="D23" s="139">
        <v>3</v>
      </c>
      <c r="E23" s="99">
        <v>723742</v>
      </c>
      <c r="F23" s="74">
        <v>154129</v>
      </c>
      <c r="G23" s="75">
        <f>F23/E23</f>
        <v>0.21296124862174642</v>
      </c>
      <c r="H23" s="15"/>
    </row>
    <row r="24" spans="1:8" ht="15.75" x14ac:dyDescent="0.25">
      <c r="A24" s="94" t="s">
        <v>21</v>
      </c>
      <c r="B24" s="13"/>
      <c r="C24" s="14"/>
      <c r="D24" s="139">
        <v>13</v>
      </c>
      <c r="E24" s="99">
        <v>233676</v>
      </c>
      <c r="F24" s="74">
        <v>233676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139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9"/>
      <c r="E26" s="99">
        <v>49420</v>
      </c>
      <c r="F26" s="74">
        <v>-87436</v>
      </c>
      <c r="G26" s="75">
        <f>F26/E26</f>
        <v>-1.7692432213678673</v>
      </c>
      <c r="H26" s="15"/>
    </row>
    <row r="27" spans="1:8" ht="15.75" x14ac:dyDescent="0.25">
      <c r="A27" s="93" t="s">
        <v>123</v>
      </c>
      <c r="B27" s="13"/>
      <c r="C27" s="14"/>
      <c r="D27" s="139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139">
        <v>1</v>
      </c>
      <c r="E28" s="99">
        <v>174257</v>
      </c>
      <c r="F28" s="74">
        <v>94353</v>
      </c>
      <c r="G28" s="75">
        <f>F28/E28</f>
        <v>0.54145887970067197</v>
      </c>
      <c r="H28" s="15"/>
    </row>
    <row r="29" spans="1:8" ht="15.75" x14ac:dyDescent="0.25">
      <c r="A29" s="70" t="s">
        <v>119</v>
      </c>
      <c r="B29" s="13"/>
      <c r="C29" s="14"/>
      <c r="D29" s="139"/>
      <c r="E29" s="99"/>
      <c r="F29" s="99"/>
      <c r="G29" s="101"/>
      <c r="H29" s="15"/>
    </row>
    <row r="30" spans="1:8" ht="15.75" x14ac:dyDescent="0.25">
      <c r="A30" s="70" t="s">
        <v>124</v>
      </c>
      <c r="B30" s="13"/>
      <c r="C30" s="14"/>
      <c r="D30" s="139"/>
      <c r="E30" s="102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139">
        <v>1</v>
      </c>
      <c r="E31" s="102">
        <v>162402</v>
      </c>
      <c r="F31" s="74">
        <v>53335.5</v>
      </c>
      <c r="G31" s="100">
        <f>F31/E31</f>
        <v>0.32841652196401522</v>
      </c>
      <c r="H31" s="15"/>
    </row>
    <row r="32" spans="1:8" ht="15.75" x14ac:dyDescent="0.25">
      <c r="A32" s="70" t="s">
        <v>58</v>
      </c>
      <c r="B32" s="13"/>
      <c r="C32" s="14"/>
      <c r="D32" s="139"/>
      <c r="E32" s="102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139">
        <v>2</v>
      </c>
      <c r="E33" s="99">
        <v>419129</v>
      </c>
      <c r="F33" s="74">
        <v>124058</v>
      </c>
      <c r="G33" s="100">
        <f>F33/E33</f>
        <v>0.29599001739321307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2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2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11873656</v>
      </c>
      <c r="F39" s="82">
        <f>SUM(F9:F38)</f>
        <v>3032057</v>
      </c>
      <c r="G39" s="83">
        <f>F39/E39</f>
        <v>0.25536001716741669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7061658.5</v>
      </c>
      <c r="F44" s="74">
        <v>417857.06</v>
      </c>
      <c r="G44" s="75">
        <f>1-(+F44/E44)</f>
        <v>0.94082734813641866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9669161.8300000001</v>
      </c>
      <c r="F45" s="74">
        <v>1070976.28</v>
      </c>
      <c r="G45" s="75">
        <f t="shared" ref="G45:G54" si="2">1-(+F45/E45)</f>
        <v>0.88923794028587477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10555823.85</v>
      </c>
      <c r="F46" s="74">
        <v>628135.81000000006</v>
      </c>
      <c r="G46" s="75">
        <f t="shared" si="2"/>
        <v>0.94049390943559563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18427112.5</v>
      </c>
      <c r="F48" s="74">
        <v>1218271.26</v>
      </c>
      <c r="G48" s="75">
        <f t="shared" si="2"/>
        <v>0.93388702326531081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1292770</v>
      </c>
      <c r="F49" s="74">
        <v>122777</v>
      </c>
      <c r="G49" s="75">
        <f t="shared" si="2"/>
        <v>0.90502796321077994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1805125</v>
      </c>
      <c r="F50" s="74">
        <v>177870</v>
      </c>
      <c r="G50" s="75">
        <f t="shared" si="2"/>
        <v>0.90146388754241391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327610</v>
      </c>
      <c r="F51" s="74">
        <v>42520</v>
      </c>
      <c r="G51" s="75">
        <f t="shared" si="2"/>
        <v>0.87021153200451762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547425</v>
      </c>
      <c r="F52" s="74">
        <v>5525</v>
      </c>
      <c r="G52" s="75">
        <f t="shared" si="2"/>
        <v>0.98990729323651638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131000</v>
      </c>
      <c r="F53" s="74">
        <v>21500</v>
      </c>
      <c r="G53" s="75">
        <f t="shared" si="2"/>
        <v>0.83587786259541985</v>
      </c>
      <c r="H53" s="15"/>
    </row>
    <row r="54" spans="1:8" ht="15.75" x14ac:dyDescent="0.25">
      <c r="A54" s="27" t="s">
        <v>61</v>
      </c>
      <c r="B54" s="30"/>
      <c r="C54" s="14"/>
      <c r="D54" s="73">
        <v>614</v>
      </c>
      <c r="E54" s="74">
        <v>62757682.560000002</v>
      </c>
      <c r="F54" s="74">
        <v>7095671.2599999998</v>
      </c>
      <c r="G54" s="75">
        <f t="shared" si="2"/>
        <v>0.88693541618245508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934</v>
      </c>
      <c r="E61" s="82">
        <f>SUM(E44:E60)</f>
        <v>112575369.24000001</v>
      </c>
      <c r="F61" s="82">
        <f>SUM(F44:F60)</f>
        <v>10801103.67</v>
      </c>
      <c r="G61" s="83">
        <f>1-(F61/E61)</f>
        <v>0.9040544681938989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F61+F39</f>
        <v>13833160.67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topLeftCell="A16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485976</v>
      </c>
      <c r="F10" s="74">
        <v>97090</v>
      </c>
      <c r="G10" s="75">
        <f>F10/E10</f>
        <v>0.19978352840469488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107330</v>
      </c>
      <c r="F12" s="74">
        <v>20506.5</v>
      </c>
      <c r="G12" s="75">
        <f>F12/E12</f>
        <v>0.19106028137519798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8</v>
      </c>
      <c r="E14" s="74">
        <v>4759469</v>
      </c>
      <c r="F14" s="74">
        <v>933391.5</v>
      </c>
      <c r="G14" s="75">
        <f>F14/E14</f>
        <v>0.19611252851946298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409737</v>
      </c>
      <c r="F18" s="74">
        <v>33600</v>
      </c>
      <c r="G18" s="75">
        <f>F18/E18</f>
        <v>8.2003821963845105E-2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8</v>
      </c>
      <c r="E23" s="74">
        <v>911051</v>
      </c>
      <c r="F23" s="74">
        <v>122486</v>
      </c>
      <c r="G23" s="75">
        <f>F23/E23</f>
        <v>0.13444472373116323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461315</v>
      </c>
      <c r="F24" s="74">
        <v>42756</v>
      </c>
      <c r="G24" s="75">
        <f>F24/E24</f>
        <v>9.2682873958141399E-2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111641</v>
      </c>
      <c r="F25" s="74">
        <v>20214.5</v>
      </c>
      <c r="G25" s="75">
        <f>F25/E25</f>
        <v>0.18106699151745326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500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7246519</v>
      </c>
      <c r="F39" s="82">
        <f>SUM(F9:F38)</f>
        <v>1270544.5</v>
      </c>
      <c r="G39" s="83">
        <f>F39/E39</f>
        <v>0.17533170064137002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318096</v>
      </c>
      <c r="F44" s="74">
        <v>38372.19</v>
      </c>
      <c r="G44" s="75">
        <f>1-(+F44/E44)</f>
        <v>0.87936915270861626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52</v>
      </c>
      <c r="E46" s="74">
        <v>2145774</v>
      </c>
      <c r="F46" s="74">
        <v>153429.13</v>
      </c>
      <c r="G46" s="75">
        <f>1-(+F46/E46)</f>
        <v>0.92849706912284335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1250010.3600000001</v>
      </c>
      <c r="F47" s="74">
        <v>79773.09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60</v>
      </c>
      <c r="E48" s="74">
        <v>4584769</v>
      </c>
      <c r="F48" s="74">
        <v>450585.96</v>
      </c>
      <c r="G48" s="75">
        <f>1-(+F48/E48)</f>
        <v>0.90172112051883091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872345</v>
      </c>
      <c r="F50" s="74">
        <v>18139.189999999999</v>
      </c>
      <c r="G50" s="75">
        <f>1-(+F50/E50)</f>
        <v>0.97920640342983567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534</v>
      </c>
      <c r="E54" s="74">
        <v>43176195.149999999</v>
      </c>
      <c r="F54" s="74">
        <v>5264945.6399999997</v>
      </c>
      <c r="G54" s="75">
        <f>1-(+F54/E54)</f>
        <v>0.87805906422025237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237</v>
      </c>
      <c r="E56" s="74">
        <v>43160520.369999997</v>
      </c>
      <c r="F56" s="74">
        <v>4474310.58</v>
      </c>
      <c r="G56" s="75">
        <f>1-(+F56/E56)</f>
        <v>0.89633325683649534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906</v>
      </c>
      <c r="E62" s="82">
        <f>SUM(E44:E61)</f>
        <v>95507709.879999995</v>
      </c>
      <c r="F62" s="82">
        <f>SUM(F44:F61)</f>
        <v>10479555.779999999</v>
      </c>
      <c r="G62" s="83">
        <f>1-(+F62/E62)</f>
        <v>0.89027528988846072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11750100.279999999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25" zoomScale="87" workbookViewId="0">
      <selection activeCell="D11" sqref="D1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139">
        <v>4</v>
      </c>
      <c r="E11" s="99">
        <v>960666</v>
      </c>
      <c r="F11" s="74">
        <v>553.5</v>
      </c>
      <c r="G11" s="75">
        <f t="shared" ref="G11:G23" si="0">F11/E11</f>
        <v>5.7616278706647261E-4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139">
        <v>1</v>
      </c>
      <c r="E13" s="99">
        <v>98730</v>
      </c>
      <c r="F13" s="74">
        <v>30757</v>
      </c>
      <c r="G13" s="75">
        <f t="shared" si="0"/>
        <v>0.31152638509065128</v>
      </c>
      <c r="H13" s="15"/>
    </row>
    <row r="14" spans="1:8" ht="15.75" x14ac:dyDescent="0.25">
      <c r="A14" s="93" t="s">
        <v>129</v>
      </c>
      <c r="B14" s="13"/>
      <c r="C14" s="14"/>
      <c r="D14" s="139">
        <v>4</v>
      </c>
      <c r="E14" s="99">
        <v>2126694</v>
      </c>
      <c r="F14" s="74">
        <v>366830</v>
      </c>
      <c r="G14" s="75">
        <f t="shared" si="0"/>
        <v>0.17248837867601075</v>
      </c>
      <c r="H14" s="15"/>
    </row>
    <row r="15" spans="1:8" ht="15.75" x14ac:dyDescent="0.25">
      <c r="A15" s="93" t="s">
        <v>25</v>
      </c>
      <c r="B15" s="13"/>
      <c r="C15" s="14"/>
      <c r="D15" s="139">
        <v>1</v>
      </c>
      <c r="E15" s="99">
        <v>88735</v>
      </c>
      <c r="F15" s="74">
        <v>42656</v>
      </c>
      <c r="G15" s="75">
        <f t="shared" si="0"/>
        <v>0.48071223305347383</v>
      </c>
      <c r="H15" s="15"/>
    </row>
    <row r="16" spans="1:8" ht="15.75" x14ac:dyDescent="0.25">
      <c r="A16" s="93" t="s">
        <v>111</v>
      </c>
      <c r="B16" s="13"/>
      <c r="C16" s="14"/>
      <c r="D16" s="139">
        <v>2</v>
      </c>
      <c r="E16" s="99">
        <v>207575</v>
      </c>
      <c r="F16" s="74">
        <v>67396.5</v>
      </c>
      <c r="G16" s="75">
        <f t="shared" si="0"/>
        <v>0.32468505359508609</v>
      </c>
      <c r="H16" s="15"/>
    </row>
    <row r="17" spans="1:8" ht="15.75" x14ac:dyDescent="0.25">
      <c r="A17" s="93" t="s">
        <v>131</v>
      </c>
      <c r="B17" s="13"/>
      <c r="C17" s="14"/>
      <c r="D17" s="139">
        <v>1</v>
      </c>
      <c r="E17" s="99">
        <v>8165</v>
      </c>
      <c r="F17" s="74">
        <v>66</v>
      </c>
      <c r="G17" s="75">
        <f t="shared" si="0"/>
        <v>8.0832823025107168E-3</v>
      </c>
      <c r="H17" s="15"/>
    </row>
    <row r="18" spans="1:8" ht="15.75" x14ac:dyDescent="0.25">
      <c r="A18" s="93" t="s">
        <v>14</v>
      </c>
      <c r="B18" s="13"/>
      <c r="C18" s="14"/>
      <c r="D18" s="139">
        <v>2</v>
      </c>
      <c r="E18" s="99">
        <v>347025</v>
      </c>
      <c r="F18" s="74">
        <v>-6138</v>
      </c>
      <c r="G18" s="75">
        <f t="shared" si="0"/>
        <v>-1.7687486492327643E-2</v>
      </c>
      <c r="H18" s="15"/>
    </row>
    <row r="19" spans="1:8" ht="15.75" x14ac:dyDescent="0.25">
      <c r="A19" s="93" t="s">
        <v>15</v>
      </c>
      <c r="B19" s="13"/>
      <c r="C19" s="14"/>
      <c r="D19" s="139">
        <v>2</v>
      </c>
      <c r="E19" s="99">
        <v>1311660</v>
      </c>
      <c r="F19" s="74">
        <v>427396.5</v>
      </c>
      <c r="G19" s="75">
        <f t="shared" si="0"/>
        <v>0.32584396871140386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139">
        <v>2</v>
      </c>
      <c r="E21" s="99">
        <v>369892</v>
      </c>
      <c r="F21" s="74">
        <v>166214</v>
      </c>
      <c r="G21" s="75">
        <f t="shared" si="0"/>
        <v>0.44935819103954666</v>
      </c>
      <c r="H21" s="15"/>
    </row>
    <row r="22" spans="1:8" ht="15.75" x14ac:dyDescent="0.25">
      <c r="A22" s="93" t="s">
        <v>159</v>
      </c>
      <c r="B22" s="13"/>
      <c r="C22" s="14"/>
      <c r="D22" s="139">
        <v>10</v>
      </c>
      <c r="E22" s="99">
        <v>2144680</v>
      </c>
      <c r="F22" s="74">
        <v>486041.5</v>
      </c>
      <c r="G22" s="75">
        <f t="shared" si="0"/>
        <v>0.22662658298673927</v>
      </c>
      <c r="H22" s="15"/>
    </row>
    <row r="23" spans="1:8" ht="15.75" x14ac:dyDescent="0.25">
      <c r="A23" s="93" t="s">
        <v>117</v>
      </c>
      <c r="B23" s="13"/>
      <c r="C23" s="14"/>
      <c r="D23" s="139">
        <v>2</v>
      </c>
      <c r="E23" s="99"/>
      <c r="F23" s="74"/>
      <c r="G23" s="75" t="e">
        <f t="shared" si="0"/>
        <v>#DIV/0!</v>
      </c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139">
        <v>4</v>
      </c>
      <c r="E25" s="99">
        <v>723091</v>
      </c>
      <c r="F25" s="74">
        <v>175673</v>
      </c>
      <c r="G25" s="75">
        <f>F25/E25</f>
        <v>0.24294729155804734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139">
        <v>1</v>
      </c>
      <c r="E30" s="99">
        <v>48301</v>
      </c>
      <c r="F30" s="74">
        <v>11209</v>
      </c>
      <c r="G30" s="75">
        <f>F30/E30</f>
        <v>0.2320655887041676</v>
      </c>
      <c r="H30" s="15"/>
    </row>
    <row r="31" spans="1:8" ht="15.75" x14ac:dyDescent="0.25">
      <c r="A31" s="70" t="s">
        <v>160</v>
      </c>
      <c r="B31" s="13"/>
      <c r="C31" s="14"/>
      <c r="D31" s="139">
        <v>2</v>
      </c>
      <c r="E31" s="99">
        <v>348403</v>
      </c>
      <c r="F31" s="74">
        <v>78482</v>
      </c>
      <c r="G31" s="75">
        <f>F31/E31</f>
        <v>0.22526212460857112</v>
      </c>
      <c r="H31" s="15"/>
    </row>
    <row r="32" spans="1:8" ht="15.75" x14ac:dyDescent="0.25">
      <c r="A32" s="70" t="s">
        <v>53</v>
      </c>
      <c r="B32" s="13"/>
      <c r="C32" s="14"/>
      <c r="D32" s="139">
        <v>1</v>
      </c>
      <c r="E32" s="99">
        <v>185583</v>
      </c>
      <c r="F32" s="74">
        <v>54052</v>
      </c>
      <c r="G32" s="75">
        <f>F32/E32</f>
        <v>0.29125512573888773</v>
      </c>
      <c r="H32" s="15"/>
    </row>
    <row r="33" spans="1:8" ht="15.75" x14ac:dyDescent="0.25">
      <c r="A33" s="70" t="s">
        <v>98</v>
      </c>
      <c r="B33" s="13"/>
      <c r="C33" s="14"/>
      <c r="D33" s="139">
        <v>1</v>
      </c>
      <c r="E33" s="99">
        <v>48302</v>
      </c>
      <c r="F33" s="74">
        <v>19621</v>
      </c>
      <c r="G33" s="75">
        <f>F33/E33</f>
        <v>0.40621506355844478</v>
      </c>
      <c r="H33" s="15"/>
    </row>
    <row r="34" spans="1:8" ht="15.75" x14ac:dyDescent="0.25">
      <c r="A34" s="70" t="s">
        <v>103</v>
      </c>
      <c r="B34" s="13"/>
      <c r="C34" s="14"/>
      <c r="D34" s="139">
        <v>2</v>
      </c>
      <c r="E34" s="99">
        <v>1992731</v>
      </c>
      <c r="F34" s="74">
        <v>202365</v>
      </c>
      <c r="G34" s="75">
        <f>F34/E34</f>
        <v>0.10155158925113324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11010233</v>
      </c>
      <c r="F39" s="82">
        <f>SUM(F9:F38)</f>
        <v>2123175</v>
      </c>
      <c r="G39" s="83">
        <f>F39/E39</f>
        <v>0.19283651853689199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111</v>
      </c>
      <c r="E44" s="74">
        <v>14343716.1</v>
      </c>
      <c r="F44" s="74">
        <v>745977.77</v>
      </c>
      <c r="G44" s="75">
        <f>1-(+F44/E44)</f>
        <v>0.94799271229301585</v>
      </c>
      <c r="H44" s="15"/>
    </row>
    <row r="45" spans="1:8" ht="15.75" x14ac:dyDescent="0.25">
      <c r="A45" s="27" t="s">
        <v>34</v>
      </c>
      <c r="B45" s="28"/>
      <c r="C45" s="14"/>
      <c r="D45" s="73">
        <v>18</v>
      </c>
      <c r="E45" s="74">
        <v>7602820.8499999996</v>
      </c>
      <c r="F45" s="74">
        <v>709554.38</v>
      </c>
      <c r="G45" s="75">
        <f t="shared" ref="G45:G53" si="1">1-(+F45/E45)</f>
        <v>0.9066722215347216</v>
      </c>
      <c r="H45" s="15"/>
    </row>
    <row r="46" spans="1:8" ht="15.75" x14ac:dyDescent="0.25">
      <c r="A46" s="27" t="s">
        <v>35</v>
      </c>
      <c r="B46" s="28"/>
      <c r="C46" s="14"/>
      <c r="D46" s="73">
        <v>83</v>
      </c>
      <c r="E46" s="74">
        <v>4892959</v>
      </c>
      <c r="F46" s="74">
        <v>336446.64</v>
      </c>
      <c r="G46" s="75">
        <f t="shared" si="1"/>
        <v>0.93123861450709067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117</v>
      </c>
      <c r="E48" s="74">
        <v>17796332.170000002</v>
      </c>
      <c r="F48" s="74">
        <v>1175948.74</v>
      </c>
      <c r="G48" s="75">
        <f t="shared" si="1"/>
        <v>0.9339218481220336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1495150</v>
      </c>
      <c r="F50" s="74">
        <v>114305</v>
      </c>
      <c r="G50" s="75">
        <f t="shared" si="1"/>
        <v>0.92354947664113973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250390</v>
      </c>
      <c r="F51" s="74">
        <v>14380</v>
      </c>
      <c r="G51" s="75">
        <f t="shared" si="1"/>
        <v>0.94256959143735775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477325</v>
      </c>
      <c r="F52" s="74">
        <v>35700</v>
      </c>
      <c r="G52" s="75">
        <f t="shared" si="1"/>
        <v>0.92520819148378985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108000</v>
      </c>
      <c r="F53" s="74">
        <v>-179900</v>
      </c>
      <c r="G53" s="75">
        <f t="shared" si="1"/>
        <v>2.6657407407407407</v>
      </c>
      <c r="H53" s="15"/>
    </row>
    <row r="54" spans="1:8" ht="15.75" x14ac:dyDescent="0.25">
      <c r="A54" s="27" t="s">
        <v>61</v>
      </c>
      <c r="B54" s="30"/>
      <c r="C54" s="14"/>
      <c r="D54" s="73">
        <v>1285</v>
      </c>
      <c r="E54" s="74">
        <v>104945579.86</v>
      </c>
      <c r="F54" s="74">
        <v>11718891.210000001</v>
      </c>
      <c r="G54" s="75">
        <f>1-(+F54/E54)</f>
        <v>0.88833363705614576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403075.54</v>
      </c>
      <c r="F55" s="74">
        <v>62318.58</v>
      </c>
      <c r="G55" s="75">
        <f>1-(+F55/E55)</f>
        <v>0.84539230537283405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1654</v>
      </c>
      <c r="E62" s="82">
        <f>SUM(E44:E61)</f>
        <v>152315348.52000001</v>
      </c>
      <c r="F62" s="82">
        <f>SUM(F44:F61)</f>
        <v>14733622.320000002</v>
      </c>
      <c r="G62" s="83">
        <f>1-(F62/E62)</f>
        <v>0.90326895836065146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16856797.32</v>
      </c>
      <c r="G64" s="36"/>
      <c r="H64" s="2"/>
    </row>
    <row r="65" spans="1:8" ht="18" x14ac:dyDescent="0.25">
      <c r="A65" s="38"/>
      <c r="B65" s="39"/>
      <c r="C65" s="39"/>
      <c r="D65" s="113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25"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123611</v>
      </c>
      <c r="F9" s="74">
        <v>27286.5</v>
      </c>
      <c r="G9" s="75">
        <f>F9/E9</f>
        <v>0.22074491752352138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14924</v>
      </c>
      <c r="F15" s="74">
        <v>6601.5</v>
      </c>
      <c r="G15" s="75">
        <f>+F15/E15</f>
        <v>0.44234119538997591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34400</v>
      </c>
      <c r="F31" s="74">
        <v>10889.5</v>
      </c>
      <c r="G31" s="75">
        <f>+F31/E31</f>
        <v>0.31655523255813955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172935</v>
      </c>
      <c r="F39" s="82">
        <f>SUM(F9:F38)</f>
        <v>44777.5</v>
      </c>
      <c r="G39" s="83">
        <f>F39/E39</f>
        <v>0.25892676439124529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505754</v>
      </c>
      <c r="F44" s="74">
        <v>33287.449999999997</v>
      </c>
      <c r="G44" s="75">
        <f>1-(+F44/E44)</f>
        <v>0.93418252747383113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10</v>
      </c>
      <c r="E46" s="74">
        <v>298232</v>
      </c>
      <c r="F46" s="74">
        <v>24123.25</v>
      </c>
      <c r="G46" s="75">
        <f>1-(+F46/E46)</f>
        <v>0.91911246948684244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6</v>
      </c>
      <c r="E47" s="74">
        <v>543795.5</v>
      </c>
      <c r="F47" s="74">
        <v>81208.5</v>
      </c>
      <c r="G47" s="75">
        <f>1-(+F47/E47)</f>
        <v>0.85066353068386924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16</v>
      </c>
      <c r="E48" s="74">
        <v>859557.3</v>
      </c>
      <c r="F48" s="74">
        <v>50144.160000000003</v>
      </c>
      <c r="G48" s="75">
        <f>1-(+F48/E48)</f>
        <v>0.94166280712175909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570748.5</v>
      </c>
      <c r="F50" s="74">
        <v>68901</v>
      </c>
      <c r="G50" s="75">
        <f>1-(+F50/E50)</f>
        <v>0.87927957760729991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206</v>
      </c>
      <c r="E53" s="74">
        <v>22473955.870000001</v>
      </c>
      <c r="F53" s="74">
        <v>2573711.5499999998</v>
      </c>
      <c r="G53" s="75">
        <f>1-(+F53/E53)</f>
        <v>0.88548026146853875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256</v>
      </c>
      <c r="E60" s="82">
        <f>SUM(E44:E59)</f>
        <v>25252043.170000002</v>
      </c>
      <c r="F60" s="82">
        <f>SUM(F44:F59)</f>
        <v>2831375.9099999997</v>
      </c>
      <c r="G60" s="83">
        <f>1-(F60/E60)</f>
        <v>0.88787537345240486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2876153.4099999997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3"/>
  <sheetViews>
    <sheetView tabSelected="1" showOutlineSymbols="0" topLeftCell="A22" zoomScale="87" workbookViewId="0">
      <selection activeCell="A45" sqref="A45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904621</v>
      </c>
      <c r="F10" s="74">
        <v>25322.5</v>
      </c>
      <c r="G10" s="103">
        <f>F10/E10</f>
        <v>2.799238576155097E-2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296765</v>
      </c>
      <c r="F11" s="74">
        <v>111516.6</v>
      </c>
      <c r="G11" s="103">
        <f>F11/E11</f>
        <v>0.37577409734975487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103221</v>
      </c>
      <c r="F12" s="74">
        <v>42434</v>
      </c>
      <c r="G12" s="103">
        <f>F12/E12</f>
        <v>0.41109851677468734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4445538</v>
      </c>
      <c r="F13" s="74">
        <v>978047.5</v>
      </c>
      <c r="G13" s="103">
        <f>F13/E13</f>
        <v>0.22000655488717002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3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3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1268434</v>
      </c>
      <c r="F18" s="74">
        <v>570277</v>
      </c>
      <c r="G18" s="103">
        <f>F18/E18</f>
        <v>0.44959138591365416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2494757</v>
      </c>
      <c r="F19" s="74">
        <v>551077</v>
      </c>
      <c r="G19" s="103">
        <f>F19/E19</f>
        <v>0.22089405902057796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3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2678576</v>
      </c>
      <c r="F21" s="74">
        <v>636301</v>
      </c>
      <c r="G21" s="103">
        <f>F21/E21</f>
        <v>0.23755196791130809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3"/>
      <c r="H22" s="15"/>
    </row>
    <row r="23" spans="1:8" ht="15.75" x14ac:dyDescent="0.25">
      <c r="A23" s="93" t="s">
        <v>155</v>
      </c>
      <c r="B23" s="13"/>
      <c r="C23" s="14"/>
      <c r="D23" s="73">
        <v>1</v>
      </c>
      <c r="E23" s="74">
        <v>49628</v>
      </c>
      <c r="F23" s="74">
        <v>-5113.5</v>
      </c>
      <c r="G23" s="103"/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440656</v>
      </c>
      <c r="F24" s="74">
        <v>165501</v>
      </c>
      <c r="G24" s="103">
        <f>F24/E24</f>
        <v>0.37557868269126032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1648744</v>
      </c>
      <c r="F25" s="74">
        <v>412288</v>
      </c>
      <c r="G25" s="103">
        <f>F25/E25</f>
        <v>0.25006186527441493</v>
      </c>
      <c r="H25" s="15"/>
    </row>
    <row r="26" spans="1:8" ht="15.75" x14ac:dyDescent="0.25">
      <c r="A26" s="94" t="s">
        <v>21</v>
      </c>
      <c r="B26" s="13"/>
      <c r="C26" s="14"/>
      <c r="D26" s="73">
        <v>21</v>
      </c>
      <c r="E26" s="74">
        <v>249737</v>
      </c>
      <c r="F26" s="74">
        <v>249737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>
        <v>58809</v>
      </c>
      <c r="F28" s="74">
        <v>4409</v>
      </c>
      <c r="G28" s="103">
        <f>F28/E28</f>
        <v>7.497151796493734E-2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1619546</v>
      </c>
      <c r="F29" s="74">
        <v>15377</v>
      </c>
      <c r="G29" s="103">
        <f>F29/E29</f>
        <v>9.4946361511188942E-3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3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416731</v>
      </c>
      <c r="F32" s="74">
        <v>87265</v>
      </c>
      <c r="G32" s="103">
        <f>F32/E32</f>
        <v>0.20940366807364943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883729</v>
      </c>
      <c r="F33" s="74">
        <v>313169</v>
      </c>
      <c r="G33" s="103">
        <f>F33/E33</f>
        <v>0.35437221139059599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2972663</v>
      </c>
      <c r="F34" s="74">
        <v>553000</v>
      </c>
      <c r="G34" s="103">
        <f>F34/E34</f>
        <v>0.18602848691560395</v>
      </c>
      <c r="H34" s="15"/>
    </row>
    <row r="35" spans="1:8" x14ac:dyDescent="0.2">
      <c r="A35" s="16" t="s">
        <v>28</v>
      </c>
      <c r="B35" s="13"/>
      <c r="C35" s="14"/>
      <c r="D35" s="77"/>
      <c r="E35" s="95">
        <v>859920</v>
      </c>
      <c r="F35" s="74">
        <v>124745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67</v>
      </c>
      <c r="E39" s="82">
        <f>SUM(E9:E38)</f>
        <v>21392075</v>
      </c>
      <c r="F39" s="82">
        <f>SUM(F9:F38)</f>
        <v>4835353.0999999996</v>
      </c>
      <c r="G39" s="105">
        <f>F39/E39</f>
        <v>0.22603478624677595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0">
        <v>4650603.5</v>
      </c>
      <c r="F44" s="74">
        <v>223122.42</v>
      </c>
      <c r="G44" s="103">
        <f>1-(+F44/E44)</f>
        <v>0.95202291057493937</v>
      </c>
      <c r="H44" s="2"/>
    </row>
    <row r="45" spans="1:8" ht="15.75" x14ac:dyDescent="0.25">
      <c r="A45" s="27"/>
      <c r="B45" s="28"/>
      <c r="C45" s="14"/>
      <c r="D45" s="73"/>
      <c r="E45" s="110"/>
      <c r="F45" s="74"/>
      <c r="G45" s="103"/>
      <c r="H45" s="2"/>
    </row>
    <row r="46" spans="1:8" x14ac:dyDescent="0.2">
      <c r="A46" s="16" t="s">
        <v>139</v>
      </c>
      <c r="B46" s="30"/>
      <c r="C46" s="14"/>
      <c r="D46" s="77"/>
      <c r="E46" s="96"/>
      <c r="F46" s="74"/>
      <c r="G46" s="104"/>
      <c r="H46" s="2"/>
    </row>
    <row r="47" spans="1:8" x14ac:dyDescent="0.2">
      <c r="A47" s="16" t="s">
        <v>44</v>
      </c>
      <c r="B47" s="28"/>
      <c r="C47" s="14"/>
      <c r="D47" s="77"/>
      <c r="E47" s="95"/>
      <c r="F47" s="74"/>
      <c r="G47" s="104"/>
      <c r="H47" s="2"/>
    </row>
    <row r="48" spans="1:8" x14ac:dyDescent="0.2">
      <c r="A48" s="16" t="s">
        <v>30</v>
      </c>
      <c r="B48" s="28"/>
      <c r="C48" s="14"/>
      <c r="D48" s="77"/>
      <c r="E48" s="95"/>
      <c r="F48" s="74"/>
      <c r="G48" s="104"/>
      <c r="H48" s="2"/>
    </row>
    <row r="49" spans="1:8" ht="15.75" x14ac:dyDescent="0.25">
      <c r="A49" s="32"/>
      <c r="B49" s="18"/>
      <c r="C49" s="14"/>
      <c r="D49" s="77"/>
      <c r="E49" s="80"/>
      <c r="F49" s="80"/>
      <c r="G49" s="104"/>
      <c r="H49" s="2"/>
    </row>
    <row r="50" spans="1:8" ht="15.75" x14ac:dyDescent="0.25">
      <c r="A50" s="20" t="s">
        <v>140</v>
      </c>
      <c r="B50" s="20"/>
      <c r="C50" s="21"/>
      <c r="D50" s="137">
        <f>SUM(D44:D46)</f>
        <v>12</v>
      </c>
      <c r="E50" s="138">
        <f>SUM(E44:E49)</f>
        <v>4650603.5</v>
      </c>
      <c r="F50" s="138">
        <f>SUM(F44:F49)</f>
        <v>223122.42</v>
      </c>
      <c r="G50" s="109">
        <f>1-(+F50/E50)</f>
        <v>0.95202291057493937</v>
      </c>
      <c r="H50" s="2"/>
    </row>
    <row r="51" spans="1:8" ht="15.75" x14ac:dyDescent="0.25">
      <c r="A51" s="22"/>
      <c r="B51" s="22"/>
      <c r="C51" s="22"/>
      <c r="D51" s="135"/>
      <c r="E51" s="136"/>
      <c r="F51" s="106"/>
      <c r="G51" s="106"/>
      <c r="H51" s="2"/>
    </row>
    <row r="52" spans="1:8" ht="18" x14ac:dyDescent="0.25">
      <c r="A52" s="23" t="s">
        <v>32</v>
      </c>
      <c r="B52" s="24"/>
      <c r="C52" s="24"/>
      <c r="D52" s="25"/>
      <c r="E52" s="87"/>
      <c r="F52" s="88"/>
      <c r="G52" s="106"/>
      <c r="H52" s="2"/>
    </row>
    <row r="53" spans="1:8" ht="15.75" x14ac:dyDescent="0.25">
      <c r="A53" s="26"/>
      <c r="B53" s="26"/>
      <c r="C53" s="26"/>
      <c r="D53" s="89"/>
      <c r="E53" s="25" t="s">
        <v>133</v>
      </c>
      <c r="F53" s="25" t="s">
        <v>133</v>
      </c>
      <c r="G53" s="107" t="s">
        <v>5</v>
      </c>
      <c r="H53" s="2"/>
    </row>
    <row r="54" spans="1:8" ht="15.75" x14ac:dyDescent="0.25">
      <c r="A54" s="26"/>
      <c r="B54" s="26"/>
      <c r="C54" s="26"/>
      <c r="D54" s="89" t="s">
        <v>6</v>
      </c>
      <c r="E54" s="90" t="s">
        <v>134</v>
      </c>
      <c r="F54" s="88" t="s">
        <v>8</v>
      </c>
      <c r="G54" s="108" t="s">
        <v>135</v>
      </c>
      <c r="H54" s="2"/>
    </row>
    <row r="55" spans="1:8" ht="15.75" x14ac:dyDescent="0.25">
      <c r="A55" s="27" t="s">
        <v>33</v>
      </c>
      <c r="B55" s="28"/>
      <c r="C55" s="14"/>
      <c r="D55" s="73">
        <v>95</v>
      </c>
      <c r="E55" s="74">
        <v>17272445.25</v>
      </c>
      <c r="F55" s="74">
        <v>896216.74</v>
      </c>
      <c r="G55" s="103">
        <f>1-(+F55/E55)</f>
        <v>0.94811292049109264</v>
      </c>
      <c r="H55" s="15"/>
    </row>
    <row r="56" spans="1:8" ht="15.75" x14ac:dyDescent="0.25">
      <c r="A56" s="27" t="s">
        <v>34</v>
      </c>
      <c r="B56" s="28"/>
      <c r="C56" s="14"/>
      <c r="D56" s="73">
        <v>8</v>
      </c>
      <c r="E56" s="74">
        <v>6394963.9699999997</v>
      </c>
      <c r="F56" s="74">
        <v>873844.72</v>
      </c>
      <c r="G56" s="103">
        <f>1-(+F56/E56)</f>
        <v>0.86335423872607053</v>
      </c>
      <c r="H56" s="15"/>
    </row>
    <row r="57" spans="1:8" ht="15.75" x14ac:dyDescent="0.25">
      <c r="A57" s="27" t="s">
        <v>35</v>
      </c>
      <c r="B57" s="28"/>
      <c r="C57" s="14"/>
      <c r="D57" s="73">
        <v>262</v>
      </c>
      <c r="E57" s="74">
        <v>16976721.75</v>
      </c>
      <c r="F57" s="74">
        <v>851487.5</v>
      </c>
      <c r="G57" s="103">
        <f>1-(+F57/E57)</f>
        <v>0.94984382070113149</v>
      </c>
      <c r="H57" s="15"/>
    </row>
    <row r="58" spans="1:8" ht="15.75" x14ac:dyDescent="0.25">
      <c r="A58" s="27" t="s">
        <v>36</v>
      </c>
      <c r="B58" s="28"/>
      <c r="C58" s="14"/>
      <c r="D58" s="73">
        <v>17</v>
      </c>
      <c r="E58" s="74">
        <v>2227611</v>
      </c>
      <c r="F58" s="74">
        <v>258188.45</v>
      </c>
      <c r="G58" s="103">
        <f>1-(+F58/E58)</f>
        <v>0.88409625827848759</v>
      </c>
      <c r="H58" s="15"/>
    </row>
    <row r="59" spans="1:8" ht="15.75" x14ac:dyDescent="0.25">
      <c r="A59" s="27" t="s">
        <v>37</v>
      </c>
      <c r="B59" s="28"/>
      <c r="C59" s="14"/>
      <c r="D59" s="73">
        <v>109</v>
      </c>
      <c r="E59" s="74">
        <v>18328297</v>
      </c>
      <c r="F59" s="74">
        <v>1400723.05</v>
      </c>
      <c r="G59" s="103">
        <f>1-(+F59/E59)</f>
        <v>0.92357593015870487</v>
      </c>
      <c r="H59" s="15"/>
    </row>
    <row r="60" spans="1:8" ht="15.75" x14ac:dyDescent="0.25">
      <c r="A60" s="27" t="s">
        <v>38</v>
      </c>
      <c r="B60" s="28"/>
      <c r="C60" s="14"/>
      <c r="D60" s="73"/>
      <c r="E60" s="74"/>
      <c r="F60" s="74"/>
      <c r="G60" s="103"/>
      <c r="H60" s="15"/>
    </row>
    <row r="61" spans="1:8" ht="15.75" x14ac:dyDescent="0.25">
      <c r="A61" s="27" t="s">
        <v>39</v>
      </c>
      <c r="B61" s="28"/>
      <c r="C61" s="14"/>
      <c r="D61" s="73">
        <v>31</v>
      </c>
      <c r="E61" s="74">
        <v>7815240</v>
      </c>
      <c r="F61" s="74">
        <v>427982.38</v>
      </c>
      <c r="G61" s="103">
        <f t="shared" ref="G61:G66" si="0">1-(+F61/E61)</f>
        <v>0.94523746167744049</v>
      </c>
      <c r="H61" s="15"/>
    </row>
    <row r="62" spans="1:8" ht="15.75" x14ac:dyDescent="0.25">
      <c r="A62" s="27" t="s">
        <v>40</v>
      </c>
      <c r="B62" s="28"/>
      <c r="C62" s="14"/>
      <c r="D62" s="73">
        <v>8</v>
      </c>
      <c r="E62" s="74">
        <v>1049120</v>
      </c>
      <c r="F62" s="74">
        <v>84605</v>
      </c>
      <c r="G62" s="103">
        <f t="shared" si="0"/>
        <v>0.91935622235778558</v>
      </c>
      <c r="H62" s="15"/>
    </row>
    <row r="63" spans="1:8" ht="15.75" x14ac:dyDescent="0.25">
      <c r="A63" s="54" t="s">
        <v>41</v>
      </c>
      <c r="B63" s="28"/>
      <c r="C63" s="14"/>
      <c r="D63" s="73">
        <v>6</v>
      </c>
      <c r="E63" s="74">
        <v>762225</v>
      </c>
      <c r="F63" s="74">
        <v>42075</v>
      </c>
      <c r="G63" s="103">
        <f t="shared" si="0"/>
        <v>0.94479976384925712</v>
      </c>
      <c r="H63" s="15"/>
    </row>
    <row r="64" spans="1:8" ht="15.75" x14ac:dyDescent="0.25">
      <c r="A64" s="55" t="s">
        <v>60</v>
      </c>
      <c r="B64" s="28"/>
      <c r="C64" s="14"/>
      <c r="D64" s="73">
        <v>2</v>
      </c>
      <c r="E64" s="74">
        <v>204400</v>
      </c>
      <c r="F64" s="74">
        <v>23600</v>
      </c>
      <c r="G64" s="103">
        <f t="shared" si="0"/>
        <v>0.8845401174168297</v>
      </c>
      <c r="H64" s="15"/>
    </row>
    <row r="65" spans="1:8" ht="15.75" x14ac:dyDescent="0.25">
      <c r="A65" s="27" t="s">
        <v>99</v>
      </c>
      <c r="B65" s="28"/>
      <c r="C65" s="14"/>
      <c r="D65" s="73">
        <v>1199</v>
      </c>
      <c r="E65" s="74">
        <v>132581221.09999999</v>
      </c>
      <c r="F65" s="74">
        <v>14631663.65</v>
      </c>
      <c r="G65" s="103">
        <f t="shared" si="0"/>
        <v>0.88963999932566618</v>
      </c>
      <c r="H65" s="15"/>
    </row>
    <row r="66" spans="1:8" ht="15.75" x14ac:dyDescent="0.25">
      <c r="A66" s="71" t="s">
        <v>100</v>
      </c>
      <c r="B66" s="30"/>
      <c r="C66" s="14"/>
      <c r="D66" s="73">
        <v>3</v>
      </c>
      <c r="E66" s="74">
        <v>528457</v>
      </c>
      <c r="F66" s="74">
        <v>54983</v>
      </c>
      <c r="G66" s="103">
        <f t="shared" si="0"/>
        <v>0.89595558389802765</v>
      </c>
      <c r="H66" s="15"/>
    </row>
    <row r="67" spans="1:8" x14ac:dyDescent="0.2">
      <c r="A67" s="31" t="s">
        <v>42</v>
      </c>
      <c r="B67" s="30"/>
      <c r="C67" s="14"/>
      <c r="D67" s="77"/>
      <c r="E67" s="96"/>
      <c r="F67" s="74"/>
      <c r="G67" s="104"/>
      <c r="H67" s="15"/>
    </row>
    <row r="68" spans="1:8" x14ac:dyDescent="0.2">
      <c r="A68" s="16" t="s">
        <v>43</v>
      </c>
      <c r="B68" s="28"/>
      <c r="C68" s="14"/>
      <c r="D68" s="77"/>
      <c r="E68" s="96"/>
      <c r="F68" s="74"/>
      <c r="G68" s="104"/>
      <c r="H68" s="15"/>
    </row>
    <row r="69" spans="1:8" x14ac:dyDescent="0.2">
      <c r="A69" s="16" t="s">
        <v>29</v>
      </c>
      <c r="B69" s="28"/>
      <c r="C69" s="14"/>
      <c r="D69" s="77"/>
      <c r="E69" s="95"/>
      <c r="F69" s="74"/>
      <c r="G69" s="104"/>
      <c r="H69" s="15"/>
    </row>
    <row r="70" spans="1:8" x14ac:dyDescent="0.2">
      <c r="A70" s="16" t="s">
        <v>30</v>
      </c>
      <c r="B70" s="28"/>
      <c r="C70" s="14"/>
      <c r="D70" s="77"/>
      <c r="E70" s="95"/>
      <c r="F70" s="74"/>
      <c r="G70" s="104"/>
      <c r="H70" s="15"/>
    </row>
    <row r="71" spans="1:8" ht="15.75" x14ac:dyDescent="0.25">
      <c r="A71" s="32"/>
      <c r="B71" s="18"/>
      <c r="C71" s="14"/>
      <c r="D71" s="77"/>
      <c r="E71" s="80"/>
      <c r="F71" s="80"/>
      <c r="G71" s="104"/>
      <c r="H71" s="2"/>
    </row>
    <row r="72" spans="1:8" ht="15.75" x14ac:dyDescent="0.25">
      <c r="A72" s="20" t="s">
        <v>45</v>
      </c>
      <c r="B72" s="20"/>
      <c r="C72" s="21"/>
      <c r="D72" s="81">
        <f>SUM(D55:D68)</f>
        <v>1740</v>
      </c>
      <c r="E72" s="82">
        <f>SUM(E55:E71)</f>
        <v>204140702.06999999</v>
      </c>
      <c r="F72" s="82">
        <f>SUM(F55:F71)</f>
        <v>19545369.490000002</v>
      </c>
      <c r="G72" s="109">
        <f>1-(+F72/E72)</f>
        <v>0.90425540182918607</v>
      </c>
      <c r="H72" s="2"/>
    </row>
    <row r="73" spans="1:8" x14ac:dyDescent="0.2">
      <c r="A73" s="33"/>
      <c r="B73" s="33"/>
      <c r="C73" s="33"/>
      <c r="D73" s="91"/>
      <c r="E73" s="92"/>
      <c r="F73" s="34"/>
      <c r="G73" s="34"/>
      <c r="H73" s="2"/>
    </row>
    <row r="74" spans="1:8" ht="18" x14ac:dyDescent="0.25">
      <c r="A74" s="35" t="s">
        <v>46</v>
      </c>
      <c r="B74" s="36"/>
      <c r="C74" s="36"/>
      <c r="D74" s="36"/>
      <c r="E74" s="36"/>
      <c r="F74" s="37">
        <f>F72+F39+F50</f>
        <v>24603845.010000005</v>
      </c>
      <c r="G74" s="36"/>
      <c r="H74" s="2"/>
    </row>
    <row r="75" spans="1:8" ht="18" x14ac:dyDescent="0.25">
      <c r="A75" s="35"/>
      <c r="B75" s="36"/>
      <c r="C75" s="36"/>
      <c r="D75" s="36"/>
      <c r="E75" s="36"/>
      <c r="F75" s="37"/>
      <c r="G75" s="36"/>
      <c r="H75" s="2"/>
    </row>
    <row r="76" spans="1:8" ht="15.75" x14ac:dyDescent="0.25">
      <c r="A76" s="4" t="s">
        <v>47</v>
      </c>
      <c r="B76" s="40"/>
      <c r="C76" s="40"/>
      <c r="D76" s="40"/>
      <c r="E76" s="40"/>
      <c r="F76" s="41"/>
      <c r="G76" s="40"/>
      <c r="H76" s="2"/>
    </row>
    <row r="77" spans="1:8" ht="15.75" x14ac:dyDescent="0.25">
      <c r="A77" s="4" t="s">
        <v>48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49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/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 x14ac:dyDescent="0.25">
      <c r="A81" s="43"/>
      <c r="B81" s="39"/>
      <c r="C81" s="39"/>
      <c r="D81" s="39"/>
      <c r="E81" s="37"/>
      <c r="F81" s="2"/>
      <c r="G81" s="2"/>
      <c r="H81" s="2"/>
    </row>
    <row r="82" spans="1:8" ht="18" x14ac:dyDescent="0.25">
      <c r="A82" s="115"/>
      <c r="B82" s="116"/>
      <c r="C82" s="116"/>
      <c r="D82" s="116"/>
      <c r="E82" s="44"/>
      <c r="F82" s="2"/>
      <c r="G82" s="2"/>
      <c r="H82" s="2"/>
    </row>
    <row r="83" spans="1:8" ht="18" x14ac:dyDescent="0.25">
      <c r="A83" s="43"/>
      <c r="B83" s="39"/>
      <c r="C83" s="39"/>
      <c r="D83" s="39"/>
      <c r="E83" s="45"/>
      <c r="F83" s="2"/>
      <c r="G83" s="2"/>
      <c r="H83" s="2"/>
    </row>
    <row r="84" spans="1:8" ht="18" x14ac:dyDescent="0.25">
      <c r="A84" s="43"/>
      <c r="B84" s="39"/>
      <c r="C84" s="39"/>
      <c r="D84" s="39"/>
      <c r="E84" s="46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44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7"/>
      <c r="F91" s="2"/>
      <c r="G91" s="2"/>
      <c r="H91" s="2"/>
    </row>
    <row r="92" spans="1:8" ht="18" x14ac:dyDescent="0.25">
      <c r="A92" s="43"/>
      <c r="B92" s="39"/>
      <c r="C92" s="39"/>
      <c r="D92" s="39"/>
      <c r="E92" s="39"/>
      <c r="F92" s="2"/>
      <c r="G92" s="2"/>
      <c r="H92" s="2"/>
    </row>
    <row r="93" spans="1:8" ht="15.75" x14ac:dyDescent="0.25">
      <c r="A93" s="48"/>
      <c r="B93" s="2"/>
      <c r="C93" s="2"/>
      <c r="D93" s="2"/>
      <c r="E93" s="2"/>
      <c r="F93" s="2"/>
      <c r="G93" s="2"/>
      <c r="H93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22" zoomScale="87" workbookViewId="0">
      <selection activeCell="D13" sqref="D1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SEPTEMBER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117"/>
      <c r="D5" s="61" t="s">
        <v>77</v>
      </c>
      <c r="E5" s="62"/>
      <c r="F5" s="8"/>
      <c r="G5" s="118"/>
      <c r="H5" s="2"/>
    </row>
    <row r="6" spans="1:8" ht="18" x14ac:dyDescent="0.25">
      <c r="A6" s="23" t="s">
        <v>3</v>
      </c>
      <c r="B6" s="117"/>
      <c r="C6" s="117"/>
      <c r="D6" s="117"/>
      <c r="E6" s="117"/>
      <c r="F6" s="118"/>
      <c r="G6" s="118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0"/>
      <c r="G9" s="103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0"/>
      <c r="G10" s="103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0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0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18</v>
      </c>
      <c r="E13" s="99">
        <v>2339840</v>
      </c>
      <c r="F13" s="110">
        <v>750724.75</v>
      </c>
      <c r="G13" s="103">
        <f>F13/E13</f>
        <v>0.32084448081920131</v>
      </c>
      <c r="H13" s="15"/>
    </row>
    <row r="14" spans="1:8" ht="15.75" x14ac:dyDescent="0.25">
      <c r="A14" s="93" t="s">
        <v>107</v>
      </c>
      <c r="B14" s="13"/>
      <c r="C14" s="14"/>
      <c r="D14" s="73">
        <v>3</v>
      </c>
      <c r="E14" s="99">
        <v>438003</v>
      </c>
      <c r="F14" s="110">
        <v>78345.5</v>
      </c>
      <c r="G14" s="103">
        <f>F14/E14</f>
        <v>0.17886977943073448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0"/>
      <c r="G15" s="103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71893</v>
      </c>
      <c r="F16" s="110">
        <v>18854</v>
      </c>
      <c r="G16" s="103">
        <f>F16/E16</f>
        <v>0.26225084500577245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346905</v>
      </c>
      <c r="F17" s="110">
        <v>88998</v>
      </c>
      <c r="G17" s="103">
        <f>F17/E17</f>
        <v>0.25654862282181001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429853</v>
      </c>
      <c r="F18" s="110">
        <v>167807.5</v>
      </c>
      <c r="G18" s="103">
        <f>F18/E18</f>
        <v>0.39038345667007091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0"/>
      <c r="G19" s="103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1009109</v>
      </c>
      <c r="F20" s="110">
        <v>338245</v>
      </c>
      <c r="G20" s="103">
        <f>F20/E20</f>
        <v>0.33519173845441869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0"/>
      <c r="G21" s="103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0"/>
      <c r="G22" s="103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999278</v>
      </c>
      <c r="F23" s="110">
        <v>311623.45</v>
      </c>
      <c r="G23" s="103">
        <f t="shared" ref="G23:G29" si="0">F23/E23</f>
        <v>0.31184860469258807</v>
      </c>
      <c r="H23" s="15"/>
    </row>
    <row r="24" spans="1:8" ht="15.75" x14ac:dyDescent="0.25">
      <c r="A24" s="93" t="s">
        <v>18</v>
      </c>
      <c r="B24" s="13"/>
      <c r="C24" s="14"/>
      <c r="D24" s="73">
        <v>3</v>
      </c>
      <c r="E24" s="99">
        <v>2160600</v>
      </c>
      <c r="F24" s="110">
        <v>1139672.5</v>
      </c>
      <c r="G24" s="103">
        <f t="shared" si="0"/>
        <v>0.52747963528649444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933271</v>
      </c>
      <c r="F25" s="110">
        <v>174288</v>
      </c>
      <c r="G25" s="103">
        <f t="shared" si="0"/>
        <v>0.18674961506357746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0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0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0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55173</v>
      </c>
      <c r="F29" s="110">
        <v>22713</v>
      </c>
      <c r="G29" s="103">
        <f t="shared" si="0"/>
        <v>0.41166875101952044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0"/>
      <c r="G30" s="103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0"/>
      <c r="G31" s="103"/>
      <c r="H31" s="15"/>
    </row>
    <row r="32" spans="1:8" ht="15.75" x14ac:dyDescent="0.25">
      <c r="A32" s="70" t="s">
        <v>110</v>
      </c>
      <c r="B32" s="13"/>
      <c r="C32" s="14"/>
      <c r="D32" s="73">
        <v>1</v>
      </c>
      <c r="E32" s="99">
        <v>98008</v>
      </c>
      <c r="F32" s="110">
        <v>51138</v>
      </c>
      <c r="G32" s="103">
        <f>F32/E32</f>
        <v>0.52177373275650962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0"/>
      <c r="G33" s="103"/>
      <c r="H33" s="15"/>
    </row>
    <row r="34" spans="1:8" ht="15.75" x14ac:dyDescent="0.25">
      <c r="A34" s="70" t="s">
        <v>76</v>
      </c>
      <c r="B34" s="13"/>
      <c r="C34" s="14"/>
      <c r="D34" s="73">
        <v>5</v>
      </c>
      <c r="E34" s="99">
        <v>4037163</v>
      </c>
      <c r="F34" s="110">
        <v>498858</v>
      </c>
      <c r="G34" s="103">
        <f>F34/E34</f>
        <v>0.12356647477448891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0"/>
      <c r="G35" s="104"/>
      <c r="H35" s="15"/>
    </row>
    <row r="36" spans="1:8" x14ac:dyDescent="0.2">
      <c r="A36" s="16" t="s">
        <v>44</v>
      </c>
      <c r="B36" s="13"/>
      <c r="C36" s="14"/>
      <c r="D36" s="77"/>
      <c r="E36" s="99"/>
      <c r="F36" s="110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44</v>
      </c>
      <c r="E39" s="82">
        <f>SUM(E9:E38)</f>
        <v>12919096</v>
      </c>
      <c r="F39" s="82">
        <f>SUM(F9:F38)</f>
        <v>3641267.7</v>
      </c>
      <c r="G39" s="105">
        <f>F39/E39</f>
        <v>0.28185158621005679</v>
      </c>
      <c r="H39" s="15"/>
    </row>
    <row r="40" spans="1:8" ht="15.75" x14ac:dyDescent="0.25">
      <c r="A40" s="119"/>
      <c r="B40" s="120"/>
      <c r="C40" s="21"/>
      <c r="D40" s="121"/>
      <c r="E40" s="122"/>
      <c r="F40" s="122"/>
      <c r="G40" s="123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28055158.16</v>
      </c>
      <c r="F44" s="74">
        <v>1690919.62</v>
      </c>
      <c r="G44" s="103">
        <f>1-(+F44/E44)</f>
        <v>0.93972874398509543</v>
      </c>
      <c r="H44" s="15"/>
    </row>
    <row r="45" spans="1:8" ht="15.75" x14ac:dyDescent="0.25">
      <c r="A45" s="27" t="s">
        <v>34</v>
      </c>
      <c r="B45" s="28"/>
      <c r="C45" s="14"/>
      <c r="D45" s="73">
        <v>18</v>
      </c>
      <c r="E45" s="74">
        <v>6867160.6900000004</v>
      </c>
      <c r="F45" s="74">
        <v>580859.65</v>
      </c>
      <c r="G45" s="103">
        <f t="shared" ref="G45:G54" si="1">1-(+F45/E45)</f>
        <v>0.91541487432413637</v>
      </c>
      <c r="H45" s="15"/>
    </row>
    <row r="46" spans="1:8" ht="15.75" x14ac:dyDescent="0.25">
      <c r="A46" s="27" t="s">
        <v>35</v>
      </c>
      <c r="B46" s="28"/>
      <c r="C46" s="14"/>
      <c r="D46" s="73">
        <v>144</v>
      </c>
      <c r="E46" s="74">
        <v>18465680.420000002</v>
      </c>
      <c r="F46" s="74">
        <v>905111.43</v>
      </c>
      <c r="G46" s="103">
        <f t="shared" si="1"/>
        <v>0.95098412788408915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1071847.5</v>
      </c>
      <c r="F47" s="74">
        <v>48083.5</v>
      </c>
      <c r="G47" s="103">
        <f t="shared" si="1"/>
        <v>0.95513960708029821</v>
      </c>
      <c r="H47" s="15"/>
    </row>
    <row r="48" spans="1:8" ht="15.75" x14ac:dyDescent="0.25">
      <c r="A48" s="27" t="s">
        <v>37</v>
      </c>
      <c r="B48" s="28"/>
      <c r="C48" s="14"/>
      <c r="D48" s="73">
        <v>81</v>
      </c>
      <c r="E48" s="74">
        <v>12931645.15</v>
      </c>
      <c r="F48" s="74">
        <v>763642.26</v>
      </c>
      <c r="G48" s="103">
        <f t="shared" si="1"/>
        <v>0.94094778729680806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2"/>
    </row>
    <row r="50" spans="1:8" ht="15.75" x14ac:dyDescent="0.25">
      <c r="A50" s="27" t="s">
        <v>39</v>
      </c>
      <c r="B50" s="28"/>
      <c r="C50" s="14"/>
      <c r="D50" s="73">
        <v>9</v>
      </c>
      <c r="E50" s="74">
        <v>2044685</v>
      </c>
      <c r="F50" s="74">
        <v>154895</v>
      </c>
      <c r="G50" s="103">
        <f t="shared" si="1"/>
        <v>0.92424505486175135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1082355</v>
      </c>
      <c r="F51" s="74">
        <v>54590</v>
      </c>
      <c r="G51" s="103">
        <f t="shared" si="1"/>
        <v>0.94956368289516835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401125</v>
      </c>
      <c r="F52" s="74">
        <v>56075</v>
      </c>
      <c r="G52" s="103">
        <f t="shared" si="1"/>
        <v>0.86020567154876915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2"/>
    </row>
    <row r="54" spans="1:8" ht="15.75" x14ac:dyDescent="0.25">
      <c r="A54" s="27" t="s">
        <v>99</v>
      </c>
      <c r="B54" s="28"/>
      <c r="C54" s="14"/>
      <c r="D54" s="73">
        <v>1228</v>
      </c>
      <c r="E54" s="74">
        <v>126275363.77</v>
      </c>
      <c r="F54" s="74">
        <v>13644412.689999999</v>
      </c>
      <c r="G54" s="103">
        <f t="shared" si="1"/>
        <v>0.89194715198087127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4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4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1638</v>
      </c>
      <c r="E61" s="82">
        <f>SUM(E44:E60)</f>
        <v>197195020.69</v>
      </c>
      <c r="F61" s="82">
        <f>SUM(F44:F60)</f>
        <v>17898589.149999999</v>
      </c>
      <c r="G61" s="109">
        <f>1-(+F61/E61)</f>
        <v>0.90923407149241642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21539856.849999998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2023-11-09T19:57:13Z</dcterms:modified>
</cp:coreProperties>
</file>