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Financials November\New folder\"/>
    </mc:Choice>
  </mc:AlternateContent>
  <bookViews>
    <workbookView xWindow="-210" yWindow="135" windowWidth="7845" windowHeight="4080" tabRatio="790" activeTab="7"/>
  </bookViews>
  <sheets>
    <sheet name="ARG" sheetId="1" r:id="rId1"/>
    <sheet name="CARUTHERSVILLE" sheetId="2" r:id="rId2"/>
    <sheet name="HOLLYWOOD" sheetId="3" r:id="rId3"/>
    <sheet name="HARKC" sheetId="4" r:id="rId4"/>
    <sheet name="BALLYSKC" sheetId="5" r:id="rId5"/>
    <sheet name="AMERKC" sheetId="6" r:id="rId6"/>
    <sheet name="LAGRANGE" sheetId="7" r:id="rId7"/>
    <sheet name="AMERSC" sheetId="8" r:id="rId8"/>
    <sheet name="RIVERCITY" sheetId="9" r:id="rId9"/>
    <sheet name="HORSESHOE" sheetId="10" r:id="rId10"/>
    <sheet name="ISLEBV" sheetId="11" r:id="rId11"/>
    <sheet name="STJO" sheetId="12" r:id="rId12"/>
    <sheet name="CAPE" sheetId="14" r:id="rId13"/>
    <sheet name="STATE TOTALS" sheetId="13" r:id="rId14"/>
  </sheets>
  <definedNames>
    <definedName name="_xlnm.Print_Area" localSheetId="13">'STATE TOTALS'!$A$1:$C$23</definedName>
  </definedNames>
  <calcPr calcId="162913"/>
</workbook>
</file>

<file path=xl/calcChain.xml><?xml version="1.0" encoding="utf-8"?>
<calcChain xmlns="http://schemas.openxmlformats.org/spreadsheetml/2006/main">
  <c r="F61" i="14" l="1"/>
  <c r="G61" i="14"/>
  <c r="E61" i="14"/>
  <c r="D61" i="14"/>
  <c r="G55" i="14"/>
  <c r="G54" i="14"/>
  <c r="G52" i="14"/>
  <c r="G51" i="14"/>
  <c r="G50" i="14"/>
  <c r="G48" i="14"/>
  <c r="G47" i="14"/>
  <c r="G46" i="14"/>
  <c r="G44" i="14"/>
  <c r="F39" i="14"/>
  <c r="G39" i="14"/>
  <c r="E39" i="14"/>
  <c r="D39" i="14"/>
  <c r="G34" i="14"/>
  <c r="G30" i="14"/>
  <c r="G29" i="14"/>
  <c r="G26" i="14"/>
  <c r="G24" i="14"/>
  <c r="G19" i="14"/>
  <c r="G15" i="14"/>
  <c r="F60" i="12"/>
  <c r="G60" i="12"/>
  <c r="E60" i="12"/>
  <c r="D60" i="12"/>
  <c r="G53" i="12"/>
  <c r="G50" i="12"/>
  <c r="G48" i="12"/>
  <c r="G47" i="12"/>
  <c r="G46" i="12"/>
  <c r="G44" i="12"/>
  <c r="F39" i="12"/>
  <c r="G39" i="12"/>
  <c r="E39" i="12"/>
  <c r="D39" i="12"/>
  <c r="G33" i="12"/>
  <c r="G18" i="12"/>
  <c r="G17" i="12"/>
  <c r="F60" i="7"/>
  <c r="G60" i="7"/>
  <c r="E60" i="7"/>
  <c r="D60" i="7"/>
  <c r="G53" i="7"/>
  <c r="G50" i="7"/>
  <c r="G48" i="7"/>
  <c r="G47" i="7"/>
  <c r="G46" i="7"/>
  <c r="G44" i="7"/>
  <c r="F39" i="7"/>
  <c r="G39" i="7"/>
  <c r="E39" i="7"/>
  <c r="D39" i="7"/>
  <c r="G31" i="7"/>
  <c r="G15" i="7"/>
  <c r="G9" i="7"/>
  <c r="F61" i="10"/>
  <c r="G61" i="10"/>
  <c r="E61" i="10"/>
  <c r="D61" i="10"/>
  <c r="G54" i="10"/>
  <c r="G53" i="10"/>
  <c r="G52" i="10"/>
  <c r="G50" i="10"/>
  <c r="G49" i="10"/>
  <c r="G48" i="10"/>
  <c r="G47" i="10"/>
  <c r="G46" i="10"/>
  <c r="G45" i="10"/>
  <c r="G44" i="10"/>
  <c r="F39" i="10"/>
  <c r="F63" i="10"/>
  <c r="E39" i="10"/>
  <c r="D39" i="10"/>
  <c r="G34" i="10"/>
  <c r="G33" i="10"/>
  <c r="G29" i="10"/>
  <c r="G28" i="10"/>
  <c r="G26" i="10"/>
  <c r="G25" i="10"/>
  <c r="G20" i="10"/>
  <c r="G19" i="10"/>
  <c r="G16" i="10"/>
  <c r="F15" i="10"/>
  <c r="E15" i="10"/>
  <c r="G15" i="10"/>
  <c r="G12" i="10"/>
  <c r="G10" i="10"/>
  <c r="F61" i="9"/>
  <c r="G61" i="9"/>
  <c r="E61" i="9"/>
  <c r="D61" i="9"/>
  <c r="G54" i="9"/>
  <c r="G52" i="9"/>
  <c r="G51" i="9"/>
  <c r="G50" i="9"/>
  <c r="G48" i="9"/>
  <c r="G47" i="9"/>
  <c r="G46" i="9"/>
  <c r="G45" i="9"/>
  <c r="G44" i="9"/>
  <c r="F39" i="9"/>
  <c r="G39" i="9"/>
  <c r="E39" i="9"/>
  <c r="D39" i="9"/>
  <c r="G34" i="9"/>
  <c r="G32" i="9"/>
  <c r="G29" i="9"/>
  <c r="G25" i="9"/>
  <c r="G24" i="9"/>
  <c r="G23" i="9"/>
  <c r="G20" i="9"/>
  <c r="G18" i="9"/>
  <c r="G17" i="9"/>
  <c r="G16" i="9"/>
  <c r="G14" i="9"/>
  <c r="G13" i="9"/>
  <c r="F62" i="6"/>
  <c r="G62" i="6"/>
  <c r="E62" i="6"/>
  <c r="D62" i="6"/>
  <c r="G55" i="6"/>
  <c r="G54" i="6"/>
  <c r="G53" i="6"/>
  <c r="G52" i="6"/>
  <c r="G51" i="6"/>
  <c r="G50" i="6"/>
  <c r="G48" i="6"/>
  <c r="G46" i="6"/>
  <c r="G45" i="6"/>
  <c r="G44" i="6"/>
  <c r="F39" i="6"/>
  <c r="G39" i="6"/>
  <c r="E39" i="6"/>
  <c r="D39" i="6"/>
  <c r="G34" i="6"/>
  <c r="G33" i="6"/>
  <c r="G32" i="6"/>
  <c r="G31" i="6"/>
  <c r="G30" i="6"/>
  <c r="G25" i="6"/>
  <c r="G23" i="6"/>
  <c r="G22" i="6"/>
  <c r="G21" i="6"/>
  <c r="G19" i="6"/>
  <c r="G18" i="6"/>
  <c r="G17" i="6"/>
  <c r="G16" i="6"/>
  <c r="G15" i="6"/>
  <c r="G14" i="6"/>
  <c r="G13" i="6"/>
  <c r="G11" i="6"/>
  <c r="G62" i="5"/>
  <c r="F62" i="5"/>
  <c r="E62" i="5"/>
  <c r="D62" i="5"/>
  <c r="G56" i="5"/>
  <c r="G54" i="5"/>
  <c r="G50" i="5"/>
  <c r="G48" i="5"/>
  <c r="G46" i="5"/>
  <c r="G44" i="5"/>
  <c r="F39" i="5"/>
  <c r="G39" i="5"/>
  <c r="E39" i="5"/>
  <c r="D39" i="5"/>
  <c r="G25" i="5"/>
  <c r="G24" i="5"/>
  <c r="G23" i="5"/>
  <c r="G18" i="5"/>
  <c r="G14" i="5"/>
  <c r="G12" i="5"/>
  <c r="G10" i="5"/>
  <c r="F61" i="4"/>
  <c r="G61" i="4"/>
  <c r="E61" i="4"/>
  <c r="D61" i="4"/>
  <c r="G54" i="4"/>
  <c r="G53" i="4"/>
  <c r="G52" i="4"/>
  <c r="G51" i="4"/>
  <c r="G50" i="4"/>
  <c r="G49" i="4"/>
  <c r="G48" i="4"/>
  <c r="G46" i="4"/>
  <c r="G45" i="4"/>
  <c r="G44" i="4"/>
  <c r="F39" i="4"/>
  <c r="F63" i="4"/>
  <c r="E39" i="4"/>
  <c r="D39" i="4"/>
  <c r="G33" i="4"/>
  <c r="G31" i="4"/>
  <c r="G28" i="4"/>
  <c r="G26" i="4"/>
  <c r="G24" i="4"/>
  <c r="G23" i="4"/>
  <c r="G22" i="4"/>
  <c r="G21" i="4"/>
  <c r="G19" i="4"/>
  <c r="G18" i="4"/>
  <c r="G17" i="4"/>
  <c r="G15" i="4"/>
  <c r="G14" i="4"/>
  <c r="G11" i="4"/>
  <c r="G10" i="4"/>
  <c r="F75" i="3"/>
  <c r="F77" i="3"/>
  <c r="E75" i="3"/>
  <c r="D75" i="3"/>
  <c r="G68" i="3"/>
  <c r="G67" i="3"/>
  <c r="G66" i="3"/>
  <c r="G64" i="3"/>
  <c r="G63" i="3"/>
  <c r="G62" i="3"/>
  <c r="G61" i="3"/>
  <c r="G60" i="3"/>
  <c r="G59" i="3"/>
  <c r="G58" i="3"/>
  <c r="G39" i="3"/>
  <c r="F39" i="3"/>
  <c r="E39" i="3"/>
  <c r="D39" i="3"/>
  <c r="G34" i="3"/>
  <c r="G32" i="3"/>
  <c r="G29" i="3"/>
  <c r="G28" i="3"/>
  <c r="G26" i="3"/>
  <c r="G24" i="3"/>
  <c r="G23" i="3"/>
  <c r="G22" i="3"/>
  <c r="G21" i="3"/>
  <c r="G18" i="3"/>
  <c r="G17" i="3"/>
  <c r="G13" i="3"/>
  <c r="G11" i="3"/>
  <c r="G9" i="3"/>
  <c r="F60" i="2"/>
  <c r="G60" i="2"/>
  <c r="E60" i="2"/>
  <c r="D60" i="2"/>
  <c r="G54" i="2"/>
  <c r="G53" i="2"/>
  <c r="G50" i="2"/>
  <c r="G48" i="2"/>
  <c r="G47" i="2"/>
  <c r="G46" i="2"/>
  <c r="F39" i="2"/>
  <c r="G39" i="2"/>
  <c r="E39" i="2"/>
  <c r="D39" i="2"/>
  <c r="G32" i="2"/>
  <c r="G30" i="2"/>
  <c r="G29" i="2"/>
  <c r="G18" i="2"/>
  <c r="F60" i="11"/>
  <c r="G60" i="11"/>
  <c r="E60" i="11"/>
  <c r="D60" i="11"/>
  <c r="G53" i="11"/>
  <c r="G51" i="11"/>
  <c r="G50" i="11"/>
  <c r="G49" i="11"/>
  <c r="G48" i="11"/>
  <c r="G47" i="11"/>
  <c r="G46" i="11"/>
  <c r="G45" i="11"/>
  <c r="G44" i="11"/>
  <c r="F39" i="11"/>
  <c r="G39" i="11"/>
  <c r="E39" i="11"/>
  <c r="D39" i="11"/>
  <c r="G34" i="11"/>
  <c r="G33" i="11"/>
  <c r="G30" i="11"/>
  <c r="G29" i="11"/>
  <c r="G22" i="11"/>
  <c r="G18" i="11"/>
  <c r="G15" i="11"/>
  <c r="G11" i="11"/>
  <c r="G9" i="11"/>
  <c r="F72" i="8"/>
  <c r="B18" i="13" s="1"/>
  <c r="E72" i="8"/>
  <c r="D72" i="8"/>
  <c r="B16" i="13" s="1"/>
  <c r="G66" i="8"/>
  <c r="G65" i="8"/>
  <c r="G64" i="8"/>
  <c r="G63" i="8"/>
  <c r="G62" i="8"/>
  <c r="G61" i="8"/>
  <c r="G59" i="8"/>
  <c r="G58" i="8"/>
  <c r="G57" i="8"/>
  <c r="G56" i="8"/>
  <c r="G55" i="8"/>
  <c r="F50" i="8"/>
  <c r="E50" i="8"/>
  <c r="B12" i="13" s="1"/>
  <c r="D50" i="8"/>
  <c r="B11" i="13" s="1"/>
  <c r="G44" i="8"/>
  <c r="F39" i="8"/>
  <c r="B8" i="13" s="1"/>
  <c r="E39" i="8"/>
  <c r="G39" i="8" s="1"/>
  <c r="D39" i="8"/>
  <c r="G34" i="8"/>
  <c r="G33" i="8"/>
  <c r="G32" i="8"/>
  <c r="G29" i="8"/>
  <c r="G28" i="8"/>
  <c r="G26" i="8"/>
  <c r="G25" i="8"/>
  <c r="G24" i="8"/>
  <c r="G21" i="8"/>
  <c r="G19" i="8"/>
  <c r="G18" i="8"/>
  <c r="G13" i="8"/>
  <c r="G12" i="8"/>
  <c r="G11" i="8"/>
  <c r="G10" i="8"/>
  <c r="F61" i="1"/>
  <c r="E61" i="1"/>
  <c r="D61" i="1"/>
  <c r="G54" i="1"/>
  <c r="G52" i="1"/>
  <c r="G50" i="1"/>
  <c r="G49" i="1"/>
  <c r="G48" i="1"/>
  <c r="G47" i="1"/>
  <c r="G46" i="1"/>
  <c r="G45" i="1"/>
  <c r="G44" i="1"/>
  <c r="F39" i="1"/>
  <c r="G39" i="1"/>
  <c r="E39" i="1"/>
  <c r="D39" i="1"/>
  <c r="G31" i="1"/>
  <c r="G30" i="1"/>
  <c r="G25" i="1"/>
  <c r="G22" i="1"/>
  <c r="G20" i="1"/>
  <c r="G18" i="1"/>
  <c r="G17" i="1"/>
  <c r="G16" i="1"/>
  <c r="G15" i="1"/>
  <c r="G13" i="1"/>
  <c r="G10" i="1"/>
  <c r="G9" i="1"/>
  <c r="F62" i="12"/>
  <c r="F63" i="9"/>
  <c r="F53" i="3"/>
  <c r="E53" i="3"/>
  <c r="D53" i="3"/>
  <c r="F62" i="2"/>
  <c r="F63" i="1"/>
  <c r="F64" i="6"/>
  <c r="A3" i="4"/>
  <c r="A3" i="14"/>
  <c r="A4" i="13"/>
  <c r="A3" i="12"/>
  <c r="A3" i="11"/>
  <c r="A3" i="10"/>
  <c r="A3" i="9"/>
  <c r="A3" i="8"/>
  <c r="A3" i="7"/>
  <c r="A3" i="6"/>
  <c r="A3" i="5"/>
  <c r="A3" i="3"/>
  <c r="A3" i="2"/>
  <c r="B6" i="13"/>
  <c r="F63" i="14"/>
  <c r="F62" i="7"/>
  <c r="G39" i="10"/>
  <c r="F64" i="5"/>
  <c r="G39" i="4"/>
  <c r="G75" i="3"/>
  <c r="F62" i="11"/>
  <c r="G61" i="1"/>
  <c r="G50" i="8" l="1"/>
  <c r="G72" i="8"/>
  <c r="B7" i="13"/>
  <c r="B9" i="13" s="1"/>
  <c r="B21" i="13"/>
  <c r="B17" i="13"/>
  <c r="B19" i="13" s="1"/>
  <c r="F74" i="8"/>
  <c r="B13" i="13"/>
  <c r="B14" i="13" s="1"/>
</calcChain>
</file>

<file path=xl/sharedStrings.xml><?xml version="1.0" encoding="utf-8"?>
<sst xmlns="http://schemas.openxmlformats.org/spreadsheetml/2006/main" count="963" uniqueCount="162">
  <si>
    <t>MISSOURI GAMING COMMISSION</t>
  </si>
  <si>
    <t>DETAIL GAMING STATS - PUBLIC REPORT</t>
  </si>
  <si>
    <t>BOAT:    ARGOSY RIVERSIDE</t>
  </si>
  <si>
    <t>TABLE GAMES:</t>
  </si>
  <si>
    <t>TABLE</t>
  </si>
  <si>
    <t>ACTUAL</t>
  </si>
  <si>
    <t>UNITS</t>
  </si>
  <si>
    <t>DROP</t>
  </si>
  <si>
    <t>AGR</t>
  </si>
  <si>
    <t>HOLD %</t>
  </si>
  <si>
    <t xml:space="preserve">   Blackjack</t>
  </si>
  <si>
    <t xml:space="preserve">   Double Deck Blackjack</t>
  </si>
  <si>
    <t xml:space="preserve">   Face Up Blackjack</t>
  </si>
  <si>
    <t xml:space="preserve">   Caribbean Stud</t>
  </si>
  <si>
    <t xml:space="preserve">   Craps</t>
  </si>
  <si>
    <t xml:space="preserve">   Craps No More</t>
  </si>
  <si>
    <t xml:space="preserve">   No Craps, Craps</t>
  </si>
  <si>
    <t xml:space="preserve">   Let It Ride</t>
  </si>
  <si>
    <t xml:space="preserve">   Mini Bacarrat</t>
  </si>
  <si>
    <t xml:space="preserve">   Pai Gow Poker</t>
  </si>
  <si>
    <t xml:space="preserve">   Roulette</t>
  </si>
  <si>
    <t xml:space="preserve">   Poker w/o bad beat</t>
  </si>
  <si>
    <t xml:space="preserve">   Bad Beat Poker - house funded</t>
  </si>
  <si>
    <t xml:space="preserve">   Bad Beat Poker - player funded</t>
  </si>
  <si>
    <t xml:space="preserve">   Three Card Poker/Stud</t>
  </si>
  <si>
    <t xml:space="preserve">   Mississippi Stud</t>
  </si>
  <si>
    <t xml:space="preserve">   BJ 21 +3</t>
  </si>
  <si>
    <t xml:space="preserve">   Ultimate Texas Hold'em</t>
  </si>
  <si>
    <t xml:space="preserve">   Table Tournaments</t>
  </si>
  <si>
    <t xml:space="preserve">   Other </t>
  </si>
  <si>
    <t xml:space="preserve">   Rounding</t>
  </si>
  <si>
    <t xml:space="preserve">  TOTAL TABLE GAMES:</t>
  </si>
  <si>
    <t>ELECTRONIC GAMING DEVICES:</t>
  </si>
  <si>
    <t xml:space="preserve">     5 cents</t>
  </si>
  <si>
    <t xml:space="preserve">   10 cents</t>
  </si>
  <si>
    <t xml:space="preserve">   25 cents</t>
  </si>
  <si>
    <t xml:space="preserve">   50 cents</t>
  </si>
  <si>
    <t xml:space="preserve">   $1.00</t>
  </si>
  <si>
    <t xml:space="preserve">   $2.00</t>
  </si>
  <si>
    <t xml:space="preserve">   $5.00</t>
  </si>
  <si>
    <t xml:space="preserve">   $10.00</t>
  </si>
  <si>
    <t xml:space="preserve">   $25.00</t>
  </si>
  <si>
    <t xml:space="preserve">   Slot Tournaments</t>
  </si>
  <si>
    <t xml:space="preserve">   Wide Area Progressive</t>
  </si>
  <si>
    <t xml:space="preserve">   Other</t>
  </si>
  <si>
    <t xml:space="preserve">     TOTAL SLOTS:</t>
  </si>
  <si>
    <t>TOTAL AGR FOR MONTH:</t>
  </si>
  <si>
    <t xml:space="preserve">(1) The above payout percentages for slots represent the actual payout for a one month period only.  </t>
  </si>
  <si>
    <t xml:space="preserve">     The 80% minimum payout per Section 313.805(12) RSMO is not limited to any one month period </t>
  </si>
  <si>
    <t xml:space="preserve">     and is calculated based on standard probability and statistical theory.</t>
  </si>
  <si>
    <t>NOTE:  THE FIGURES IN THIS REPORT ARE SUBJECT TO ADJUSTMENT</t>
  </si>
  <si>
    <t>DETAIL GAMING STATS  - PUBLIC REPORT</t>
  </si>
  <si>
    <t xml:space="preserve">   Single Deck Blackjack</t>
  </si>
  <si>
    <t xml:space="preserve">   Texas Shootout</t>
  </si>
  <si>
    <t xml:space="preserve">   Ultimate Texas Hold'Em</t>
  </si>
  <si>
    <t xml:space="preserve">   Midi Bacarrat</t>
  </si>
  <si>
    <t xml:space="preserve">   EZ Bacarrat</t>
  </si>
  <si>
    <t xml:space="preserve">   Crazy 4 Poker</t>
  </si>
  <si>
    <t xml:space="preserve">   21 Plus 3</t>
  </si>
  <si>
    <t xml:space="preserve">   Four Card Poker</t>
  </si>
  <si>
    <t xml:space="preserve">   $100.00</t>
  </si>
  <si>
    <t xml:space="preserve">     1 cent</t>
  </si>
  <si>
    <t xml:space="preserve">     2 cents</t>
  </si>
  <si>
    <t xml:space="preserve">   Ultimate Texas Hold 'Em</t>
  </si>
  <si>
    <t xml:space="preserve">   Six Card Poker</t>
  </si>
  <si>
    <t xml:space="preserve">   21 plus 3</t>
  </si>
  <si>
    <t xml:space="preserve">   Prime 21</t>
  </si>
  <si>
    <t xml:space="preserve">   EZ Pai Gow</t>
  </si>
  <si>
    <t>BOAT:     MARK TWAIN</t>
  </si>
  <si>
    <t xml:space="preserve">   Face Down Blackjack</t>
  </si>
  <si>
    <t xml:space="preserve">   Big Six</t>
  </si>
  <si>
    <t xml:space="preserve">   Let It Ride Bonus</t>
  </si>
  <si>
    <t>BOAT:     ST. CHARLES</t>
  </si>
  <si>
    <t xml:space="preserve">   Three Card Progressive</t>
  </si>
  <si>
    <t xml:space="preserve">   Blackjack plus 3</t>
  </si>
  <si>
    <t xml:space="preserve">   Dragon Bonus</t>
  </si>
  <si>
    <t xml:space="preserve">   EZ Baccarat</t>
  </si>
  <si>
    <t>BOAT:     RIVER CITY</t>
  </si>
  <si>
    <t xml:space="preserve">   Bonus Craps</t>
  </si>
  <si>
    <t xml:space="preserve">   Blackjack Switch</t>
  </si>
  <si>
    <t>BOAT:  ISLE OF CAPRI - BOONVILLE</t>
  </si>
  <si>
    <t>BOAT:      ST. JO FRONTIER</t>
  </si>
  <si>
    <t>STATEWIDE TOTALS</t>
  </si>
  <si>
    <t xml:space="preserve">     TABLE GAMES:</t>
  </si>
  <si>
    <t xml:space="preserve">     TABLE DROP:</t>
  </si>
  <si>
    <t xml:space="preserve">     TABLE AGR:</t>
  </si>
  <si>
    <t xml:space="preserve">     ACTUAL HOLD %:</t>
  </si>
  <si>
    <t xml:space="preserve">     SLOT MACHINES:</t>
  </si>
  <si>
    <t xml:space="preserve">     SLOT HANDLE:</t>
  </si>
  <si>
    <t xml:space="preserve">     SLOT AGR:</t>
  </si>
  <si>
    <t xml:space="preserve">     ACTUAL PAYOUT %:</t>
  </si>
  <si>
    <t xml:space="preserve">     GRAND TOTAL AGR:</t>
  </si>
  <si>
    <t xml:space="preserve">   Lunar Poker</t>
  </si>
  <si>
    <t xml:space="preserve">   Super 7</t>
  </si>
  <si>
    <t xml:space="preserve">   Three Card Poker</t>
  </si>
  <si>
    <t>BOAT:  HOLLYWOOD</t>
  </si>
  <si>
    <t xml:space="preserve">   65 to 5 BJ</t>
  </si>
  <si>
    <t xml:space="preserve">   High Five</t>
  </si>
  <si>
    <t xml:space="preserve">   High Card Flush</t>
  </si>
  <si>
    <t xml:space="preserve">   1 cent</t>
  </si>
  <si>
    <t xml:space="preserve">   2 cents</t>
  </si>
  <si>
    <t xml:space="preserve">   Double Deck 21 Plus 3</t>
  </si>
  <si>
    <t xml:space="preserve">   Top Three</t>
  </si>
  <si>
    <t xml:space="preserve">   Commission Free</t>
  </si>
  <si>
    <t xml:space="preserve">   Blackjack 6 to 5</t>
  </si>
  <si>
    <t xml:space="preserve">   EZ Mini Bacarrat</t>
  </si>
  <si>
    <t xml:space="preserve">   Criss Cross</t>
  </si>
  <si>
    <t xml:space="preserve">   Double Deck Blackjack 21+3</t>
  </si>
  <si>
    <t xml:space="preserve">   Heads Up Hold Em</t>
  </si>
  <si>
    <t xml:space="preserve">   Blackjack Top 3</t>
  </si>
  <si>
    <t xml:space="preserve">   DJ Wild</t>
  </si>
  <si>
    <t xml:space="preserve">   Texas Ultimate</t>
  </si>
  <si>
    <t xml:space="preserve">   4 Card Frenzy</t>
  </si>
  <si>
    <t xml:space="preserve">   Cajun Stud Poker</t>
  </si>
  <si>
    <t xml:space="preserve">   Cajun Stud</t>
  </si>
  <si>
    <t xml:space="preserve">   Heads Up Hold'em</t>
  </si>
  <si>
    <t xml:space="preserve">   World Tour Poker</t>
  </si>
  <si>
    <t xml:space="preserve">   Trilux Blackjack</t>
  </si>
  <si>
    <t xml:space="preserve">   Trilux</t>
  </si>
  <si>
    <t xml:space="preserve">   Cajun Poker</t>
  </si>
  <si>
    <t xml:space="preserve">   Sic Bo</t>
  </si>
  <si>
    <t xml:space="preserve">   DJ Wild Poker</t>
  </si>
  <si>
    <t xml:space="preserve">   Fortune 7</t>
  </si>
  <si>
    <t xml:space="preserve">   Four Card Frenzy</t>
  </si>
  <si>
    <t xml:space="preserve">   Criss Cross Poker</t>
  </si>
  <si>
    <t xml:space="preserve">   Straw Poker</t>
  </si>
  <si>
    <t xml:space="preserve">  Multi Denom</t>
  </si>
  <si>
    <t xml:space="preserve">   DJ Wild Stud</t>
  </si>
  <si>
    <t xml:space="preserve">   Ultimate Texas Poker</t>
  </si>
  <si>
    <t xml:space="preserve">   5 Treasures Baccarat</t>
  </si>
  <si>
    <t xml:space="preserve">    I LUV Suits</t>
  </si>
  <si>
    <t xml:space="preserve">    EZ Baccarat</t>
  </si>
  <si>
    <t xml:space="preserve">BOAT:     AMERISTAR KC </t>
  </si>
  <si>
    <t>SLOT</t>
  </si>
  <si>
    <t>HANDLE</t>
  </si>
  <si>
    <t>PAYOUT % (1)</t>
  </si>
  <si>
    <t>BOAT: CENTURY CARUTHERSVILLE</t>
  </si>
  <si>
    <t>BOAT:     HARRAHS KANSAS CITY</t>
  </si>
  <si>
    <t>HYBRID TABLES</t>
  </si>
  <si>
    <t xml:space="preserve">   Hybrid Tournaments</t>
  </si>
  <si>
    <t xml:space="preserve">     TOTAL HYBRID:</t>
  </si>
  <si>
    <t xml:space="preserve">     HYBRID MACHINES:</t>
  </si>
  <si>
    <t xml:space="preserve">     HYBRID HANDLE:</t>
  </si>
  <si>
    <t xml:space="preserve">     HYBRID AGR:</t>
  </si>
  <si>
    <t>BOAT: CENTURY CAPE GIRARDEAU</t>
  </si>
  <si>
    <t xml:space="preserve">   BJ 6 to 5</t>
  </si>
  <si>
    <t xml:space="preserve">   Super Three Card</t>
  </si>
  <si>
    <t>HYBRID</t>
  </si>
  <si>
    <t xml:space="preserve">   Face Up Pai Gow</t>
  </si>
  <si>
    <t xml:space="preserve">   I Luv Suits</t>
  </si>
  <si>
    <t>BOAT:  BALLY'S KC</t>
  </si>
  <si>
    <t xml:space="preserve">   I LUV Suits</t>
  </si>
  <si>
    <t xml:space="preserve">   Blackjack 6 TO 5</t>
  </si>
  <si>
    <t xml:space="preserve">   Mini Baccarat</t>
  </si>
  <si>
    <t xml:space="preserve">   Golden Frog Baccarat</t>
  </si>
  <si>
    <t xml:space="preserve">   5 Treasures</t>
  </si>
  <si>
    <t>BOAT:    HORSESHOE ST. LOUIS</t>
  </si>
  <si>
    <t xml:space="preserve">   Rising Phoenix MB</t>
  </si>
  <si>
    <t xml:space="preserve">   Big Blind UTH</t>
  </si>
  <si>
    <t xml:space="preserve">   Trilux EZ</t>
  </si>
  <si>
    <t xml:space="preserve">   Double Deck EZ</t>
  </si>
  <si>
    <t>MONTH ENDED: 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</si>
</sst>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00%"/>
  </numFmts>
  <fonts count="22" x14ac:knownFonts="1">
    <font>
      <sz val="12"/>
      <name val="Arial"/>
    </font>
    <font>
      <b/>
      <sz val="10"/>
      <name val="Arial"/>
    </font>
    <font>
      <b/>
      <sz val="18"/>
      <name val="Arial"/>
      <family val="2"/>
    </font>
    <font>
      <b/>
      <u/>
      <sz val="18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u/>
      <sz val="17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</borders>
  <cellStyleXfs count="1">
    <xf numFmtId="0" fontId="0" fillId="0" borderId="0"/>
  </cellStyleXfs>
  <cellXfs count="140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1" fillId="0" borderId="0" xfId="0" applyNumberFormat="1" applyFont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centerContinuous"/>
    </xf>
    <xf numFmtId="0" fontId="0" fillId="2" borderId="0" xfId="0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Continuous"/>
    </xf>
    <xf numFmtId="0" fontId="7" fillId="0" borderId="1" xfId="0" applyNumberFormat="1" applyFont="1" applyBorder="1" applyAlignment="1" applyProtection="1">
      <protection locked="0"/>
    </xf>
    <xf numFmtId="0" fontId="8" fillId="0" borderId="2" xfId="0" applyNumberFormat="1" applyFont="1" applyBorder="1" applyAlignment="1"/>
    <xf numFmtId="0" fontId="0" fillId="0" borderId="2" xfId="0" applyFont="1" applyBorder="1" applyAlignment="1"/>
    <xf numFmtId="0" fontId="9" fillId="0" borderId="3" xfId="0" applyNumberFormat="1" applyFont="1" applyBorder="1" applyAlignment="1"/>
    <xf numFmtId="0" fontId="9" fillId="3" borderId="3" xfId="0" applyNumberFormat="1" applyFont="1" applyFill="1" applyBorder="1" applyAlignment="1"/>
    <xf numFmtId="0" fontId="8" fillId="3" borderId="1" xfId="0" applyNumberFormat="1" applyFont="1" applyFill="1" applyBorder="1" applyAlignment="1" applyProtection="1">
      <protection locked="0"/>
    </xf>
    <xf numFmtId="0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/>
    <xf numFmtId="0" fontId="0" fillId="0" borderId="0" xfId="0" applyNumberFormat="1" applyFont="1" applyAlignment="1"/>
    <xf numFmtId="0" fontId="8" fillId="0" borderId="0" xfId="0" applyNumberFormat="1" applyFont="1" applyAlignment="1"/>
    <xf numFmtId="0" fontId="11" fillId="2" borderId="0" xfId="0" applyNumberFormat="1" applyFont="1" applyFill="1" applyAlignment="1"/>
    <xf numFmtId="0" fontId="8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6" fillId="0" borderId="0" xfId="0" applyNumberFormat="1" applyFont="1" applyAlignment="1"/>
    <xf numFmtId="0" fontId="6" fillId="2" borderId="3" xfId="0" applyNumberFormat="1" applyFont="1" applyFill="1" applyBorder="1" applyAlignment="1" applyProtection="1">
      <protection locked="0"/>
    </xf>
    <xf numFmtId="0" fontId="8" fillId="2" borderId="1" xfId="0" applyNumberFormat="1" applyFont="1" applyFill="1" applyBorder="1" applyAlignment="1" applyProtection="1">
      <protection locked="0"/>
    </xf>
    <xf numFmtId="0" fontId="6" fillId="2" borderId="3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Continuous"/>
      <protection locked="0"/>
    </xf>
    <xf numFmtId="0" fontId="9" fillId="0" borderId="3" xfId="0" applyNumberFormat="1" applyFont="1" applyBorder="1" applyAlignment="1">
      <alignment horizontal="left"/>
    </xf>
    <xf numFmtId="0" fontId="6" fillId="3" borderId="3" xfId="0" applyNumberFormat="1" applyFont="1" applyFill="1" applyBorder="1" applyAlignment="1" applyProtection="1">
      <protection locked="0"/>
    </xf>
    <xf numFmtId="0" fontId="7" fillId="0" borderId="0" xfId="0" applyNumberFormat="1" applyFont="1" applyAlignment="1"/>
    <xf numFmtId="0" fontId="0" fillId="0" borderId="1" xfId="0" applyNumberFormat="1" applyFont="1" applyBorder="1" applyAlignment="1"/>
    <xf numFmtId="0" fontId="10" fillId="0" borderId="0" xfId="0" applyNumberFormat="1" applyFont="1" applyAlignment="1"/>
    <xf numFmtId="0" fontId="12" fillId="0" borderId="0" xfId="0" applyNumberFormat="1" applyFont="1" applyAlignment="1"/>
    <xf numFmtId="4" fontId="10" fillId="0" borderId="0" xfId="0" applyNumberFormat="1" applyFont="1" applyAlignment="1">
      <alignment horizontal="right"/>
    </xf>
    <xf numFmtId="0" fontId="10" fillId="0" borderId="0" xfId="0" applyFont="1" applyAlignment="1"/>
    <xf numFmtId="0" fontId="12" fillId="0" borderId="0" xfId="0" applyFont="1" applyAlignment="1"/>
    <xf numFmtId="0" fontId="8" fillId="0" borderId="0" xfId="0" applyFont="1" applyAlignment="1"/>
    <xf numFmtId="4" fontId="6" fillId="0" borderId="0" xfId="0" applyNumberFormat="1" applyFont="1" applyAlignment="1">
      <alignment horizontal="right"/>
    </xf>
    <xf numFmtId="0" fontId="5" fillId="0" borderId="0" xfId="0" applyFont="1" applyAlignment="1"/>
    <xf numFmtId="0" fontId="13" fillId="0" borderId="0" xfId="0" applyFont="1" applyAlignment="1"/>
    <xf numFmtId="164" fontId="10" fillId="0" borderId="0" xfId="0" applyNumberFormat="1" applyFont="1" applyAlignment="1"/>
    <xf numFmtId="4" fontId="10" fillId="0" borderId="0" xfId="0" applyNumberFormat="1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/>
    <xf numFmtId="0" fontId="14" fillId="0" borderId="0" xfId="0" applyFont="1" applyAlignment="1"/>
    <xf numFmtId="0" fontId="15" fillId="0" borderId="0" xfId="0" applyFont="1" applyAlignment="1"/>
    <xf numFmtId="0" fontId="7" fillId="0" borderId="0" xfId="0" applyFont="1" applyAlignment="1"/>
    <xf numFmtId="0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NumberFormat="1" applyFont="1" applyAlignment="1" applyProtection="1">
      <protection locked="0"/>
    </xf>
    <xf numFmtId="8" fontId="6" fillId="2" borderId="3" xfId="0" quotePrefix="1" applyNumberFormat="1" applyFont="1" applyFill="1" applyBorder="1" applyAlignment="1" applyProtection="1">
      <protection locked="0"/>
    </xf>
    <xf numFmtId="0" fontId="6" fillId="2" borderId="3" xfId="0" quotePrefix="1" applyNumberFormat="1" applyFont="1" applyFill="1" applyBorder="1" applyAlignment="1" applyProtection="1">
      <protection locked="0"/>
    </xf>
    <xf numFmtId="0" fontId="2" fillId="0" borderId="0" xfId="0" applyNumberFormat="1" applyFont="1" applyAlignment="1"/>
    <xf numFmtId="0" fontId="0" fillId="0" borderId="0" xfId="0" applyAlignment="1"/>
    <xf numFmtId="0" fontId="0" fillId="0" borderId="4" xfId="0" applyNumberFormat="1" applyFont="1" applyBorder="1" applyAlignment="1"/>
    <xf numFmtId="0" fontId="14" fillId="0" borderId="0" xfId="0" applyNumberFormat="1" applyFont="1" applyAlignment="1"/>
    <xf numFmtId="0" fontId="1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0" fillId="2" borderId="0" xfId="0" applyNumberFormat="1" applyFont="1" applyFill="1" applyAlignment="1"/>
    <xf numFmtId="0" fontId="6" fillId="2" borderId="0" xfId="0" applyNumberFormat="1" applyFont="1" applyFill="1" applyAlignment="1"/>
    <xf numFmtId="0" fontId="12" fillId="2" borderId="0" xfId="0" applyNumberFormat="1" applyFont="1" applyFill="1" applyAlignment="1"/>
    <xf numFmtId="0" fontId="8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8" fillId="0" borderId="0" xfId="0" applyNumberFormat="1" applyFont="1" applyFill="1" applyAlignment="1"/>
    <xf numFmtId="0" fontId="18" fillId="0" borderId="0" xfId="0" applyNumberFormat="1" applyFont="1" applyAlignment="1"/>
    <xf numFmtId="0" fontId="6" fillId="0" borderId="3" xfId="0" applyNumberFormat="1" applyFont="1" applyBorder="1" applyAlignment="1" applyProtection="1">
      <protection locked="0"/>
    </xf>
    <xf numFmtId="0" fontId="6" fillId="2" borderId="5" xfId="0" applyNumberFormat="1" applyFont="1" applyFill="1" applyBorder="1" applyAlignment="1" applyProtection="1">
      <alignment horizontal="left"/>
      <protection locked="0"/>
    </xf>
    <xf numFmtId="0" fontId="19" fillId="2" borderId="3" xfId="0" applyNumberFormat="1" applyFont="1" applyFill="1" applyBorder="1" applyAlignment="1" applyProtection="1">
      <protection locked="0"/>
    </xf>
    <xf numFmtId="3" fontId="8" fillId="0" borderId="3" xfId="0" applyNumberFormat="1" applyFont="1" applyBorder="1" applyAlignment="1" applyProtection="1">
      <alignment horizontal="center"/>
      <protection locked="0"/>
    </xf>
    <xf numFmtId="40" fontId="8" fillId="0" borderId="3" xfId="0" applyNumberFormat="1" applyFont="1" applyBorder="1" applyAlignment="1" applyProtection="1">
      <protection locked="0"/>
    </xf>
    <xf numFmtId="164" fontId="8" fillId="0" borderId="3" xfId="0" applyNumberFormat="1" applyFont="1" applyBorder="1" applyAlignment="1" applyProtection="1">
      <protection locked="0"/>
    </xf>
    <xf numFmtId="4" fontId="8" fillId="0" borderId="3" xfId="0" applyNumberFormat="1" applyFont="1" applyBorder="1" applyAlignment="1" applyProtection="1">
      <protection locked="0"/>
    </xf>
    <xf numFmtId="3" fontId="8" fillId="3" borderId="3" xfId="0" applyNumberFormat="1" applyFont="1" applyFill="1" applyBorder="1" applyAlignment="1" applyProtection="1">
      <alignment horizontal="center"/>
      <protection locked="0"/>
    </xf>
    <xf numFmtId="4" fontId="8" fillId="2" borderId="3" xfId="0" applyNumberFormat="1" applyFont="1" applyFill="1" applyBorder="1" applyAlignment="1" applyProtection="1">
      <protection locked="0"/>
    </xf>
    <xf numFmtId="164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protection locked="0"/>
    </xf>
    <xf numFmtId="3" fontId="10" fillId="2" borderId="3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/>
    <xf numFmtId="164" fontId="10" fillId="0" borderId="3" xfId="0" applyNumberFormat="1" applyFont="1" applyBorder="1" applyAlignment="1" applyProtection="1">
      <protection locked="0"/>
    </xf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Continuous"/>
    </xf>
    <xf numFmtId="4" fontId="6" fillId="0" borderId="0" xfId="0" applyNumberFormat="1" applyFont="1" applyAlignment="1"/>
    <xf numFmtId="4" fontId="6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1" xfId="0" applyNumberFormat="1" applyFont="1" applyBorder="1" applyAlignment="1"/>
    <xf numFmtId="4" fontId="20" fillId="0" borderId="1" xfId="0" applyNumberFormat="1" applyFont="1" applyBorder="1" applyAlignment="1"/>
    <xf numFmtId="0" fontId="6" fillId="0" borderId="3" xfId="0" applyNumberFormat="1" applyFont="1" applyBorder="1" applyAlignment="1"/>
    <xf numFmtId="0" fontId="21" fillId="0" borderId="3" xfId="0" applyNumberFormat="1" applyFont="1" applyBorder="1" applyAlignment="1" applyProtection="1">
      <protection locked="0"/>
    </xf>
    <xf numFmtId="40" fontId="8" fillId="2" borderId="3" xfId="0" applyNumberFormat="1" applyFont="1" applyFill="1" applyBorder="1" applyAlignment="1" applyProtection="1">
      <protection locked="0"/>
    </xf>
    <xf numFmtId="40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Border="1" applyAlignment="1">
      <alignment horizontal="center"/>
    </xf>
    <xf numFmtId="40" fontId="8" fillId="5" borderId="3" xfId="0" applyNumberFormat="1" applyFont="1" applyFill="1" applyBorder="1" applyAlignment="1" applyProtection="1">
      <protection locked="0"/>
    </xf>
    <xf numFmtId="10" fontId="8" fillId="0" borderId="3" xfId="0" applyNumberFormat="1" applyFont="1" applyBorder="1" applyAlignment="1" applyProtection="1">
      <protection locked="0"/>
    </xf>
    <xf numFmtId="164" fontId="8" fillId="5" borderId="3" xfId="0" applyNumberFormat="1" applyFont="1" applyFill="1" applyBorder="1" applyAlignment="1" applyProtection="1">
      <protection locked="0"/>
    </xf>
    <xf numFmtId="4" fontId="8" fillId="5" borderId="3" xfId="0" applyNumberFormat="1" applyFont="1" applyFill="1" applyBorder="1" applyAlignment="1" applyProtection="1">
      <protection locked="0"/>
    </xf>
    <xf numFmtId="164" fontId="8" fillId="0" borderId="6" xfId="0" applyNumberFormat="1" applyFont="1" applyBorder="1" applyAlignment="1" applyProtection="1">
      <protection locked="0"/>
    </xf>
    <xf numFmtId="164" fontId="8" fillId="3" borderId="6" xfId="0" applyNumberFormat="1" applyFont="1" applyFill="1" applyBorder="1" applyAlignment="1" applyProtection="1">
      <protection locked="0"/>
    </xf>
    <xf numFmtId="164" fontId="10" fillId="0" borderId="6" xfId="0" applyNumberFormat="1" applyFont="1" applyBorder="1" applyAlignment="1" applyProtection="1">
      <protection locked="0"/>
    </xf>
    <xf numFmtId="4" fontId="6" fillId="0" borderId="0" xfId="0" applyNumberFormat="1" applyFont="1" applyBorder="1" applyAlignment="1">
      <alignment horizontal="centerContinuous"/>
    </xf>
    <xf numFmtId="0" fontId="6" fillId="2" borderId="0" xfId="0" applyNumberFormat="1" applyFont="1" applyFill="1" applyBorder="1" applyAlignment="1">
      <alignment horizontal="center"/>
    </xf>
    <xf numFmtId="4" fontId="6" fillId="0" borderId="7" xfId="0" applyNumberFormat="1" applyFont="1" applyBorder="1" applyAlignment="1">
      <alignment horizontal="centerContinuous"/>
    </xf>
    <xf numFmtId="164" fontId="10" fillId="0" borderId="8" xfId="0" applyNumberFormat="1" applyFont="1" applyBorder="1" applyAlignment="1" applyProtection="1">
      <protection locked="0"/>
    </xf>
    <xf numFmtId="40" fontId="8" fillId="0" borderId="3" xfId="0" applyNumberFormat="1" applyFont="1" applyFill="1" applyBorder="1" applyAlignment="1" applyProtection="1">
      <protection locked="0"/>
    </xf>
    <xf numFmtId="3" fontId="8" fillId="0" borderId="5" xfId="0" applyNumberFormat="1" applyFont="1" applyBorder="1" applyAlignment="1" applyProtection="1">
      <alignment horizontal="center"/>
      <protection locked="0"/>
    </xf>
    <xf numFmtId="40" fontId="8" fillId="0" borderId="5" xfId="0" applyNumberFormat="1" applyFont="1" applyBorder="1" applyAlignment="1" applyProtection="1">
      <protection locked="0"/>
    </xf>
    <xf numFmtId="0" fontId="10" fillId="0" borderId="0" xfId="0" applyNumberFormat="1" applyFont="1" applyAlignment="1">
      <alignment horizontal="left"/>
    </xf>
    <xf numFmtId="164" fontId="13" fillId="0" borderId="9" xfId="0" applyNumberFormat="1" applyFont="1" applyBorder="1" applyAlignment="1">
      <alignment horizontal="center"/>
    </xf>
    <xf numFmtId="0" fontId="10" fillId="0" borderId="0" xfId="0" applyFont="1" applyFill="1" applyAlignment="1"/>
    <xf numFmtId="0" fontId="12" fillId="0" borderId="0" xfId="0" applyFont="1" applyFill="1" applyAlignment="1"/>
    <xf numFmtId="0" fontId="20" fillId="0" borderId="0" xfId="0" applyNumberFormat="1" applyFont="1" applyAlignment="1"/>
    <xf numFmtId="0" fontId="20" fillId="0" borderId="0" xfId="0" applyNumberFormat="1" applyFont="1" applyAlignment="1">
      <alignment horizontal="centerContinuous"/>
    </xf>
    <xf numFmtId="0" fontId="10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/>
    <xf numFmtId="3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/>
    <xf numFmtId="164" fontId="10" fillId="0" borderId="1" xfId="0" applyNumberFormat="1" applyFont="1" applyBorder="1" applyAlignment="1" applyProtection="1">
      <protection locked="0"/>
    </xf>
    <xf numFmtId="0" fontId="16" fillId="0" borderId="10" xfId="0" applyFont="1" applyBorder="1" applyAlignment="1"/>
    <xf numFmtId="3" fontId="13" fillId="0" borderId="11" xfId="0" applyNumberFormat="1" applyFont="1" applyBorder="1" applyAlignment="1">
      <alignment horizontal="center"/>
    </xf>
    <xf numFmtId="0" fontId="16" fillId="0" borderId="12" xfId="0" applyFont="1" applyBorder="1" applyAlignment="1"/>
    <xf numFmtId="4" fontId="13" fillId="0" borderId="9" xfId="0" applyNumberFormat="1" applyFont="1" applyBorder="1" applyAlignment="1">
      <alignment horizontal="center"/>
    </xf>
    <xf numFmtId="0" fontId="16" fillId="4" borderId="12" xfId="0" applyFont="1" applyFill="1" applyBorder="1" applyAlignment="1"/>
    <xf numFmtId="4" fontId="12" fillId="4" borderId="9" xfId="0" applyNumberFormat="1" applyFont="1" applyFill="1" applyBorder="1" applyAlignment="1">
      <alignment horizontal="center"/>
    </xf>
    <xf numFmtId="164" fontId="13" fillId="4" borderId="9" xfId="0" applyNumberFormat="1" applyFont="1" applyFill="1" applyBorder="1" applyAlignment="1">
      <alignment horizontal="center"/>
    </xf>
    <xf numFmtId="4" fontId="12" fillId="4" borderId="13" xfId="0" applyNumberFormat="1" applyFont="1" applyFill="1" applyBorder="1" applyAlignment="1">
      <alignment horizontal="center"/>
    </xf>
    <xf numFmtId="0" fontId="13" fillId="0" borderId="14" xfId="0" applyFont="1" applyBorder="1" applyAlignment="1"/>
    <xf numFmtId="0" fontId="12" fillId="0" borderId="14" xfId="0" applyFont="1" applyBorder="1" applyAlignment="1"/>
    <xf numFmtId="4" fontId="13" fillId="0" borderId="11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/>
    <xf numFmtId="3" fontId="10" fillId="2" borderId="5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/>
    <xf numFmtId="3" fontId="8" fillId="0" borderId="3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topLeftCell="A28" zoomScale="87" workbookViewId="0">
      <selection activeCell="D10" sqref="D10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">
        <v>161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152</v>
      </c>
      <c r="B9" s="13"/>
      <c r="C9" s="14"/>
      <c r="D9" s="73">
        <v>3</v>
      </c>
      <c r="E9" s="99">
        <v>860667</v>
      </c>
      <c r="F9" s="74">
        <v>90832.5</v>
      </c>
      <c r="G9" s="103">
        <f>F9/E9</f>
        <v>0.10553733325432485</v>
      </c>
      <c r="H9" s="15"/>
    </row>
    <row r="10" spans="1:8" ht="15.75" x14ac:dyDescent="0.25">
      <c r="A10" s="93" t="s">
        <v>11</v>
      </c>
      <c r="B10" s="13"/>
      <c r="C10" s="14"/>
      <c r="D10" s="73">
        <v>6</v>
      </c>
      <c r="E10" s="99">
        <v>1249223</v>
      </c>
      <c r="F10" s="74">
        <v>302082</v>
      </c>
      <c r="G10" s="103">
        <f>F10/E10</f>
        <v>0.24181591277137868</v>
      </c>
      <c r="H10" s="15"/>
    </row>
    <row r="11" spans="1:8" ht="15.75" x14ac:dyDescent="0.25">
      <c r="A11" s="93" t="s">
        <v>73</v>
      </c>
      <c r="B11" s="13"/>
      <c r="C11" s="14"/>
      <c r="D11" s="73"/>
      <c r="E11" s="99"/>
      <c r="F11" s="74"/>
      <c r="G11" s="103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74"/>
      <c r="G12" s="103"/>
      <c r="H12" s="15"/>
    </row>
    <row r="13" spans="1:8" ht="15.75" x14ac:dyDescent="0.25">
      <c r="A13" s="93" t="s">
        <v>74</v>
      </c>
      <c r="B13" s="13"/>
      <c r="C13" s="14"/>
      <c r="D13" s="73">
        <v>11</v>
      </c>
      <c r="E13" s="99">
        <v>1270481</v>
      </c>
      <c r="F13" s="74">
        <v>198085.5</v>
      </c>
      <c r="G13" s="103">
        <f t="shared" ref="G13:G22" si="0">F13/E13</f>
        <v>0.15591378383462642</v>
      </c>
      <c r="H13" s="15"/>
    </row>
    <row r="14" spans="1:8" ht="15.75" x14ac:dyDescent="0.25">
      <c r="A14" s="93" t="s">
        <v>121</v>
      </c>
      <c r="B14" s="13"/>
      <c r="C14" s="14"/>
      <c r="D14" s="73"/>
      <c r="E14" s="99"/>
      <c r="F14" s="74"/>
      <c r="G14" s="103"/>
      <c r="H14" s="15"/>
    </row>
    <row r="15" spans="1:8" ht="15.75" x14ac:dyDescent="0.25">
      <c r="A15" s="93" t="s">
        <v>113</v>
      </c>
      <c r="B15" s="13"/>
      <c r="C15" s="14"/>
      <c r="D15" s="73">
        <v>1</v>
      </c>
      <c r="E15" s="99">
        <v>166000</v>
      </c>
      <c r="F15" s="74">
        <v>47995</v>
      </c>
      <c r="G15" s="103">
        <f t="shared" si="0"/>
        <v>0.2891265060240964</v>
      </c>
      <c r="H15" s="15"/>
    </row>
    <row r="16" spans="1:8" ht="15.75" x14ac:dyDescent="0.25">
      <c r="A16" s="93" t="s">
        <v>122</v>
      </c>
      <c r="B16" s="13"/>
      <c r="C16" s="14"/>
      <c r="D16" s="73">
        <v>2</v>
      </c>
      <c r="E16" s="99">
        <v>3465247</v>
      </c>
      <c r="F16" s="74">
        <v>226851.5</v>
      </c>
      <c r="G16" s="103">
        <f t="shared" si="0"/>
        <v>6.5464741762996978E-2</v>
      </c>
      <c r="H16" s="15"/>
    </row>
    <row r="17" spans="1:8" ht="15.75" x14ac:dyDescent="0.25">
      <c r="A17" s="93" t="s">
        <v>153</v>
      </c>
      <c r="B17" s="13"/>
      <c r="C17" s="14"/>
      <c r="D17" s="73">
        <v>4</v>
      </c>
      <c r="E17" s="99">
        <v>5674915</v>
      </c>
      <c r="F17" s="74">
        <v>229977</v>
      </c>
      <c r="G17" s="103">
        <f t="shared" si="0"/>
        <v>4.0525188482999304E-2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99">
        <v>467055</v>
      </c>
      <c r="F18" s="74">
        <v>156312</v>
      </c>
      <c r="G18" s="103">
        <f t="shared" si="0"/>
        <v>0.33467578764813566</v>
      </c>
      <c r="H18" s="15"/>
    </row>
    <row r="19" spans="1:8" ht="15.75" x14ac:dyDescent="0.25">
      <c r="A19" s="93" t="s">
        <v>15</v>
      </c>
      <c r="B19" s="13"/>
      <c r="C19" s="14"/>
      <c r="D19" s="73"/>
      <c r="E19" s="99"/>
      <c r="F19" s="74"/>
      <c r="G19" s="103"/>
      <c r="H19" s="15"/>
    </row>
    <row r="20" spans="1:8" ht="15.75" x14ac:dyDescent="0.25">
      <c r="A20" s="70" t="s">
        <v>16</v>
      </c>
      <c r="B20" s="13"/>
      <c r="C20" s="14"/>
      <c r="D20" s="73">
        <v>1</v>
      </c>
      <c r="E20" s="99">
        <v>879615</v>
      </c>
      <c r="F20" s="74">
        <v>261962</v>
      </c>
      <c r="G20" s="103">
        <f t="shared" si="0"/>
        <v>0.29781438470239818</v>
      </c>
      <c r="H20" s="15"/>
    </row>
    <row r="21" spans="1:8" ht="15.75" x14ac:dyDescent="0.25">
      <c r="A21" s="93" t="s">
        <v>75</v>
      </c>
      <c r="B21" s="13"/>
      <c r="C21" s="14"/>
      <c r="D21" s="73"/>
      <c r="E21" s="99"/>
      <c r="F21" s="74"/>
      <c r="G21" s="103"/>
      <c r="H21" s="15"/>
    </row>
    <row r="22" spans="1:8" ht="15.75" x14ac:dyDescent="0.25">
      <c r="A22" s="93" t="s">
        <v>98</v>
      </c>
      <c r="B22" s="13"/>
      <c r="C22" s="14"/>
      <c r="D22" s="73">
        <v>1</v>
      </c>
      <c r="E22" s="99">
        <v>65145</v>
      </c>
      <c r="F22" s="74">
        <v>16215</v>
      </c>
      <c r="G22" s="103">
        <f t="shared" si="0"/>
        <v>0.24890628597743494</v>
      </c>
      <c r="H22" s="15"/>
    </row>
    <row r="23" spans="1:8" ht="15.75" x14ac:dyDescent="0.25">
      <c r="A23" s="93" t="s">
        <v>155</v>
      </c>
      <c r="B23" s="13"/>
      <c r="C23" s="14"/>
      <c r="D23" s="73"/>
      <c r="E23" s="99"/>
      <c r="F23" s="74"/>
      <c r="G23" s="103"/>
      <c r="H23" s="15"/>
    </row>
    <row r="24" spans="1:8" ht="15.75" x14ac:dyDescent="0.25">
      <c r="A24" s="93" t="s">
        <v>149</v>
      </c>
      <c r="B24" s="13"/>
      <c r="C24" s="14"/>
      <c r="D24" s="73"/>
      <c r="E24" s="99"/>
      <c r="F24" s="74"/>
      <c r="G24" s="103"/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99">
        <v>643315</v>
      </c>
      <c r="F25" s="74">
        <v>136683</v>
      </c>
      <c r="G25" s="103">
        <f>F25/E25</f>
        <v>0.2124666765115068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103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3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3"/>
      <c r="H28" s="15"/>
    </row>
    <row r="29" spans="1:8" ht="15.75" x14ac:dyDescent="0.25">
      <c r="A29" s="70" t="s">
        <v>157</v>
      </c>
      <c r="B29" s="13"/>
      <c r="C29" s="14"/>
      <c r="D29" s="73"/>
      <c r="E29" s="74"/>
      <c r="F29" s="74"/>
      <c r="G29" s="103"/>
      <c r="H29" s="15"/>
    </row>
    <row r="30" spans="1:8" ht="15.75" x14ac:dyDescent="0.25">
      <c r="A30" s="70" t="s">
        <v>116</v>
      </c>
      <c r="B30" s="13"/>
      <c r="C30" s="14"/>
      <c r="D30" s="73">
        <v>2</v>
      </c>
      <c r="E30" s="74">
        <v>560153</v>
      </c>
      <c r="F30" s="74">
        <v>164812</v>
      </c>
      <c r="G30" s="103">
        <f>F30/E30</f>
        <v>0.29422675590419045</v>
      </c>
      <c r="H30" s="15"/>
    </row>
    <row r="31" spans="1:8" ht="15.75" x14ac:dyDescent="0.25">
      <c r="A31" s="70" t="s">
        <v>19</v>
      </c>
      <c r="B31" s="13"/>
      <c r="C31" s="14"/>
      <c r="D31" s="73">
        <v>2</v>
      </c>
      <c r="E31" s="74">
        <v>268791</v>
      </c>
      <c r="F31" s="74">
        <v>63433</v>
      </c>
      <c r="G31" s="103">
        <f>F31/E31</f>
        <v>0.23599376467218025</v>
      </c>
      <c r="H31" s="15"/>
    </row>
    <row r="32" spans="1:8" ht="15.75" x14ac:dyDescent="0.25">
      <c r="A32" s="70" t="s">
        <v>148</v>
      </c>
      <c r="B32" s="13"/>
      <c r="C32" s="14"/>
      <c r="D32" s="73"/>
      <c r="E32" s="74"/>
      <c r="F32" s="74"/>
      <c r="G32" s="103"/>
      <c r="H32" s="15"/>
    </row>
    <row r="33" spans="1:8" ht="15.75" x14ac:dyDescent="0.25">
      <c r="A33" s="70" t="s">
        <v>158</v>
      </c>
      <c r="B33" s="13"/>
      <c r="C33" s="14"/>
      <c r="D33" s="73"/>
      <c r="E33" s="74"/>
      <c r="F33" s="74"/>
      <c r="G33" s="103"/>
      <c r="H33" s="15"/>
    </row>
    <row r="34" spans="1:8" ht="15.75" x14ac:dyDescent="0.25">
      <c r="A34" s="70" t="s">
        <v>76</v>
      </c>
      <c r="B34" s="13"/>
      <c r="C34" s="14"/>
      <c r="D34" s="73"/>
      <c r="E34" s="74"/>
      <c r="F34" s="74"/>
      <c r="G34" s="103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4"/>
      <c r="H35" s="15"/>
    </row>
    <row r="36" spans="1:8" x14ac:dyDescent="0.2">
      <c r="A36" s="16" t="s">
        <v>29</v>
      </c>
      <c r="B36" s="13"/>
      <c r="C36" s="14"/>
      <c r="D36" s="77"/>
      <c r="E36" s="95"/>
      <c r="F36" s="74"/>
      <c r="G36" s="104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4"/>
      <c r="H37" s="15"/>
    </row>
    <row r="38" spans="1:8" x14ac:dyDescent="0.2">
      <c r="A38" s="17"/>
      <c r="B38" s="18"/>
      <c r="C38" s="14"/>
      <c r="D38" s="77"/>
      <c r="E38" s="96"/>
      <c r="F38" s="96"/>
      <c r="G38" s="104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37</v>
      </c>
      <c r="E39" s="82">
        <f>SUM(E9:E38)</f>
        <v>15570607</v>
      </c>
      <c r="F39" s="82">
        <f>SUM(F9:F38)</f>
        <v>1895240.5</v>
      </c>
      <c r="G39" s="105">
        <f>F39/E39</f>
        <v>0.12171911473971439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6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107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108" t="s">
        <v>135</v>
      </c>
      <c r="H43" s="2"/>
    </row>
    <row r="44" spans="1:8" ht="15.75" x14ac:dyDescent="0.25">
      <c r="A44" s="27" t="s">
        <v>33</v>
      </c>
      <c r="B44" s="28"/>
      <c r="C44" s="14"/>
      <c r="D44" s="73">
        <v>100</v>
      </c>
      <c r="E44" s="74">
        <v>10799844.300000001</v>
      </c>
      <c r="F44" s="74">
        <v>582898.81999999995</v>
      </c>
      <c r="G44" s="103">
        <f>1-(+F44/E44)</f>
        <v>0.94602710892785746</v>
      </c>
      <c r="H44" s="15"/>
    </row>
    <row r="45" spans="1:8" ht="15.75" x14ac:dyDescent="0.25">
      <c r="A45" s="27" t="s">
        <v>34</v>
      </c>
      <c r="B45" s="28"/>
      <c r="C45" s="14"/>
      <c r="D45" s="73">
        <v>8</v>
      </c>
      <c r="E45" s="74">
        <v>6910858.9100000001</v>
      </c>
      <c r="F45" s="74">
        <v>517693.32</v>
      </c>
      <c r="G45" s="103">
        <f t="shared" ref="G45:G52" si="1">1-(+F45/E45)</f>
        <v>0.92508987280135346</v>
      </c>
      <c r="H45" s="15"/>
    </row>
    <row r="46" spans="1:8" ht="15.75" x14ac:dyDescent="0.25">
      <c r="A46" s="27" t="s">
        <v>35</v>
      </c>
      <c r="B46" s="28"/>
      <c r="C46" s="14"/>
      <c r="D46" s="73">
        <v>72</v>
      </c>
      <c r="E46" s="74">
        <v>5804427.75</v>
      </c>
      <c r="F46" s="74">
        <v>345217.16</v>
      </c>
      <c r="G46" s="103">
        <f t="shared" si="1"/>
        <v>0.94052520336737766</v>
      </c>
      <c r="H46" s="15"/>
    </row>
    <row r="47" spans="1:8" ht="15.75" x14ac:dyDescent="0.25">
      <c r="A47" s="27" t="s">
        <v>36</v>
      </c>
      <c r="B47" s="28"/>
      <c r="C47" s="14"/>
      <c r="D47" s="73">
        <v>1</v>
      </c>
      <c r="E47" s="74">
        <v>592337.5</v>
      </c>
      <c r="F47" s="74">
        <v>38825.5</v>
      </c>
      <c r="G47" s="103">
        <f t="shared" si="1"/>
        <v>0.93445375313904655</v>
      </c>
      <c r="H47" s="15"/>
    </row>
    <row r="48" spans="1:8" ht="15.75" x14ac:dyDescent="0.25">
      <c r="A48" s="27" t="s">
        <v>37</v>
      </c>
      <c r="B48" s="28"/>
      <c r="C48" s="14"/>
      <c r="D48" s="73">
        <v>120</v>
      </c>
      <c r="E48" s="74">
        <v>13944349.27</v>
      </c>
      <c r="F48" s="74">
        <v>1055933.94</v>
      </c>
      <c r="G48" s="103">
        <f t="shared" si="1"/>
        <v>0.92427513686337837</v>
      </c>
      <c r="H48" s="15"/>
    </row>
    <row r="49" spans="1:8" ht="15.75" x14ac:dyDescent="0.25">
      <c r="A49" s="27" t="s">
        <v>38</v>
      </c>
      <c r="B49" s="28"/>
      <c r="C49" s="14"/>
      <c r="D49" s="73">
        <v>9</v>
      </c>
      <c r="E49" s="74">
        <v>1748648</v>
      </c>
      <c r="F49" s="74">
        <v>142871</v>
      </c>
      <c r="G49" s="103">
        <f t="shared" si="1"/>
        <v>0.91829630663232398</v>
      </c>
      <c r="H49" s="15"/>
    </row>
    <row r="50" spans="1:8" ht="15.75" x14ac:dyDescent="0.25">
      <c r="A50" s="27" t="s">
        <v>39</v>
      </c>
      <c r="B50" s="28"/>
      <c r="C50" s="14"/>
      <c r="D50" s="73">
        <v>17</v>
      </c>
      <c r="E50" s="74">
        <v>1867285.3</v>
      </c>
      <c r="F50" s="74">
        <v>81968.800000000003</v>
      </c>
      <c r="G50" s="103">
        <f t="shared" si="1"/>
        <v>0.95610269089570832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103"/>
      <c r="H51" s="15"/>
    </row>
    <row r="52" spans="1:8" ht="15.75" x14ac:dyDescent="0.25">
      <c r="A52" s="54" t="s">
        <v>41</v>
      </c>
      <c r="B52" s="28"/>
      <c r="C52" s="14"/>
      <c r="D52" s="73">
        <v>2</v>
      </c>
      <c r="E52" s="74">
        <v>235600</v>
      </c>
      <c r="F52" s="74">
        <v>-291025</v>
      </c>
      <c r="G52" s="103">
        <f t="shared" si="1"/>
        <v>2.2352504244482176</v>
      </c>
      <c r="H52" s="15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3"/>
      <c r="H53" s="15"/>
    </row>
    <row r="54" spans="1:8" ht="15.75" x14ac:dyDescent="0.25">
      <c r="A54" s="27" t="s">
        <v>99</v>
      </c>
      <c r="B54" s="28"/>
      <c r="C54" s="14"/>
      <c r="D54" s="73">
        <v>755</v>
      </c>
      <c r="E54" s="74">
        <v>77666402.219999999</v>
      </c>
      <c r="F54" s="74">
        <v>8414481.1400000006</v>
      </c>
      <c r="G54" s="103">
        <f>1-(+F54/E54)</f>
        <v>0.89165867222528339</v>
      </c>
      <c r="H54" s="15"/>
    </row>
    <row r="55" spans="1:8" ht="15.75" x14ac:dyDescent="0.25">
      <c r="A55" s="71" t="s">
        <v>100</v>
      </c>
      <c r="B55" s="30"/>
      <c r="C55" s="14"/>
      <c r="D55" s="73"/>
      <c r="E55" s="74"/>
      <c r="F55" s="74"/>
      <c r="G55" s="103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104"/>
      <c r="H56" s="15"/>
    </row>
    <row r="57" spans="1:8" x14ac:dyDescent="0.2">
      <c r="A57" s="16" t="s">
        <v>44</v>
      </c>
      <c r="B57" s="28"/>
      <c r="C57" s="14"/>
      <c r="D57" s="77"/>
      <c r="E57" s="96"/>
      <c r="F57" s="74"/>
      <c r="G57" s="104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104"/>
      <c r="H58" s="15"/>
    </row>
    <row r="59" spans="1:8" ht="15.75" x14ac:dyDescent="0.25">
      <c r="A59" s="32"/>
      <c r="B59" s="18"/>
      <c r="C59" s="14"/>
      <c r="D59" s="77"/>
      <c r="E59" s="95"/>
      <c r="F59" s="74"/>
      <c r="G59" s="104"/>
      <c r="H59" s="15"/>
    </row>
    <row r="60" spans="1:8" ht="15.75" x14ac:dyDescent="0.25">
      <c r="A60" s="20" t="s">
        <v>45</v>
      </c>
      <c r="B60" s="20"/>
      <c r="C60" s="21"/>
      <c r="D60" s="77"/>
      <c r="E60" s="80"/>
      <c r="F60" s="80"/>
      <c r="G60" s="104"/>
      <c r="H60" s="15"/>
    </row>
    <row r="61" spans="1:8" ht="15.75" x14ac:dyDescent="0.25">
      <c r="A61" s="33"/>
      <c r="B61" s="33"/>
      <c r="C61" s="33"/>
      <c r="D61" s="81">
        <f>SUM(D44:D57)</f>
        <v>1084</v>
      </c>
      <c r="E61" s="82">
        <f>SUM(E44:E60)</f>
        <v>119569753.25</v>
      </c>
      <c r="F61" s="82">
        <f>SUM(F44:F60)</f>
        <v>10888864.68</v>
      </c>
      <c r="G61" s="109">
        <f>1-(+F61/E61)</f>
        <v>0.90893295014807607</v>
      </c>
      <c r="H61" s="2"/>
    </row>
    <row r="62" spans="1:8" ht="18" x14ac:dyDescent="0.25">
      <c r="A62" s="35" t="s">
        <v>46</v>
      </c>
      <c r="B62" s="36"/>
      <c r="C62" s="36"/>
      <c r="D62" s="91"/>
      <c r="E62" s="92"/>
      <c r="F62" s="34"/>
      <c r="G62" s="34"/>
      <c r="H62" s="2"/>
    </row>
    <row r="63" spans="1:8" ht="18" x14ac:dyDescent="0.25">
      <c r="A63" s="38"/>
      <c r="B63" s="39"/>
      <c r="C63" s="39"/>
      <c r="D63" s="36"/>
      <c r="E63" s="36"/>
      <c r="F63" s="37">
        <f>F61+F39</f>
        <v>12784105.18</v>
      </c>
      <c r="G63" s="36"/>
      <c r="H63" s="2"/>
    </row>
    <row r="64" spans="1:8" ht="18" x14ac:dyDescent="0.25">
      <c r="A64" s="38"/>
      <c r="B64" s="39"/>
      <c r="C64" s="39"/>
      <c r="D64" s="36"/>
      <c r="E64" s="36"/>
      <c r="F64" s="37"/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15"/>
      <c r="B71" s="116"/>
      <c r="C71" s="116"/>
      <c r="D71" s="116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workbookViewId="0">
      <selection activeCell="D10" sqref="D10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SEPTEMBER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7"/>
      <c r="C5" s="4"/>
      <c r="D5" s="6" t="s">
        <v>156</v>
      </c>
      <c r="E5" s="7"/>
      <c r="F5" s="8"/>
      <c r="G5" s="5"/>
      <c r="H5" s="2"/>
    </row>
    <row r="6" spans="1:8" ht="18" x14ac:dyDescent="0.25">
      <c r="A6" s="23" t="s">
        <v>3</v>
      </c>
      <c r="B6" s="117"/>
      <c r="C6" s="4"/>
      <c r="D6" s="4"/>
      <c r="E6" s="4"/>
      <c r="F6" s="5"/>
      <c r="G6" s="5"/>
      <c r="H6" s="2"/>
    </row>
    <row r="7" spans="1:8" ht="15.75" x14ac:dyDescent="0.25">
      <c r="A7" s="64"/>
      <c r="B7" s="64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64"/>
      <c r="B8" s="64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103"/>
      <c r="H9" s="15"/>
    </row>
    <row r="10" spans="1:8" ht="15.75" x14ac:dyDescent="0.25">
      <c r="A10" s="93" t="s">
        <v>11</v>
      </c>
      <c r="B10" s="13"/>
      <c r="C10" s="14"/>
      <c r="D10" s="139">
        <v>3</v>
      </c>
      <c r="E10" s="74">
        <v>190545</v>
      </c>
      <c r="F10" s="74">
        <v>36379</v>
      </c>
      <c r="G10" s="103">
        <f>F10/E10</f>
        <v>0.19092077986827258</v>
      </c>
      <c r="H10" s="15"/>
    </row>
    <row r="11" spans="1:8" ht="15.75" x14ac:dyDescent="0.25">
      <c r="A11" s="93" t="s">
        <v>120</v>
      </c>
      <c r="B11" s="13"/>
      <c r="C11" s="14"/>
      <c r="D11" s="139"/>
      <c r="E11" s="74"/>
      <c r="F11" s="74"/>
      <c r="G11" s="103"/>
      <c r="H11" s="15"/>
    </row>
    <row r="12" spans="1:8" ht="15.75" x14ac:dyDescent="0.25">
      <c r="A12" s="93" t="s">
        <v>25</v>
      </c>
      <c r="B12" s="13"/>
      <c r="C12" s="14"/>
      <c r="D12" s="139">
        <v>1</v>
      </c>
      <c r="E12" s="74">
        <v>54443</v>
      </c>
      <c r="F12" s="74">
        <v>23481</v>
      </c>
      <c r="G12" s="103">
        <f>F12/E12</f>
        <v>0.43129511599287329</v>
      </c>
      <c r="H12" s="15"/>
    </row>
    <row r="13" spans="1:8" ht="15.75" x14ac:dyDescent="0.25">
      <c r="A13" s="93" t="s">
        <v>74</v>
      </c>
      <c r="B13" s="13"/>
      <c r="C13" s="14"/>
      <c r="D13" s="139"/>
      <c r="E13" s="74"/>
      <c r="F13" s="74"/>
      <c r="G13" s="103"/>
      <c r="H13" s="15"/>
    </row>
    <row r="14" spans="1:8" ht="15.75" x14ac:dyDescent="0.25">
      <c r="A14" s="93" t="s">
        <v>107</v>
      </c>
      <c r="B14" s="13"/>
      <c r="C14" s="14"/>
      <c r="D14" s="139"/>
      <c r="E14" s="74"/>
      <c r="F14" s="74"/>
      <c r="G14" s="103"/>
      <c r="H14" s="15"/>
    </row>
    <row r="15" spans="1:8" ht="15.75" x14ac:dyDescent="0.25">
      <c r="A15" s="93" t="s">
        <v>109</v>
      </c>
      <c r="B15" s="13"/>
      <c r="C15" s="14"/>
      <c r="D15" s="139">
        <v>7</v>
      </c>
      <c r="E15" s="74">
        <f>1773366+58940</f>
        <v>1832306</v>
      </c>
      <c r="F15" s="74">
        <f>320177-33782.5</f>
        <v>286394.5</v>
      </c>
      <c r="G15" s="103">
        <f>F15/E15</f>
        <v>0.15630276820574729</v>
      </c>
      <c r="H15" s="15"/>
    </row>
    <row r="16" spans="1:8" ht="15.75" x14ac:dyDescent="0.25">
      <c r="A16" s="93" t="s">
        <v>104</v>
      </c>
      <c r="B16" s="13"/>
      <c r="C16" s="14"/>
      <c r="D16" s="139">
        <v>4</v>
      </c>
      <c r="E16" s="74">
        <v>638365</v>
      </c>
      <c r="F16" s="74">
        <v>206218.5</v>
      </c>
      <c r="G16" s="103">
        <f>F16/E16</f>
        <v>0.32304167678365825</v>
      </c>
      <c r="H16" s="15"/>
    </row>
    <row r="17" spans="1:8" ht="15.75" x14ac:dyDescent="0.25">
      <c r="A17" s="93" t="s">
        <v>78</v>
      </c>
      <c r="B17" s="13"/>
      <c r="C17" s="14"/>
      <c r="D17" s="139"/>
      <c r="E17" s="74"/>
      <c r="F17" s="74"/>
      <c r="G17" s="103"/>
      <c r="H17" s="15"/>
    </row>
    <row r="18" spans="1:8" ht="15.75" x14ac:dyDescent="0.25">
      <c r="A18" s="70" t="s">
        <v>114</v>
      </c>
      <c r="B18" s="13"/>
      <c r="C18" s="14"/>
      <c r="D18" s="139"/>
      <c r="E18" s="74"/>
      <c r="F18" s="74"/>
      <c r="G18" s="103"/>
      <c r="H18" s="15"/>
    </row>
    <row r="19" spans="1:8" ht="15.75" x14ac:dyDescent="0.25">
      <c r="A19" s="70" t="s">
        <v>14</v>
      </c>
      <c r="B19" s="13"/>
      <c r="C19" s="14"/>
      <c r="D19" s="139">
        <v>1</v>
      </c>
      <c r="E19" s="74">
        <v>82985</v>
      </c>
      <c r="F19" s="74">
        <v>26256</v>
      </c>
      <c r="G19" s="103">
        <f>F19/E19</f>
        <v>0.3163945291317708</v>
      </c>
      <c r="H19" s="15"/>
    </row>
    <row r="20" spans="1:8" ht="15.75" x14ac:dyDescent="0.25">
      <c r="A20" s="93" t="s">
        <v>15</v>
      </c>
      <c r="B20" s="13"/>
      <c r="C20" s="14"/>
      <c r="D20" s="139">
        <v>1</v>
      </c>
      <c r="E20" s="74">
        <v>1137505</v>
      </c>
      <c r="F20" s="74">
        <v>393198</v>
      </c>
      <c r="G20" s="103">
        <f>F20/E20</f>
        <v>0.34566705201295816</v>
      </c>
      <c r="H20" s="15"/>
    </row>
    <row r="21" spans="1:8" ht="15.75" x14ac:dyDescent="0.25">
      <c r="A21" s="93" t="s">
        <v>59</v>
      </c>
      <c r="B21" s="13"/>
      <c r="C21" s="14"/>
      <c r="D21" s="139"/>
      <c r="E21" s="74"/>
      <c r="F21" s="74"/>
      <c r="G21" s="103"/>
      <c r="H21" s="15"/>
    </row>
    <row r="22" spans="1:8" ht="15.75" x14ac:dyDescent="0.25">
      <c r="A22" s="93" t="s">
        <v>98</v>
      </c>
      <c r="B22" s="13"/>
      <c r="C22" s="14"/>
      <c r="D22" s="139"/>
      <c r="E22" s="74"/>
      <c r="F22" s="74"/>
      <c r="G22" s="103"/>
      <c r="H22" s="15"/>
    </row>
    <row r="23" spans="1:8" ht="15.75" x14ac:dyDescent="0.25">
      <c r="A23" s="93" t="s">
        <v>115</v>
      </c>
      <c r="B23" s="13"/>
      <c r="C23" s="14"/>
      <c r="D23" s="139"/>
      <c r="E23" s="74"/>
      <c r="F23" s="74"/>
      <c r="G23" s="103"/>
      <c r="H23" s="15"/>
    </row>
    <row r="24" spans="1:8" ht="15.75" x14ac:dyDescent="0.25">
      <c r="A24" s="93" t="s">
        <v>18</v>
      </c>
      <c r="B24" s="13"/>
      <c r="C24" s="14"/>
      <c r="D24" s="139"/>
      <c r="E24" s="74"/>
      <c r="F24" s="74"/>
      <c r="G24" s="103"/>
      <c r="H24" s="15"/>
    </row>
    <row r="25" spans="1:8" ht="15.75" x14ac:dyDescent="0.25">
      <c r="A25" s="94" t="s">
        <v>20</v>
      </c>
      <c r="B25" s="13"/>
      <c r="C25" s="14"/>
      <c r="D25" s="139">
        <v>3</v>
      </c>
      <c r="E25" s="74">
        <v>821076</v>
      </c>
      <c r="F25" s="74">
        <v>237217</v>
      </c>
      <c r="G25" s="103">
        <f>F25/E25</f>
        <v>0.28890991820489209</v>
      </c>
      <c r="H25" s="15"/>
    </row>
    <row r="26" spans="1:8" ht="15.75" x14ac:dyDescent="0.25">
      <c r="A26" s="94" t="s">
        <v>21</v>
      </c>
      <c r="B26" s="13"/>
      <c r="C26" s="14"/>
      <c r="D26" s="139">
        <v>9</v>
      </c>
      <c r="E26" s="74">
        <v>106937</v>
      </c>
      <c r="F26" s="74">
        <v>106937</v>
      </c>
      <c r="G26" s="103">
        <f>F26/E26</f>
        <v>1</v>
      </c>
      <c r="H26" s="15"/>
    </row>
    <row r="27" spans="1:8" ht="15.75" x14ac:dyDescent="0.25">
      <c r="A27" s="70" t="s">
        <v>22</v>
      </c>
      <c r="B27" s="13"/>
      <c r="C27" s="14"/>
      <c r="D27" s="139"/>
      <c r="E27" s="74"/>
      <c r="F27" s="74"/>
      <c r="G27" s="103"/>
      <c r="H27" s="15"/>
    </row>
    <row r="28" spans="1:8" ht="15.75" x14ac:dyDescent="0.25">
      <c r="A28" s="70" t="s">
        <v>23</v>
      </c>
      <c r="B28" s="13"/>
      <c r="C28" s="14"/>
      <c r="D28" s="139"/>
      <c r="E28" s="74">
        <v>36868</v>
      </c>
      <c r="F28" s="74">
        <v>16268</v>
      </c>
      <c r="G28" s="103">
        <f>F28/E28</f>
        <v>0.44124986438103503</v>
      </c>
      <c r="H28" s="15"/>
    </row>
    <row r="29" spans="1:8" ht="15.75" x14ac:dyDescent="0.25">
      <c r="A29" s="70" t="s">
        <v>24</v>
      </c>
      <c r="B29" s="13"/>
      <c r="C29" s="14"/>
      <c r="D29" s="139">
        <v>1</v>
      </c>
      <c r="E29" s="74">
        <v>143757</v>
      </c>
      <c r="F29" s="74">
        <v>24206.46</v>
      </c>
      <c r="G29" s="103">
        <f t="shared" ref="G29:G34" si="0">F29/E29</f>
        <v>0.16838456562115237</v>
      </c>
      <c r="H29" s="15"/>
    </row>
    <row r="30" spans="1:8" ht="15.75" x14ac:dyDescent="0.25">
      <c r="A30" s="70" t="s">
        <v>67</v>
      </c>
      <c r="B30" s="13"/>
      <c r="C30" s="14"/>
      <c r="D30" s="139"/>
      <c r="E30" s="74"/>
      <c r="F30" s="74"/>
      <c r="G30" s="103"/>
      <c r="H30" s="15"/>
    </row>
    <row r="31" spans="1:8" ht="15.75" x14ac:dyDescent="0.25">
      <c r="A31" s="70" t="s">
        <v>79</v>
      </c>
      <c r="B31" s="13"/>
      <c r="C31" s="14"/>
      <c r="D31" s="139"/>
      <c r="E31" s="74"/>
      <c r="F31" s="74"/>
      <c r="G31" s="103"/>
      <c r="H31" s="15"/>
    </row>
    <row r="32" spans="1:8" ht="15.75" x14ac:dyDescent="0.25">
      <c r="A32" s="70" t="s">
        <v>110</v>
      </c>
      <c r="B32" s="13"/>
      <c r="C32" s="14"/>
      <c r="D32" s="139"/>
      <c r="E32" s="74"/>
      <c r="F32" s="74"/>
      <c r="G32" s="103"/>
      <c r="H32" s="15"/>
    </row>
    <row r="33" spans="1:8" ht="15.75" x14ac:dyDescent="0.25">
      <c r="A33" s="70" t="s">
        <v>27</v>
      </c>
      <c r="B33" s="13"/>
      <c r="C33" s="14"/>
      <c r="D33" s="139">
        <v>1</v>
      </c>
      <c r="E33" s="74">
        <v>337360</v>
      </c>
      <c r="F33" s="74">
        <v>56419</v>
      </c>
      <c r="G33" s="103">
        <f t="shared" si="0"/>
        <v>0.1672367797012094</v>
      </c>
      <c r="H33" s="15"/>
    </row>
    <row r="34" spans="1:8" ht="15.75" x14ac:dyDescent="0.25">
      <c r="A34" s="70" t="s">
        <v>76</v>
      </c>
      <c r="B34" s="13"/>
      <c r="C34" s="14"/>
      <c r="D34" s="139">
        <v>2</v>
      </c>
      <c r="E34" s="74">
        <v>805633</v>
      </c>
      <c r="F34" s="74">
        <v>208524.5</v>
      </c>
      <c r="G34" s="103">
        <f t="shared" si="0"/>
        <v>0.25883311631971384</v>
      </c>
      <c r="H34" s="15"/>
    </row>
    <row r="35" spans="1:8" x14ac:dyDescent="0.2">
      <c r="A35" s="16" t="s">
        <v>28</v>
      </c>
      <c r="B35" s="13"/>
      <c r="C35" s="14"/>
      <c r="D35" s="77"/>
      <c r="E35" s="95">
        <v>24495</v>
      </c>
      <c r="F35" s="74">
        <v>4655</v>
      </c>
      <c r="G35" s="104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4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4"/>
      <c r="H37" s="15"/>
    </row>
    <row r="38" spans="1:8" x14ac:dyDescent="0.2">
      <c r="A38" s="17"/>
      <c r="B38" s="18"/>
      <c r="C38" s="14"/>
      <c r="D38" s="77"/>
      <c r="E38" s="96"/>
      <c r="F38" s="96"/>
      <c r="G38" s="104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33</v>
      </c>
      <c r="E39" s="82">
        <f>SUM(E9:E38)</f>
        <v>6212275</v>
      </c>
      <c r="F39" s="82">
        <f>SUM(F9:F38)</f>
        <v>1626153.96</v>
      </c>
      <c r="G39" s="105">
        <f>F39/E39</f>
        <v>0.26176464499720309</v>
      </c>
      <c r="H39" s="15"/>
    </row>
    <row r="40" spans="1:8" ht="15.75" x14ac:dyDescent="0.25">
      <c r="A40" s="119"/>
      <c r="B40" s="120"/>
      <c r="C40" s="22"/>
      <c r="D40" s="121"/>
      <c r="E40" s="122"/>
      <c r="F40" s="122"/>
      <c r="G40" s="123"/>
      <c r="H40" s="2"/>
    </row>
    <row r="41" spans="1:8" ht="18" x14ac:dyDescent="0.25">
      <c r="A41" s="23" t="s">
        <v>32</v>
      </c>
      <c r="B41" s="24"/>
      <c r="C41" s="14"/>
      <c r="D41" s="25"/>
      <c r="E41" s="87"/>
      <c r="F41" s="88"/>
      <c r="G41" s="106"/>
      <c r="H41" s="15"/>
    </row>
    <row r="42" spans="1:8" ht="15.75" x14ac:dyDescent="0.25">
      <c r="A42" s="26"/>
      <c r="B42" s="26"/>
      <c r="C42" s="14"/>
      <c r="D42" s="89"/>
      <c r="E42" s="25" t="s">
        <v>133</v>
      </c>
      <c r="F42" s="25" t="s">
        <v>133</v>
      </c>
      <c r="G42" s="107" t="s">
        <v>5</v>
      </c>
      <c r="H42" s="15"/>
    </row>
    <row r="43" spans="1:8" ht="15.75" x14ac:dyDescent="0.25">
      <c r="A43" s="26"/>
      <c r="B43" s="26"/>
      <c r="C43" s="14"/>
      <c r="D43" s="89" t="s">
        <v>6</v>
      </c>
      <c r="E43" s="90" t="s">
        <v>134</v>
      </c>
      <c r="F43" s="88" t="s">
        <v>8</v>
      </c>
      <c r="G43" s="108" t="s">
        <v>135</v>
      </c>
      <c r="H43" s="15"/>
    </row>
    <row r="44" spans="1:8" ht="15.75" x14ac:dyDescent="0.25">
      <c r="A44" s="27" t="s">
        <v>33</v>
      </c>
      <c r="B44" s="28"/>
      <c r="C44" s="14"/>
      <c r="D44" s="73">
        <v>59</v>
      </c>
      <c r="E44" s="110">
        <v>11074914.32</v>
      </c>
      <c r="F44" s="74">
        <v>861231.39</v>
      </c>
      <c r="G44" s="103">
        <f>1-(+F44/E44)</f>
        <v>0.92223584173064732</v>
      </c>
      <c r="H44" s="15"/>
    </row>
    <row r="45" spans="1:8" ht="15.75" x14ac:dyDescent="0.25">
      <c r="A45" s="27" t="s">
        <v>34</v>
      </c>
      <c r="B45" s="28"/>
      <c r="C45" s="14"/>
      <c r="D45" s="73">
        <v>13</v>
      </c>
      <c r="E45" s="110">
        <v>4265270.24</v>
      </c>
      <c r="F45" s="74">
        <v>487917.77</v>
      </c>
      <c r="G45" s="103">
        <f>1-(+F45/E45)</f>
        <v>0.88560683320267186</v>
      </c>
      <c r="H45" s="15"/>
    </row>
    <row r="46" spans="1:8" ht="15.75" x14ac:dyDescent="0.25">
      <c r="A46" s="27" t="s">
        <v>35</v>
      </c>
      <c r="B46" s="28"/>
      <c r="C46" s="14"/>
      <c r="D46" s="73">
        <v>77</v>
      </c>
      <c r="E46" s="110">
        <v>4689944.5</v>
      </c>
      <c r="F46" s="74">
        <v>382080.15</v>
      </c>
      <c r="G46" s="103">
        <f>1-(+F46/E46)</f>
        <v>0.91853205299124541</v>
      </c>
      <c r="H46" s="15"/>
    </row>
    <row r="47" spans="1:8" ht="15.75" x14ac:dyDescent="0.25">
      <c r="A47" s="27" t="s">
        <v>36</v>
      </c>
      <c r="B47" s="28"/>
      <c r="C47" s="14"/>
      <c r="D47" s="73">
        <v>6</v>
      </c>
      <c r="E47" s="110">
        <v>3834770</v>
      </c>
      <c r="F47" s="74">
        <v>44573.1</v>
      </c>
      <c r="G47" s="103">
        <f>1-(+F47/E47)</f>
        <v>0.98837659103414288</v>
      </c>
      <c r="H47" s="15"/>
    </row>
    <row r="48" spans="1:8" ht="15.75" x14ac:dyDescent="0.25">
      <c r="A48" s="27" t="s">
        <v>37</v>
      </c>
      <c r="B48" s="28"/>
      <c r="C48" s="14"/>
      <c r="D48" s="73">
        <v>51</v>
      </c>
      <c r="E48" s="110">
        <v>13187088.5</v>
      </c>
      <c r="F48" s="74">
        <v>785536.69</v>
      </c>
      <c r="G48" s="103">
        <f t="shared" ref="G48:G54" si="1">1-(+F48/E48)</f>
        <v>0.94043137801039256</v>
      </c>
      <c r="H48" s="15"/>
    </row>
    <row r="49" spans="1:8" ht="15.75" x14ac:dyDescent="0.25">
      <c r="A49" s="27" t="s">
        <v>38</v>
      </c>
      <c r="B49" s="28"/>
      <c r="C49" s="14"/>
      <c r="D49" s="73">
        <v>2</v>
      </c>
      <c r="E49" s="110">
        <v>707316</v>
      </c>
      <c r="F49" s="74">
        <v>21266</v>
      </c>
      <c r="G49" s="103">
        <f t="shared" si="1"/>
        <v>0.969934230245039</v>
      </c>
      <c r="H49" s="2"/>
    </row>
    <row r="50" spans="1:8" ht="15.75" x14ac:dyDescent="0.25">
      <c r="A50" s="27" t="s">
        <v>39</v>
      </c>
      <c r="B50" s="28"/>
      <c r="C50" s="21"/>
      <c r="D50" s="73">
        <v>6</v>
      </c>
      <c r="E50" s="110">
        <v>914617</v>
      </c>
      <c r="F50" s="74">
        <v>144101.76999999999</v>
      </c>
      <c r="G50" s="103">
        <f t="shared" si="1"/>
        <v>0.84244577785018215</v>
      </c>
      <c r="H50" s="2"/>
    </row>
    <row r="51" spans="1:8" ht="15.75" x14ac:dyDescent="0.25">
      <c r="A51" s="27" t="s">
        <v>40</v>
      </c>
      <c r="B51" s="28"/>
      <c r="C51" s="33"/>
      <c r="D51" s="73"/>
      <c r="E51" s="110">
        <v>800</v>
      </c>
      <c r="F51" s="74"/>
      <c r="G51" s="103"/>
      <c r="H51" s="2"/>
    </row>
    <row r="52" spans="1:8" ht="18" x14ac:dyDescent="0.25">
      <c r="A52" s="54" t="s">
        <v>41</v>
      </c>
      <c r="B52" s="28"/>
      <c r="C52" s="36"/>
      <c r="D52" s="73">
        <v>1</v>
      </c>
      <c r="E52" s="110">
        <v>83000</v>
      </c>
      <c r="F52" s="74">
        <v>18350</v>
      </c>
      <c r="G52" s="103">
        <f t="shared" si="1"/>
        <v>0.77891566265060241</v>
      </c>
      <c r="H52" s="2"/>
    </row>
    <row r="53" spans="1:8" ht="18" x14ac:dyDescent="0.25">
      <c r="A53" s="55" t="s">
        <v>60</v>
      </c>
      <c r="B53" s="28"/>
      <c r="C53" s="36"/>
      <c r="D53" s="73">
        <v>1</v>
      </c>
      <c r="E53" s="110">
        <v>38400</v>
      </c>
      <c r="F53" s="74">
        <v>-2625</v>
      </c>
      <c r="G53" s="103">
        <f t="shared" si="1"/>
        <v>1.068359375</v>
      </c>
      <c r="H53" s="2"/>
    </row>
    <row r="54" spans="1:8" ht="15.75" x14ac:dyDescent="0.25">
      <c r="A54" s="27" t="s">
        <v>99</v>
      </c>
      <c r="B54" s="28"/>
      <c r="C54" s="40"/>
      <c r="D54" s="73">
        <v>754</v>
      </c>
      <c r="E54" s="110">
        <v>75875629.209999993</v>
      </c>
      <c r="F54" s="74">
        <v>9267287.6899999995</v>
      </c>
      <c r="G54" s="103">
        <f t="shared" si="1"/>
        <v>0.87786213061441576</v>
      </c>
      <c r="H54" s="2"/>
    </row>
    <row r="55" spans="1:8" ht="15.75" x14ac:dyDescent="0.25">
      <c r="A55" s="71" t="s">
        <v>100</v>
      </c>
      <c r="B55" s="30"/>
      <c r="C55" s="40"/>
      <c r="D55" s="73"/>
      <c r="E55" s="74"/>
      <c r="F55" s="74"/>
      <c r="G55" s="103"/>
      <c r="H55" s="2"/>
    </row>
    <row r="56" spans="1:8" x14ac:dyDescent="0.2">
      <c r="A56" s="16" t="s">
        <v>42</v>
      </c>
      <c r="B56" s="30"/>
      <c r="C56" s="40"/>
      <c r="D56" s="77"/>
      <c r="E56" s="96"/>
      <c r="F56" s="74"/>
      <c r="G56" s="104"/>
      <c r="H56" s="2"/>
    </row>
    <row r="57" spans="1:8" ht="18" x14ac:dyDescent="0.25">
      <c r="A57" s="16" t="s">
        <v>43</v>
      </c>
      <c r="B57" s="28"/>
      <c r="C57" s="39"/>
      <c r="D57" s="77"/>
      <c r="E57" s="96"/>
      <c r="F57" s="74"/>
      <c r="G57" s="104"/>
      <c r="H57" s="2"/>
    </row>
    <row r="58" spans="1:8" ht="18" x14ac:dyDescent="0.25">
      <c r="A58" s="16" t="s">
        <v>44</v>
      </c>
      <c r="B58" s="28"/>
      <c r="C58" s="39"/>
      <c r="D58" s="77"/>
      <c r="E58" s="95"/>
      <c r="F58" s="74"/>
      <c r="G58" s="104"/>
      <c r="H58" s="2"/>
    </row>
    <row r="59" spans="1:8" ht="18" x14ac:dyDescent="0.25">
      <c r="A59" s="16" t="s">
        <v>30</v>
      </c>
      <c r="B59" s="28"/>
      <c r="C59" s="116"/>
      <c r="D59" s="77"/>
      <c r="E59" s="95"/>
      <c r="F59" s="74"/>
      <c r="G59" s="104"/>
      <c r="H59" s="2"/>
    </row>
    <row r="60" spans="1:8" ht="18" x14ac:dyDescent="0.25">
      <c r="A60" s="32"/>
      <c r="B60" s="18"/>
      <c r="C60" s="39"/>
      <c r="D60" s="77"/>
      <c r="E60" s="80"/>
      <c r="F60" s="80"/>
      <c r="G60" s="104"/>
      <c r="H60" s="2"/>
    </row>
    <row r="61" spans="1:8" ht="18" x14ac:dyDescent="0.25">
      <c r="A61" s="20" t="s">
        <v>45</v>
      </c>
      <c r="B61" s="20"/>
      <c r="C61" s="39"/>
      <c r="D61" s="81">
        <f>SUM(D44:D57)</f>
        <v>970</v>
      </c>
      <c r="E61" s="82">
        <f>SUM(E44:E60)</f>
        <v>114671749.77</v>
      </c>
      <c r="F61" s="82">
        <f>SUM(F44:F60)</f>
        <v>12009719.559999999</v>
      </c>
      <c r="G61" s="109">
        <f>1-(+F61/E61)</f>
        <v>0.89526871627852378</v>
      </c>
      <c r="H61" s="2"/>
    </row>
    <row r="62" spans="1:8" ht="18" x14ac:dyDescent="0.25">
      <c r="A62" s="33"/>
      <c r="B62" s="33"/>
      <c r="C62" s="39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9"/>
      <c r="D63" s="36"/>
      <c r="E63" s="36"/>
      <c r="F63" s="37">
        <f>F61+F39</f>
        <v>13635873.52</v>
      </c>
      <c r="G63" s="36"/>
      <c r="H63" s="2"/>
    </row>
    <row r="64" spans="1:8" ht="18" x14ac:dyDescent="0.25">
      <c r="A64" s="43"/>
      <c r="B64" s="39"/>
      <c r="C64" s="39"/>
      <c r="D64" s="39"/>
      <c r="E64" s="44"/>
      <c r="F64" s="2"/>
      <c r="G64" s="2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9"/>
      <c r="F70" s="2"/>
      <c r="G70" s="2"/>
      <c r="H70" s="2"/>
    </row>
    <row r="71" spans="1:8" ht="15.75" x14ac:dyDescent="0.25">
      <c r="A71" s="48"/>
      <c r="B71" s="2"/>
      <c r="C71" s="2"/>
      <c r="D71" s="2"/>
      <c r="E71" s="2"/>
      <c r="F71" s="2"/>
      <c r="G71" s="2"/>
      <c r="H71" s="2"/>
    </row>
  </sheetData>
  <phoneticPr fontId="17" type="noConversion"/>
  <printOptions horizontalCentered="1"/>
  <pageMargins left="0.75" right="0.75" top="0.31" bottom="0.25" header="0.5" footer="0.5"/>
  <pageSetup scale="5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9"/>
  <sheetViews>
    <sheetView showOutlineSymbols="0" topLeftCell="A25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SEPTEMBER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80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>
        <v>7</v>
      </c>
      <c r="E9" s="99">
        <v>948156</v>
      </c>
      <c r="F9" s="74">
        <v>233303</v>
      </c>
      <c r="G9" s="103">
        <f>+F9/E9</f>
        <v>0.24605972013044267</v>
      </c>
      <c r="H9" s="15"/>
    </row>
    <row r="10" spans="1:8" ht="15.75" x14ac:dyDescent="0.25">
      <c r="A10" s="93" t="s">
        <v>145</v>
      </c>
      <c r="B10" s="13"/>
      <c r="C10" s="14"/>
      <c r="D10" s="73"/>
      <c r="E10" s="99"/>
      <c r="F10" s="74"/>
      <c r="G10" s="103"/>
      <c r="H10" s="15"/>
    </row>
    <row r="11" spans="1:8" ht="15.75" x14ac:dyDescent="0.25">
      <c r="A11" s="93" t="s">
        <v>11</v>
      </c>
      <c r="B11" s="13"/>
      <c r="C11" s="14"/>
      <c r="D11" s="73">
        <v>2</v>
      </c>
      <c r="E11" s="99">
        <v>215760</v>
      </c>
      <c r="F11" s="74">
        <v>39728</v>
      </c>
      <c r="G11" s="103">
        <f>F11/E11</f>
        <v>0.18413051538746755</v>
      </c>
      <c r="H11" s="15"/>
    </row>
    <row r="12" spans="1:8" ht="15.75" x14ac:dyDescent="0.25">
      <c r="A12" s="93" t="s">
        <v>12</v>
      </c>
      <c r="B12" s="13"/>
      <c r="C12" s="14"/>
      <c r="D12" s="73"/>
      <c r="E12" s="99"/>
      <c r="F12" s="74"/>
      <c r="G12" s="103"/>
      <c r="H12" s="15"/>
    </row>
    <row r="13" spans="1:8" ht="15.75" x14ac:dyDescent="0.25">
      <c r="A13" s="93" t="s">
        <v>114</v>
      </c>
      <c r="B13" s="13"/>
      <c r="C13" s="14"/>
      <c r="D13" s="73"/>
      <c r="E13" s="99"/>
      <c r="F13" s="74"/>
      <c r="G13" s="103"/>
      <c r="H13" s="15"/>
    </row>
    <row r="14" spans="1:8" ht="15.75" x14ac:dyDescent="0.25">
      <c r="A14" s="93" t="s">
        <v>53</v>
      </c>
      <c r="B14" s="13"/>
      <c r="C14" s="14"/>
      <c r="D14" s="73"/>
      <c r="E14" s="99"/>
      <c r="F14" s="74"/>
      <c r="G14" s="103"/>
      <c r="H14" s="15"/>
    </row>
    <row r="15" spans="1:8" ht="15.75" x14ac:dyDescent="0.25">
      <c r="A15" s="93" t="s">
        <v>106</v>
      </c>
      <c r="B15" s="13"/>
      <c r="C15" s="14"/>
      <c r="D15" s="73">
        <v>1</v>
      </c>
      <c r="E15" s="99">
        <v>231029</v>
      </c>
      <c r="F15" s="74">
        <v>60628</v>
      </c>
      <c r="G15" s="103">
        <f>F15/E15</f>
        <v>0.26242592921234997</v>
      </c>
      <c r="H15" s="15"/>
    </row>
    <row r="16" spans="1:8" ht="15.75" x14ac:dyDescent="0.25">
      <c r="A16" s="93" t="s">
        <v>122</v>
      </c>
      <c r="B16" s="13"/>
      <c r="C16" s="14"/>
      <c r="D16" s="73"/>
      <c r="E16" s="99"/>
      <c r="F16" s="74"/>
      <c r="G16" s="103"/>
      <c r="H16" s="15"/>
    </row>
    <row r="17" spans="1:8" ht="15.75" x14ac:dyDescent="0.25">
      <c r="A17" s="93" t="s">
        <v>13</v>
      </c>
      <c r="B17" s="13"/>
      <c r="C17" s="14"/>
      <c r="D17" s="73"/>
      <c r="E17" s="99"/>
      <c r="F17" s="74"/>
      <c r="G17" s="103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99">
        <v>466587</v>
      </c>
      <c r="F18" s="74">
        <v>92627.5</v>
      </c>
      <c r="G18" s="103">
        <f>F18/E18</f>
        <v>0.19852139043736752</v>
      </c>
      <c r="H18" s="15"/>
    </row>
    <row r="19" spans="1:8" ht="15.75" x14ac:dyDescent="0.25">
      <c r="A19" s="93" t="s">
        <v>15</v>
      </c>
      <c r="B19" s="13"/>
      <c r="C19" s="14"/>
      <c r="D19" s="73"/>
      <c r="E19" s="99"/>
      <c r="F19" s="74"/>
      <c r="G19" s="103"/>
      <c r="H19" s="15"/>
    </row>
    <row r="20" spans="1:8" ht="15.75" x14ac:dyDescent="0.25">
      <c r="A20" s="93" t="s">
        <v>16</v>
      </c>
      <c r="B20" s="13"/>
      <c r="C20" s="14"/>
      <c r="D20" s="73"/>
      <c r="E20" s="99"/>
      <c r="F20" s="74"/>
      <c r="G20" s="103"/>
      <c r="H20" s="15"/>
    </row>
    <row r="21" spans="1:8" ht="15.75" x14ac:dyDescent="0.25">
      <c r="A21" s="93" t="s">
        <v>110</v>
      </c>
      <c r="B21" s="13"/>
      <c r="C21" s="14"/>
      <c r="D21" s="73"/>
      <c r="E21" s="99"/>
      <c r="F21" s="74"/>
      <c r="G21" s="103"/>
      <c r="H21" s="15"/>
    </row>
    <row r="22" spans="1:8" ht="15.75" x14ac:dyDescent="0.25">
      <c r="A22" s="93" t="s">
        <v>56</v>
      </c>
      <c r="B22" s="13"/>
      <c r="C22" s="14"/>
      <c r="D22" s="73">
        <v>1</v>
      </c>
      <c r="E22" s="99">
        <v>77970</v>
      </c>
      <c r="F22" s="74">
        <v>14539.5</v>
      </c>
      <c r="G22" s="103">
        <f>F22/E22</f>
        <v>0.18647556752597153</v>
      </c>
      <c r="H22" s="15"/>
    </row>
    <row r="23" spans="1:8" ht="15.75" x14ac:dyDescent="0.25">
      <c r="A23" s="93" t="s">
        <v>18</v>
      </c>
      <c r="B23" s="13"/>
      <c r="C23" s="14"/>
      <c r="D23" s="73"/>
      <c r="E23" s="99"/>
      <c r="F23" s="74"/>
      <c r="G23" s="103"/>
      <c r="H23" s="15"/>
    </row>
    <row r="24" spans="1:8" ht="15.75" x14ac:dyDescent="0.25">
      <c r="A24" s="93" t="s">
        <v>19</v>
      </c>
      <c r="B24" s="13"/>
      <c r="C24" s="14"/>
      <c r="D24" s="73"/>
      <c r="E24" s="99"/>
      <c r="F24" s="74"/>
      <c r="G24" s="103"/>
      <c r="H24" s="15"/>
    </row>
    <row r="25" spans="1:8" ht="15.75" x14ac:dyDescent="0.25">
      <c r="A25" s="94" t="s">
        <v>20</v>
      </c>
      <c r="B25" s="13"/>
      <c r="C25" s="14"/>
      <c r="D25" s="73"/>
      <c r="E25" s="99"/>
      <c r="F25" s="74"/>
      <c r="G25" s="103"/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103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3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3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42717</v>
      </c>
      <c r="F29" s="74">
        <v>16182.5</v>
      </c>
      <c r="G29" s="103">
        <f>F29/E29</f>
        <v>0.37883044221270218</v>
      </c>
      <c r="H29" s="15"/>
    </row>
    <row r="30" spans="1:8" ht="15.75" x14ac:dyDescent="0.25">
      <c r="A30" s="70" t="s">
        <v>25</v>
      </c>
      <c r="B30" s="13"/>
      <c r="C30" s="14"/>
      <c r="D30" s="73">
        <v>1</v>
      </c>
      <c r="E30" s="74">
        <v>145561</v>
      </c>
      <c r="F30" s="74">
        <v>40743</v>
      </c>
      <c r="G30" s="103">
        <f>F30/E30</f>
        <v>0.27990327079368787</v>
      </c>
      <c r="H30" s="15"/>
    </row>
    <row r="31" spans="1:8" ht="15.75" x14ac:dyDescent="0.25">
      <c r="A31" s="70" t="s">
        <v>26</v>
      </c>
      <c r="B31" s="13"/>
      <c r="C31" s="14"/>
      <c r="D31" s="73"/>
      <c r="E31" s="74"/>
      <c r="F31" s="74"/>
      <c r="G31" s="103"/>
      <c r="H31" s="15"/>
    </row>
    <row r="32" spans="1:8" ht="15.75" x14ac:dyDescent="0.25">
      <c r="A32" s="70" t="s">
        <v>118</v>
      </c>
      <c r="B32" s="13"/>
      <c r="C32" s="14"/>
      <c r="D32" s="73"/>
      <c r="E32" s="74"/>
      <c r="F32" s="74"/>
      <c r="G32" s="103"/>
      <c r="H32" s="15"/>
    </row>
    <row r="33" spans="1:8" ht="15.75" x14ac:dyDescent="0.25">
      <c r="A33" s="70" t="s">
        <v>155</v>
      </c>
      <c r="B33" s="13"/>
      <c r="C33" s="14"/>
      <c r="D33" s="73">
        <v>1</v>
      </c>
      <c r="E33" s="74">
        <v>212897</v>
      </c>
      <c r="F33" s="74">
        <v>20994</v>
      </c>
      <c r="G33" s="103">
        <f>F33/E33</f>
        <v>9.8611065444792548E-2</v>
      </c>
      <c r="H33" s="15"/>
    </row>
    <row r="34" spans="1:8" ht="15.75" x14ac:dyDescent="0.25">
      <c r="A34" s="70" t="s">
        <v>27</v>
      </c>
      <c r="B34" s="13"/>
      <c r="C34" s="14"/>
      <c r="D34" s="73">
        <v>1</v>
      </c>
      <c r="E34" s="74">
        <v>174498</v>
      </c>
      <c r="F34" s="74">
        <v>77288</v>
      </c>
      <c r="G34" s="103">
        <f>+F34/E34</f>
        <v>0.44291625118912537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4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4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4"/>
      <c r="H37" s="15"/>
    </row>
    <row r="38" spans="1:8" x14ac:dyDescent="0.2">
      <c r="A38" s="17"/>
      <c r="B38" s="18"/>
      <c r="C38" s="14"/>
      <c r="D38" s="77"/>
      <c r="E38" s="96"/>
      <c r="F38" s="96"/>
      <c r="G38" s="104"/>
      <c r="H38" s="15"/>
    </row>
    <row r="39" spans="1:8" ht="15.75" x14ac:dyDescent="0.25">
      <c r="A39" s="19" t="s">
        <v>31</v>
      </c>
      <c r="B39" s="20"/>
      <c r="C39" s="21"/>
      <c r="D39" s="81">
        <f>SUM(D9:D38)</f>
        <v>16</v>
      </c>
      <c r="E39" s="82">
        <f>SUM(E9:E38)</f>
        <v>2515175</v>
      </c>
      <c r="F39" s="82">
        <f>SUM(F9:F38)</f>
        <v>596033.5</v>
      </c>
      <c r="G39" s="105">
        <f>F39/E39</f>
        <v>0.23697496198077669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x14ac:dyDescent="0.25">
      <c r="A44" s="27" t="s">
        <v>33</v>
      </c>
      <c r="B44" s="28"/>
      <c r="C44" s="14"/>
      <c r="D44" s="73">
        <v>19</v>
      </c>
      <c r="E44" s="74">
        <v>3743898.73</v>
      </c>
      <c r="F44" s="74">
        <v>326452.74</v>
      </c>
      <c r="G44" s="75">
        <f t="shared" ref="G44:G51" si="0">1-(+F44/E44)</f>
        <v>0.91280406775318945</v>
      </c>
      <c r="H44" s="15"/>
    </row>
    <row r="45" spans="1:8" ht="15.75" x14ac:dyDescent="0.25">
      <c r="A45" s="27" t="s">
        <v>34</v>
      </c>
      <c r="B45" s="28"/>
      <c r="C45" s="14"/>
      <c r="D45" s="73">
        <v>1</v>
      </c>
      <c r="E45" s="74">
        <v>186876.88</v>
      </c>
      <c r="F45" s="74">
        <v>28632.68</v>
      </c>
      <c r="G45" s="75">
        <f t="shared" si="0"/>
        <v>0.84678318687683574</v>
      </c>
      <c r="H45" s="15"/>
    </row>
    <row r="46" spans="1:8" ht="15.75" x14ac:dyDescent="0.25">
      <c r="A46" s="27" t="s">
        <v>35</v>
      </c>
      <c r="B46" s="28"/>
      <c r="C46" s="14"/>
      <c r="D46" s="73">
        <v>99</v>
      </c>
      <c r="E46" s="74">
        <v>6342794.5</v>
      </c>
      <c r="F46" s="74">
        <v>492093.91</v>
      </c>
      <c r="G46" s="75">
        <f t="shared" si="0"/>
        <v>0.92241686058093164</v>
      </c>
      <c r="H46" s="15"/>
    </row>
    <row r="47" spans="1:8" ht="15.75" x14ac:dyDescent="0.25">
      <c r="A47" s="27" t="s">
        <v>36</v>
      </c>
      <c r="B47" s="28"/>
      <c r="C47" s="14"/>
      <c r="D47" s="73">
        <v>32</v>
      </c>
      <c r="E47" s="74">
        <v>2973111</v>
      </c>
      <c r="F47" s="74">
        <v>107299.39</v>
      </c>
      <c r="G47" s="75">
        <f t="shared" si="0"/>
        <v>0.96391006255736833</v>
      </c>
      <c r="H47" s="15"/>
    </row>
    <row r="48" spans="1:8" ht="15.75" x14ac:dyDescent="0.25">
      <c r="A48" s="27" t="s">
        <v>37</v>
      </c>
      <c r="B48" s="28"/>
      <c r="C48" s="14"/>
      <c r="D48" s="73">
        <v>76</v>
      </c>
      <c r="E48" s="74">
        <v>5724423</v>
      </c>
      <c r="F48" s="74">
        <v>459175.27</v>
      </c>
      <c r="G48" s="75">
        <f t="shared" si="0"/>
        <v>0.91978662827677127</v>
      </c>
      <c r="H48" s="15"/>
    </row>
    <row r="49" spans="1:8" ht="15.75" x14ac:dyDescent="0.25">
      <c r="A49" s="27" t="s">
        <v>38</v>
      </c>
      <c r="B49" s="28"/>
      <c r="C49" s="14"/>
      <c r="D49" s="73">
        <v>6</v>
      </c>
      <c r="E49" s="74">
        <v>796059</v>
      </c>
      <c r="F49" s="74">
        <v>21031</v>
      </c>
      <c r="G49" s="75">
        <f t="shared" si="0"/>
        <v>0.97358110391315211</v>
      </c>
      <c r="H49" s="15"/>
    </row>
    <row r="50" spans="1:8" ht="15.75" x14ac:dyDescent="0.25">
      <c r="A50" s="27" t="s">
        <v>39</v>
      </c>
      <c r="B50" s="28"/>
      <c r="C50" s="14"/>
      <c r="D50" s="73">
        <v>6</v>
      </c>
      <c r="E50" s="74">
        <v>2061215</v>
      </c>
      <c r="F50" s="74">
        <v>170675.32</v>
      </c>
      <c r="G50" s="75">
        <f t="shared" si="0"/>
        <v>0.91719674075727176</v>
      </c>
      <c r="H50" s="15"/>
    </row>
    <row r="51" spans="1:8" ht="15.75" x14ac:dyDescent="0.25">
      <c r="A51" s="27" t="s">
        <v>40</v>
      </c>
      <c r="B51" s="28"/>
      <c r="C51" s="14"/>
      <c r="D51" s="73">
        <v>2</v>
      </c>
      <c r="E51" s="74">
        <v>131500</v>
      </c>
      <c r="F51" s="74">
        <v>13560</v>
      </c>
      <c r="G51" s="75">
        <f t="shared" si="0"/>
        <v>0.8968821292775665</v>
      </c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61</v>
      </c>
      <c r="B53" s="30"/>
      <c r="C53" s="14"/>
      <c r="D53" s="73">
        <v>590</v>
      </c>
      <c r="E53" s="74">
        <v>44546001.759999998</v>
      </c>
      <c r="F53" s="74">
        <v>4989796.62</v>
      </c>
      <c r="G53" s="75">
        <f>1-(+F53/E53)</f>
        <v>0.88798553354163023</v>
      </c>
      <c r="H53" s="15"/>
    </row>
    <row r="54" spans="1:8" ht="15.75" x14ac:dyDescent="0.25">
      <c r="A54" s="29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31" t="s">
        <v>42</v>
      </c>
      <c r="B55" s="30"/>
      <c r="C55" s="14"/>
      <c r="D55" s="77"/>
      <c r="E55" s="80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80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78"/>
      <c r="F57" s="76"/>
      <c r="G57" s="79"/>
      <c r="H57" s="15"/>
    </row>
    <row r="58" spans="1:8" x14ac:dyDescent="0.2">
      <c r="A58" s="16" t="s">
        <v>30</v>
      </c>
      <c r="B58" s="28"/>
      <c r="C58" s="21"/>
      <c r="D58" s="77"/>
      <c r="E58" s="78"/>
      <c r="F58" s="74"/>
      <c r="G58" s="79"/>
      <c r="H58" s="15"/>
    </row>
    <row r="59" spans="1:8" ht="15.75" x14ac:dyDescent="0.25">
      <c r="A59" s="32"/>
      <c r="B59" s="18"/>
      <c r="C59" s="33"/>
      <c r="D59" s="77"/>
      <c r="E59" s="80"/>
      <c r="F59" s="80"/>
      <c r="G59" s="79"/>
      <c r="H59" s="2"/>
    </row>
    <row r="60" spans="1:8" ht="18" x14ac:dyDescent="0.25">
      <c r="A60" s="20" t="s">
        <v>45</v>
      </c>
      <c r="B60" s="20"/>
      <c r="C60" s="36"/>
      <c r="D60" s="81">
        <f>SUM(D44:D56)</f>
        <v>831</v>
      </c>
      <c r="E60" s="82">
        <f>SUM(E44:E59)</f>
        <v>66505879.869999997</v>
      </c>
      <c r="F60" s="82">
        <f>SUM(F44:F59)</f>
        <v>6608716.9299999997</v>
      </c>
      <c r="G60" s="83">
        <f>1-(+F60/E60)</f>
        <v>0.90062958428761253</v>
      </c>
      <c r="H60" s="2"/>
    </row>
    <row r="61" spans="1:8" ht="18" x14ac:dyDescent="0.25">
      <c r="A61" s="33"/>
      <c r="B61" s="39"/>
      <c r="C61" s="39"/>
      <c r="D61" s="91"/>
      <c r="E61" s="92"/>
      <c r="F61" s="34"/>
      <c r="G61" s="34"/>
      <c r="H61" s="2"/>
    </row>
    <row r="62" spans="1:8" ht="18" x14ac:dyDescent="0.25">
      <c r="A62" s="35" t="s">
        <v>46</v>
      </c>
      <c r="B62" s="40"/>
      <c r="C62" s="40"/>
      <c r="D62" s="36"/>
      <c r="E62" s="36"/>
      <c r="F62" s="37">
        <f>F60+F39</f>
        <v>7204750.4299999997</v>
      </c>
      <c r="G62" s="36"/>
      <c r="H62" s="2"/>
    </row>
    <row r="63" spans="1:8" ht="18" x14ac:dyDescent="0.25">
      <c r="A63" s="35"/>
      <c r="B63" s="40"/>
      <c r="C63" s="40"/>
      <c r="D63" s="36"/>
      <c r="E63" s="36"/>
      <c r="F63" s="41"/>
      <c r="G63" s="40"/>
      <c r="H63" s="2"/>
    </row>
    <row r="64" spans="1:8" ht="15.75" x14ac:dyDescent="0.25">
      <c r="A64" s="4" t="s">
        <v>48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49</v>
      </c>
      <c r="B65" s="40"/>
      <c r="C65" s="40"/>
      <c r="D65" s="40"/>
      <c r="E65" s="40"/>
      <c r="F65" s="41"/>
      <c r="G65" s="40"/>
      <c r="H65" s="2"/>
    </row>
    <row r="66" spans="1:8" ht="18" x14ac:dyDescent="0.25">
      <c r="A66" s="4"/>
      <c r="B66" s="39"/>
      <c r="C66" s="39"/>
      <c r="D66" s="39"/>
      <c r="E66" s="39"/>
      <c r="F66" s="37"/>
      <c r="G66" s="39"/>
      <c r="H66" s="2"/>
    </row>
    <row r="67" spans="1:8" x14ac:dyDescent="0.2">
      <c r="A67" s="42" t="s">
        <v>50</v>
      </c>
    </row>
    <row r="69" spans="1:8" ht="18" x14ac:dyDescent="0.25">
      <c r="A69" s="115"/>
      <c r="B69" s="116"/>
      <c r="C69" s="116"/>
      <c r="D69" s="116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0"/>
  <sheetViews>
    <sheetView showOutlineSymbols="0" topLeftCell="A34" zoomScale="87" zoomScaleNormal="87" workbookViewId="0">
      <selection activeCell="D17" sqref="D17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SEPTEMBER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81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115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97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57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25</v>
      </c>
      <c r="B17" s="13"/>
      <c r="C17" s="14"/>
      <c r="D17" s="73">
        <v>1</v>
      </c>
      <c r="E17" s="74">
        <v>124080</v>
      </c>
      <c r="F17" s="74">
        <v>32457</v>
      </c>
      <c r="G17" s="75">
        <f>F17/E17</f>
        <v>0.26158123791102517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98164</v>
      </c>
      <c r="F18" s="74">
        <v>13868.5</v>
      </c>
      <c r="G18" s="75">
        <f>F18/E18</f>
        <v>0.14127888024122898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127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112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27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118</v>
      </c>
      <c r="B33" s="13"/>
      <c r="C33" s="14"/>
      <c r="D33" s="73">
        <v>4</v>
      </c>
      <c r="E33" s="74">
        <v>310222</v>
      </c>
      <c r="F33" s="74">
        <v>123024.5</v>
      </c>
      <c r="G33" s="75">
        <f>F33/E33</f>
        <v>0.39656923106678443</v>
      </c>
      <c r="H33" s="15"/>
    </row>
    <row r="34" spans="1:8" ht="15.75" x14ac:dyDescent="0.25">
      <c r="A34" s="70" t="s">
        <v>130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</v>
      </c>
      <c r="E39" s="82">
        <f>SUM(E9:E38)</f>
        <v>532466</v>
      </c>
      <c r="F39" s="82">
        <f>SUM(F9:F38)</f>
        <v>169350</v>
      </c>
      <c r="G39" s="83">
        <f>F39/E39</f>
        <v>0.31804847633463923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x14ac:dyDescent="0.25">
      <c r="A44" s="27" t="s">
        <v>33</v>
      </c>
      <c r="B44" s="28"/>
      <c r="C44" s="14"/>
      <c r="D44" s="73">
        <v>25</v>
      </c>
      <c r="E44" s="74">
        <v>1633382.3999999999</v>
      </c>
      <c r="F44" s="74">
        <v>126288.65</v>
      </c>
      <c r="G44" s="75">
        <f>1-(+F44/E44)</f>
        <v>0.92268274104092218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45</v>
      </c>
      <c r="E46" s="74">
        <v>2021780.75</v>
      </c>
      <c r="F46" s="74">
        <v>186900.51</v>
      </c>
      <c r="G46" s="75">
        <f>1-(+F46/E46)</f>
        <v>0.90755648949570822</v>
      </c>
      <c r="H46" s="15"/>
    </row>
    <row r="47" spans="1:8" ht="15.75" x14ac:dyDescent="0.25">
      <c r="A47" s="27" t="s">
        <v>36</v>
      </c>
      <c r="B47" s="28"/>
      <c r="C47" s="14"/>
      <c r="D47" s="73">
        <v>4</v>
      </c>
      <c r="E47" s="74">
        <v>403961.5</v>
      </c>
      <c r="F47" s="74">
        <v>22444.99</v>
      </c>
      <c r="G47" s="75">
        <f>1-(+F47/E47)</f>
        <v>0.9444377991467009</v>
      </c>
      <c r="H47" s="15"/>
    </row>
    <row r="48" spans="1:8" ht="15.75" x14ac:dyDescent="0.25">
      <c r="A48" s="27" t="s">
        <v>37</v>
      </c>
      <c r="B48" s="28"/>
      <c r="C48" s="14"/>
      <c r="D48" s="73">
        <v>23</v>
      </c>
      <c r="E48" s="74">
        <v>1753596.4</v>
      </c>
      <c r="F48" s="74">
        <v>135894.63</v>
      </c>
      <c r="G48" s="75">
        <f>1-(+F48/E48)</f>
        <v>0.92250518420316097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26490</v>
      </c>
      <c r="F50" s="74">
        <v>5045</v>
      </c>
      <c r="G50" s="75">
        <f>1-(+F50/E50)</f>
        <v>0.80955077387693475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7" t="s">
        <v>61</v>
      </c>
      <c r="B53" s="30"/>
      <c r="C53" s="14"/>
      <c r="D53" s="111">
        <v>299</v>
      </c>
      <c r="E53" s="112">
        <v>24148425.93</v>
      </c>
      <c r="F53" s="112">
        <v>3095392.07</v>
      </c>
      <c r="G53" s="75">
        <f>1-(+F53/E53)</f>
        <v>0.87181806056540767</v>
      </c>
      <c r="H53" s="15"/>
    </row>
    <row r="54" spans="1:8" ht="15.75" x14ac:dyDescent="0.2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16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399</v>
      </c>
      <c r="E60" s="82">
        <f>SUM(E44:E59)</f>
        <v>29987636.98</v>
      </c>
      <c r="F60" s="82">
        <f>SUM(F44:F59)</f>
        <v>3571965.8499999996</v>
      </c>
      <c r="G60" s="83">
        <f>1-(F60/E60)</f>
        <v>0.88088538445419051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3741315.8499999996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70" spans="1:8" ht="18" x14ac:dyDescent="0.25">
      <c r="A70" s="115"/>
      <c r="B70" s="116"/>
      <c r="C70" s="116"/>
      <c r="D70" s="116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3" zoomScale="87" zoomScaleNormal="87" workbookViewId="0">
      <selection activeCell="D15" sqref="D15"/>
    </sheetView>
  </sheetViews>
  <sheetFormatPr defaultRowHeight="15" x14ac:dyDescent="0.2"/>
  <cols>
    <col min="1" max="1" width="9.6640625" style="57" customWidth="1"/>
    <col min="2" max="2" width="15.6640625" style="57" customWidth="1"/>
    <col min="3" max="3" width="3.6640625" style="57" customWidth="1"/>
    <col min="4" max="4" width="6.6640625" style="57" customWidth="1"/>
    <col min="5" max="6" width="14.6640625" style="57" customWidth="1"/>
    <col min="7" max="7" width="11.6640625" style="57" customWidth="1"/>
    <col min="8" max="8" width="3.6640625" style="57" customWidth="1"/>
    <col min="9" max="16384" width="8.88671875" style="57"/>
  </cols>
  <sheetData>
    <row r="1" spans="1:8" ht="23.25" x14ac:dyDescent="0.35">
      <c r="A1" s="56" t="s">
        <v>0</v>
      </c>
      <c r="B1" s="21"/>
      <c r="C1" s="21"/>
      <c r="D1" s="21"/>
      <c r="E1" s="21"/>
      <c r="F1" s="21"/>
      <c r="G1" s="21"/>
      <c r="H1" s="21"/>
    </row>
    <row r="2" spans="1:8" ht="23.25" x14ac:dyDescent="0.35">
      <c r="A2" s="56" t="s">
        <v>1</v>
      </c>
      <c r="B2" s="21"/>
      <c r="C2" s="21"/>
      <c r="D2" s="21"/>
      <c r="E2" s="21"/>
      <c r="F2" s="21"/>
      <c r="G2" s="21"/>
      <c r="H2" s="21"/>
    </row>
    <row r="3" spans="1:8" ht="23.25" x14ac:dyDescent="0.35">
      <c r="A3" s="1" t="str">
        <f>ARG!$A$3</f>
        <v>MONTH ENDED:  SEPTEMBER 2023</v>
      </c>
      <c r="B3" s="21"/>
      <c r="C3" s="21"/>
      <c r="D3" s="21"/>
      <c r="E3" s="21"/>
      <c r="F3" s="21"/>
      <c r="G3" s="21"/>
      <c r="H3" s="21"/>
    </row>
    <row r="4" spans="1:8" x14ac:dyDescent="0.2">
      <c r="A4" s="60"/>
      <c r="B4" s="60"/>
      <c r="C4" s="60"/>
      <c r="D4" s="60"/>
      <c r="E4" s="60"/>
      <c r="F4" s="5"/>
      <c r="G4" s="5"/>
      <c r="H4" s="21"/>
    </row>
    <row r="5" spans="1:8" ht="23.25" x14ac:dyDescent="0.35">
      <c r="A5" s="21"/>
      <c r="B5" s="60"/>
      <c r="C5" s="60"/>
      <c r="D5" s="61" t="s">
        <v>144</v>
      </c>
      <c r="E5" s="62"/>
      <c r="F5" s="8"/>
      <c r="G5" s="5"/>
      <c r="H5" s="63"/>
    </row>
    <row r="6" spans="1:8" ht="18" x14ac:dyDescent="0.25">
      <c r="A6" s="23" t="s">
        <v>3</v>
      </c>
      <c r="B6" s="60"/>
      <c r="C6" s="60"/>
      <c r="D6" s="60"/>
      <c r="E6" s="60"/>
      <c r="F6" s="5"/>
      <c r="G6" s="5"/>
      <c r="H6" s="63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4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4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66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66"/>
    </row>
    <row r="11" spans="1:8" ht="15.75" x14ac:dyDescent="0.25">
      <c r="A11" s="93" t="s">
        <v>52</v>
      </c>
      <c r="B11" s="13"/>
      <c r="C11" s="14"/>
      <c r="D11" s="73"/>
      <c r="E11" s="74"/>
      <c r="F11" s="74"/>
      <c r="G11" s="75"/>
      <c r="H11" s="66"/>
    </row>
    <row r="12" spans="1:8" ht="15.75" x14ac:dyDescent="0.25">
      <c r="A12" s="93" t="s">
        <v>63</v>
      </c>
      <c r="B12" s="13"/>
      <c r="C12" s="14"/>
      <c r="D12" s="73"/>
      <c r="E12" s="74"/>
      <c r="F12" s="74"/>
      <c r="G12" s="75"/>
      <c r="H12" s="66"/>
    </row>
    <row r="13" spans="1:8" ht="15.75" x14ac:dyDescent="0.25">
      <c r="A13" s="93" t="s">
        <v>13</v>
      </c>
      <c r="B13" s="13"/>
      <c r="C13" s="14"/>
      <c r="D13" s="73"/>
      <c r="E13" s="74"/>
      <c r="F13" s="74"/>
      <c r="G13" s="75"/>
      <c r="H13" s="66"/>
    </row>
    <row r="14" spans="1:8" ht="15.75" x14ac:dyDescent="0.25">
      <c r="A14" s="93" t="s">
        <v>65</v>
      </c>
      <c r="B14" s="13"/>
      <c r="C14" s="14"/>
      <c r="D14" s="73"/>
      <c r="E14" s="74"/>
      <c r="F14" s="74"/>
      <c r="G14" s="75"/>
      <c r="H14" s="66"/>
    </row>
    <row r="15" spans="1:8" ht="15.75" x14ac:dyDescent="0.25">
      <c r="A15" s="93" t="s">
        <v>25</v>
      </c>
      <c r="B15" s="13"/>
      <c r="C15" s="14"/>
      <c r="D15" s="73">
        <v>3</v>
      </c>
      <c r="E15" s="74">
        <v>499245</v>
      </c>
      <c r="F15" s="74">
        <v>150180</v>
      </c>
      <c r="G15" s="75">
        <f>F15/E15</f>
        <v>0.30081422948652464</v>
      </c>
      <c r="H15" s="66"/>
    </row>
    <row r="16" spans="1:8" ht="15.75" x14ac:dyDescent="0.25">
      <c r="A16" s="93" t="s">
        <v>66</v>
      </c>
      <c r="B16" s="13"/>
      <c r="C16" s="14"/>
      <c r="D16" s="73"/>
      <c r="E16" s="74"/>
      <c r="F16" s="74"/>
      <c r="G16" s="75"/>
      <c r="H16" s="66"/>
    </row>
    <row r="17" spans="1:8" ht="15.75" x14ac:dyDescent="0.25">
      <c r="A17" s="93" t="s">
        <v>98</v>
      </c>
      <c r="B17" s="13"/>
      <c r="C17" s="14"/>
      <c r="D17" s="73"/>
      <c r="E17" s="74"/>
      <c r="F17" s="74"/>
      <c r="G17" s="75"/>
      <c r="H17" s="66"/>
    </row>
    <row r="18" spans="1:8" ht="15.75" x14ac:dyDescent="0.25">
      <c r="A18" s="93" t="s">
        <v>14</v>
      </c>
      <c r="B18" s="13"/>
      <c r="C18" s="14"/>
      <c r="D18" s="73"/>
      <c r="E18" s="74"/>
      <c r="F18" s="74"/>
      <c r="G18" s="75"/>
      <c r="H18" s="66"/>
    </row>
    <row r="19" spans="1:8" ht="15.75" x14ac:dyDescent="0.25">
      <c r="A19" s="93" t="s">
        <v>16</v>
      </c>
      <c r="B19" s="13"/>
      <c r="C19" s="14"/>
      <c r="D19" s="73">
        <v>1</v>
      </c>
      <c r="E19" s="74">
        <v>453774</v>
      </c>
      <c r="F19" s="74">
        <v>86306</v>
      </c>
      <c r="G19" s="75">
        <f>F19/E19</f>
        <v>0.1901960006523071</v>
      </c>
      <c r="H19" s="66"/>
    </row>
    <row r="20" spans="1:8" ht="15.75" x14ac:dyDescent="0.25">
      <c r="A20" s="93" t="s">
        <v>92</v>
      </c>
      <c r="B20" s="13"/>
      <c r="C20" s="14"/>
      <c r="D20" s="73"/>
      <c r="E20" s="74"/>
      <c r="F20" s="74"/>
      <c r="G20" s="75"/>
      <c r="H20" s="66"/>
    </row>
    <row r="21" spans="1:8" ht="15.75" x14ac:dyDescent="0.25">
      <c r="A21" s="93" t="s">
        <v>93</v>
      </c>
      <c r="B21" s="13"/>
      <c r="C21" s="14"/>
      <c r="D21" s="73"/>
      <c r="E21" s="74"/>
      <c r="F21" s="74"/>
      <c r="G21" s="75"/>
      <c r="H21" s="66"/>
    </row>
    <row r="22" spans="1:8" ht="15.75" x14ac:dyDescent="0.25">
      <c r="A22" s="93" t="s">
        <v>17</v>
      </c>
      <c r="B22" s="13"/>
      <c r="C22" s="14"/>
      <c r="D22" s="73"/>
      <c r="E22" s="74"/>
      <c r="F22" s="74"/>
      <c r="G22" s="75"/>
      <c r="H22" s="66"/>
    </row>
    <row r="23" spans="1:8" ht="15.75" x14ac:dyDescent="0.25">
      <c r="A23" s="93" t="s">
        <v>105</v>
      </c>
      <c r="B23" s="13"/>
      <c r="C23" s="14"/>
      <c r="D23" s="73"/>
      <c r="E23" s="74"/>
      <c r="F23" s="74"/>
      <c r="G23" s="75"/>
      <c r="H23" s="66"/>
    </row>
    <row r="24" spans="1:8" ht="15.75" x14ac:dyDescent="0.25">
      <c r="A24" s="93" t="s">
        <v>18</v>
      </c>
      <c r="B24" s="13"/>
      <c r="C24" s="14"/>
      <c r="D24" s="73">
        <v>2</v>
      </c>
      <c r="E24" s="74">
        <v>354927</v>
      </c>
      <c r="F24" s="74">
        <v>48321.5</v>
      </c>
      <c r="G24" s="75">
        <f>F24/E24</f>
        <v>0.13614489740143748</v>
      </c>
      <c r="H24" s="66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66"/>
    </row>
    <row r="26" spans="1:8" ht="15.75" x14ac:dyDescent="0.25">
      <c r="A26" s="94" t="s">
        <v>21</v>
      </c>
      <c r="B26" s="13"/>
      <c r="C26" s="14"/>
      <c r="D26" s="73">
        <v>4</v>
      </c>
      <c r="E26" s="74">
        <v>15825</v>
      </c>
      <c r="F26" s="74">
        <v>15825</v>
      </c>
      <c r="G26" s="75">
        <f>F26/E26</f>
        <v>1</v>
      </c>
      <c r="H26" s="66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66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66"/>
    </row>
    <row r="29" spans="1:8" ht="15.75" x14ac:dyDescent="0.25">
      <c r="A29" s="70" t="s">
        <v>94</v>
      </c>
      <c r="B29" s="13"/>
      <c r="C29" s="14"/>
      <c r="D29" s="73">
        <v>1</v>
      </c>
      <c r="E29" s="74">
        <v>70216</v>
      </c>
      <c r="F29" s="74">
        <v>28259</v>
      </c>
      <c r="G29" s="75">
        <f>F29/E29</f>
        <v>0.40245812920132162</v>
      </c>
      <c r="H29" s="66"/>
    </row>
    <row r="30" spans="1:8" ht="15.75" x14ac:dyDescent="0.25">
      <c r="A30" s="70" t="s">
        <v>118</v>
      </c>
      <c r="B30" s="13"/>
      <c r="C30" s="14"/>
      <c r="D30" s="73">
        <v>11</v>
      </c>
      <c r="E30" s="74">
        <v>974462</v>
      </c>
      <c r="F30" s="74">
        <v>137801</v>
      </c>
      <c r="G30" s="75">
        <f>F30/E30</f>
        <v>0.1414123896057517</v>
      </c>
      <c r="H30" s="66"/>
    </row>
    <row r="31" spans="1:8" ht="15.75" x14ac:dyDescent="0.25">
      <c r="A31" s="70" t="s">
        <v>125</v>
      </c>
      <c r="B31" s="13"/>
      <c r="C31" s="14"/>
      <c r="D31" s="73"/>
      <c r="E31" s="74"/>
      <c r="F31" s="74"/>
      <c r="G31" s="75"/>
      <c r="H31" s="66"/>
    </row>
    <row r="32" spans="1:8" ht="15.75" x14ac:dyDescent="0.25">
      <c r="A32" s="70" t="s">
        <v>96</v>
      </c>
      <c r="B32" s="13"/>
      <c r="C32" s="14"/>
      <c r="D32" s="73"/>
      <c r="E32" s="74"/>
      <c r="F32" s="74"/>
      <c r="G32" s="75"/>
      <c r="H32" s="66"/>
    </row>
    <row r="33" spans="1:8" ht="15.75" x14ac:dyDescent="0.25">
      <c r="A33" s="70" t="s">
        <v>67</v>
      </c>
      <c r="B33" s="13"/>
      <c r="C33" s="14"/>
      <c r="D33" s="73"/>
      <c r="E33" s="74"/>
      <c r="F33" s="74"/>
      <c r="G33" s="75"/>
      <c r="H33" s="66"/>
    </row>
    <row r="34" spans="1:8" ht="15.75" x14ac:dyDescent="0.25">
      <c r="A34" s="70" t="s">
        <v>128</v>
      </c>
      <c r="B34" s="13"/>
      <c r="C34" s="14"/>
      <c r="D34" s="73">
        <v>1</v>
      </c>
      <c r="E34" s="74">
        <v>142539</v>
      </c>
      <c r="F34" s="74">
        <v>62548</v>
      </c>
      <c r="G34" s="75">
        <f>F34/E34</f>
        <v>0.43881323707897485</v>
      </c>
      <c r="H34" s="66"/>
    </row>
    <row r="35" spans="1:8" x14ac:dyDescent="0.2">
      <c r="A35" s="16" t="s">
        <v>28</v>
      </c>
      <c r="B35" s="13"/>
      <c r="C35" s="14"/>
      <c r="D35" s="77"/>
      <c r="E35" s="95">
        <v>1060</v>
      </c>
      <c r="F35" s="74"/>
      <c r="G35" s="79"/>
      <c r="H35" s="66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66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66"/>
    </row>
    <row r="38" spans="1:8" x14ac:dyDescent="0.2">
      <c r="A38" s="17"/>
      <c r="B38" s="18"/>
      <c r="C38" s="14"/>
      <c r="D38" s="77"/>
      <c r="E38" s="80"/>
      <c r="F38" s="80"/>
      <c r="G38" s="79"/>
      <c r="H38" s="66"/>
    </row>
    <row r="39" spans="1:8" ht="15.75" x14ac:dyDescent="0.25">
      <c r="A39" s="19" t="s">
        <v>31</v>
      </c>
      <c r="B39" s="20"/>
      <c r="C39" s="21"/>
      <c r="D39" s="81">
        <f>SUM(D9:D38)</f>
        <v>23</v>
      </c>
      <c r="E39" s="82">
        <f>SUM(E9:E38)</f>
        <v>2512048</v>
      </c>
      <c r="F39" s="82">
        <f>SUM(F9:F38)</f>
        <v>529240.5</v>
      </c>
      <c r="G39" s="83">
        <f>F39/E39</f>
        <v>0.21068088667095533</v>
      </c>
      <c r="H39" s="67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68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68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68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68"/>
    </row>
    <row r="44" spans="1:8" ht="15.75" x14ac:dyDescent="0.25">
      <c r="A44" s="27" t="s">
        <v>33</v>
      </c>
      <c r="B44" s="28"/>
      <c r="C44" s="14"/>
      <c r="D44" s="73">
        <v>32</v>
      </c>
      <c r="E44" s="74">
        <v>373447.75</v>
      </c>
      <c r="F44" s="74">
        <v>43732.15</v>
      </c>
      <c r="G44" s="75">
        <f>1-(+F44/E44)</f>
        <v>0.88289620167747696</v>
      </c>
      <c r="H44" s="66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66"/>
    </row>
    <row r="46" spans="1:8" ht="15.75" x14ac:dyDescent="0.25">
      <c r="A46" s="27" t="s">
        <v>35</v>
      </c>
      <c r="B46" s="28"/>
      <c r="C46" s="14"/>
      <c r="D46" s="73">
        <v>76</v>
      </c>
      <c r="E46" s="74">
        <v>3392477.5</v>
      </c>
      <c r="F46" s="74">
        <v>273418.61</v>
      </c>
      <c r="G46" s="75">
        <f t="shared" ref="G46:G52" si="0">1-(+F46/E46)</f>
        <v>0.91940444409727107</v>
      </c>
      <c r="H46" s="66"/>
    </row>
    <row r="47" spans="1:8" ht="15.75" x14ac:dyDescent="0.25">
      <c r="A47" s="27" t="s">
        <v>36</v>
      </c>
      <c r="B47" s="28"/>
      <c r="C47" s="14"/>
      <c r="D47" s="73">
        <v>8</v>
      </c>
      <c r="E47" s="74">
        <v>1731534.75</v>
      </c>
      <c r="F47" s="74">
        <v>65120.02</v>
      </c>
      <c r="G47" s="75">
        <f t="shared" si="0"/>
        <v>0.96239173369174369</v>
      </c>
      <c r="H47" s="66"/>
    </row>
    <row r="48" spans="1:8" ht="15.75" x14ac:dyDescent="0.25">
      <c r="A48" s="27" t="s">
        <v>37</v>
      </c>
      <c r="B48" s="28"/>
      <c r="C48" s="14"/>
      <c r="D48" s="73">
        <v>88</v>
      </c>
      <c r="E48" s="74">
        <v>4097829.49</v>
      </c>
      <c r="F48" s="74">
        <v>321185.39</v>
      </c>
      <c r="G48" s="75">
        <f t="shared" si="0"/>
        <v>0.9216206065226008</v>
      </c>
      <c r="H48" s="66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66"/>
    </row>
    <row r="50" spans="1:8" ht="15.75" x14ac:dyDescent="0.25">
      <c r="A50" s="27" t="s">
        <v>39</v>
      </c>
      <c r="B50" s="28"/>
      <c r="C50" s="14"/>
      <c r="D50" s="73">
        <v>8</v>
      </c>
      <c r="E50" s="74">
        <v>1266660</v>
      </c>
      <c r="F50" s="74">
        <v>107470</v>
      </c>
      <c r="G50" s="75">
        <f t="shared" si="0"/>
        <v>0.91515481660429787</v>
      </c>
      <c r="H50" s="66"/>
    </row>
    <row r="51" spans="1:8" ht="15.75" x14ac:dyDescent="0.25">
      <c r="A51" s="27" t="s">
        <v>40</v>
      </c>
      <c r="B51" s="28"/>
      <c r="C51" s="14"/>
      <c r="D51" s="73">
        <v>4</v>
      </c>
      <c r="E51" s="74">
        <v>497620</v>
      </c>
      <c r="F51" s="74">
        <v>23435</v>
      </c>
      <c r="G51" s="75">
        <f t="shared" si="0"/>
        <v>0.95290583175917365</v>
      </c>
      <c r="H51" s="66"/>
    </row>
    <row r="52" spans="1:8" ht="15.75" x14ac:dyDescent="0.25">
      <c r="A52" s="27" t="s">
        <v>41</v>
      </c>
      <c r="B52" s="28"/>
      <c r="C52" s="14"/>
      <c r="D52" s="73">
        <v>2</v>
      </c>
      <c r="E52" s="74">
        <v>462700</v>
      </c>
      <c r="F52" s="74">
        <v>52050</v>
      </c>
      <c r="G52" s="75">
        <f t="shared" si="0"/>
        <v>0.88750810460341478</v>
      </c>
      <c r="H52" s="66"/>
    </row>
    <row r="53" spans="1:8" ht="15.75" x14ac:dyDescent="0.25">
      <c r="A53" s="29" t="s">
        <v>60</v>
      </c>
      <c r="B53" s="28"/>
      <c r="C53" s="14"/>
      <c r="D53" s="73"/>
      <c r="E53" s="74"/>
      <c r="F53" s="74"/>
      <c r="G53" s="75"/>
      <c r="H53" s="66"/>
    </row>
    <row r="54" spans="1:8" ht="15.75" x14ac:dyDescent="0.25">
      <c r="A54" s="27" t="s">
        <v>61</v>
      </c>
      <c r="B54" s="30"/>
      <c r="C54" s="14"/>
      <c r="D54" s="73">
        <v>606</v>
      </c>
      <c r="E54" s="74">
        <v>35707310</v>
      </c>
      <c r="F54" s="74">
        <v>3754833.19</v>
      </c>
      <c r="G54" s="75">
        <f>1-(+F54/E54)</f>
        <v>0.89484413163579113</v>
      </c>
      <c r="H54" s="66"/>
    </row>
    <row r="55" spans="1:8" ht="15.75" x14ac:dyDescent="0.25">
      <c r="A55" s="27" t="s">
        <v>62</v>
      </c>
      <c r="B55" s="30"/>
      <c r="C55" s="14"/>
      <c r="D55" s="73">
        <v>8</v>
      </c>
      <c r="E55" s="74">
        <v>950293.12</v>
      </c>
      <c r="F55" s="74">
        <v>52712.77</v>
      </c>
      <c r="G55" s="75">
        <f>1-(+F55/E55)</f>
        <v>0.94452998881018946</v>
      </c>
      <c r="H55" s="66"/>
    </row>
    <row r="56" spans="1:8" x14ac:dyDescent="0.2">
      <c r="A56" s="16" t="s">
        <v>42</v>
      </c>
      <c r="B56" s="30"/>
      <c r="C56" s="14"/>
      <c r="D56" s="77"/>
      <c r="E56" s="96"/>
      <c r="F56" s="74"/>
      <c r="G56" s="79"/>
      <c r="H56" s="66"/>
    </row>
    <row r="57" spans="1:8" x14ac:dyDescent="0.2">
      <c r="A57" s="16" t="s">
        <v>43</v>
      </c>
      <c r="B57" s="28"/>
      <c r="C57" s="14"/>
      <c r="D57" s="77"/>
      <c r="E57" s="96"/>
      <c r="F57" s="74"/>
      <c r="G57" s="79"/>
      <c r="H57" s="66"/>
    </row>
    <row r="58" spans="1:8" x14ac:dyDescent="0.2">
      <c r="A58" s="16" t="s">
        <v>44</v>
      </c>
      <c r="B58" s="28"/>
      <c r="C58" s="14"/>
      <c r="D58" s="77"/>
      <c r="E58" s="95"/>
      <c r="F58" s="74"/>
      <c r="G58" s="79"/>
      <c r="H58" s="66"/>
    </row>
    <row r="59" spans="1:8" x14ac:dyDescent="0.2">
      <c r="A59" s="16" t="s">
        <v>30</v>
      </c>
      <c r="B59" s="28"/>
      <c r="C59" s="14"/>
      <c r="D59" s="77"/>
      <c r="E59" s="95"/>
      <c r="F59" s="74"/>
      <c r="G59" s="79"/>
      <c r="H59" s="66"/>
    </row>
    <row r="60" spans="1:8" ht="15.75" x14ac:dyDescent="0.25">
      <c r="A60" s="32"/>
      <c r="B60" s="18"/>
      <c r="C60" s="14"/>
      <c r="D60" s="77"/>
      <c r="E60" s="80"/>
      <c r="F60" s="80"/>
      <c r="G60" s="79"/>
      <c r="H60" s="66"/>
    </row>
    <row r="61" spans="1:8" ht="15.75" x14ac:dyDescent="0.25">
      <c r="A61" s="20" t="s">
        <v>45</v>
      </c>
      <c r="B61" s="33"/>
      <c r="C61" s="33"/>
      <c r="D61" s="81">
        <f>SUM(D44:D57)</f>
        <v>832</v>
      </c>
      <c r="E61" s="82">
        <f>SUM(E44:E60)</f>
        <v>48479872.609999999</v>
      </c>
      <c r="F61" s="82">
        <f>SUM(F44:F60)</f>
        <v>4693957.13</v>
      </c>
      <c r="G61" s="83">
        <f>1-(F61/E61)</f>
        <v>0.90317719751945524</v>
      </c>
      <c r="H61" s="63"/>
    </row>
    <row r="62" spans="1:8" ht="18" x14ac:dyDescent="0.25">
      <c r="A62" s="35"/>
      <c r="B62" s="36"/>
      <c r="C62" s="36"/>
      <c r="D62" s="98"/>
      <c r="E62" s="92"/>
      <c r="F62" s="34"/>
      <c r="G62" s="34"/>
      <c r="H62" s="65"/>
    </row>
    <row r="63" spans="1:8" ht="18" x14ac:dyDescent="0.25">
      <c r="A63" s="35" t="s">
        <v>46</v>
      </c>
      <c r="B63" s="36"/>
      <c r="C63" s="36"/>
      <c r="D63" s="51"/>
      <c r="E63" s="36"/>
      <c r="F63" s="37">
        <f>F61+F39</f>
        <v>5223197.63</v>
      </c>
      <c r="G63" s="36"/>
      <c r="H63" s="65"/>
    </row>
    <row r="64" spans="1:8" ht="18" x14ac:dyDescent="0.25">
      <c r="A64" s="35"/>
      <c r="B64" s="36"/>
      <c r="C64" s="36"/>
      <c r="D64" s="51"/>
      <c r="E64" s="36"/>
      <c r="F64" s="37"/>
      <c r="G64" s="36"/>
      <c r="H64" s="65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4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4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4"/>
    </row>
    <row r="68" spans="1:8" ht="18" x14ac:dyDescent="0.25">
      <c r="A68" s="4"/>
      <c r="B68" s="40"/>
      <c r="C68" s="40"/>
      <c r="D68" s="40"/>
      <c r="E68" s="40"/>
      <c r="F68" s="41"/>
      <c r="G68" s="40"/>
      <c r="H68" s="65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65"/>
    </row>
    <row r="70" spans="1:8" ht="15.75" x14ac:dyDescent="0.25">
      <c r="A70" s="59"/>
      <c r="B70" s="21"/>
      <c r="C70" s="21"/>
      <c r="H70" s="21"/>
    </row>
    <row r="71" spans="1:8" ht="18" x14ac:dyDescent="0.25">
      <c r="A71" s="115"/>
      <c r="B71" s="116"/>
      <c r="C71" s="116"/>
      <c r="D71" s="116"/>
    </row>
  </sheetData>
  <printOptions horizontalCentered="1"/>
  <pageMargins left="0.45" right="0.45" top="0.25" bottom="0.25" header="0.3" footer="0.3"/>
  <pageSetup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4"/>
  <sheetViews>
    <sheetView showOutlineSymbols="0" zoomScale="87" zoomScaleNormal="87" workbookViewId="0">
      <selection activeCell="B8" sqref="B8"/>
    </sheetView>
  </sheetViews>
  <sheetFormatPr defaultColWidth="9.6640625" defaultRowHeight="15" x14ac:dyDescent="0.2"/>
  <cols>
    <col min="1" max="1" width="39.6640625" style="57" customWidth="1"/>
    <col min="2" max="2" width="27.6640625" style="57" customWidth="1"/>
    <col min="3" max="16384" width="9.6640625" style="57"/>
  </cols>
  <sheetData>
    <row r="1" spans="1:4" ht="23.25" x14ac:dyDescent="0.35">
      <c r="A1" s="56" t="s">
        <v>0</v>
      </c>
      <c r="B1" s="36"/>
      <c r="C1" s="37"/>
      <c r="D1" s="36"/>
    </row>
    <row r="2" spans="1:4" ht="23.25" x14ac:dyDescent="0.35">
      <c r="A2" s="56" t="s">
        <v>1</v>
      </c>
      <c r="B2" s="36"/>
      <c r="C2" s="21"/>
      <c r="D2" s="21"/>
    </row>
    <row r="3" spans="1:4" ht="23.25" x14ac:dyDescent="0.35">
      <c r="A3" s="56" t="s">
        <v>82</v>
      </c>
      <c r="B3" s="36"/>
      <c r="C3" s="21"/>
      <c r="D3" s="21"/>
    </row>
    <row r="4" spans="1:4" ht="23.25" x14ac:dyDescent="0.35">
      <c r="A4" s="56" t="str">
        <f>ARG!$A$3</f>
        <v>MONTH ENDED:  SEPTEMBER 2023</v>
      </c>
      <c r="B4" s="36"/>
      <c r="C4" s="21"/>
      <c r="D4" s="21"/>
    </row>
    <row r="5" spans="1:4" ht="24" thickBot="1" x14ac:dyDescent="0.4">
      <c r="A5" s="56"/>
      <c r="B5" s="36"/>
      <c r="C5" s="21"/>
      <c r="D5" s="21"/>
    </row>
    <row r="6" spans="1:4" ht="21.75" thickTop="1" thickBot="1" x14ac:dyDescent="0.35">
      <c r="A6" s="124" t="s">
        <v>83</v>
      </c>
      <c r="B6" s="125">
        <f>+ARG!$D$39+CARUTHERSVILLE!$D$39+HOLLYWOOD!$D$39+HARKC!$D$39+BALLYSKC!$D$39+AMERKC!$D$39+LAGRANGE!$D$39+AMERSC!$D$39+RIVERCITY!$D$39+HORSESHOE!$D$39+ISLEBV!$D$39+STJO!$D$39+CAPE!$D$39</f>
        <v>422</v>
      </c>
      <c r="C6" s="58"/>
      <c r="D6" s="21"/>
    </row>
    <row r="7" spans="1:4" ht="21.75" thickTop="1" thickBot="1" x14ac:dyDescent="0.35">
      <c r="A7" s="126" t="s">
        <v>84</v>
      </c>
      <c r="B7" s="134">
        <f>+ARG!$E$39+CARUTHERSVILLE!$E$39+HOLLYWOOD!$E$39+HARKC!$E$39+BALLYSKC!$E$39+AMERKC!$E$39+LAGRANGE!$E$39+AMERSC!$E$39+RIVERCITY!$E$39+HORSESHOE!$E$39+ISLEBV!$E$39+STJO!$E$39+CAPE!$E$39</f>
        <v>109170647</v>
      </c>
      <c r="C7" s="58"/>
      <c r="D7" s="21"/>
    </row>
    <row r="8" spans="1:4" ht="21" thickTop="1" x14ac:dyDescent="0.3">
      <c r="A8" s="126" t="s">
        <v>85</v>
      </c>
      <c r="B8" s="134">
        <f>+ARG!$F$39+CARUTHERSVILLE!$F$39+HOLLYWOOD!$F$39+HARKC!$F$39+BALLYSKC!$F$39+AMERKC!$F$39+LAGRANGE!$F$39+AMERSC!$F$39+RIVERCITY!$F$39+HORSESHOE!$F$39+ISLEBV!$F$39+STJO!$F$39+CAPE!$F$39</f>
        <v>23207689.41</v>
      </c>
      <c r="C8" s="58"/>
      <c r="D8" s="21"/>
    </row>
    <row r="9" spans="1:4" ht="20.25" x14ac:dyDescent="0.3">
      <c r="A9" s="126" t="s">
        <v>86</v>
      </c>
      <c r="B9" s="114">
        <f>B8/B7</f>
        <v>0.21258177035444334</v>
      </c>
      <c r="C9" s="58"/>
      <c r="D9" s="21"/>
    </row>
    <row r="10" spans="1:4" ht="21" thickBot="1" x14ac:dyDescent="0.35">
      <c r="A10" s="128"/>
      <c r="B10" s="129"/>
      <c r="C10" s="58"/>
      <c r="D10" s="21"/>
    </row>
    <row r="11" spans="1:4" ht="21.75" thickTop="1" thickBot="1" x14ac:dyDescent="0.35">
      <c r="A11" s="126" t="s">
        <v>141</v>
      </c>
      <c r="B11" s="125">
        <f>+AMERSC!$D$50+HOLLYWOOD!$D$53</f>
        <v>12</v>
      </c>
      <c r="C11" s="58"/>
      <c r="D11" s="21"/>
    </row>
    <row r="12" spans="1:4" ht="21.75" thickTop="1" thickBot="1" x14ac:dyDescent="0.35">
      <c r="A12" s="126" t="s">
        <v>142</v>
      </c>
      <c r="B12" s="134">
        <f>AMERSC!$E$50+HOLLYWOOD!$E$53</f>
        <v>4650603.5</v>
      </c>
      <c r="C12" s="58"/>
      <c r="D12" s="21"/>
    </row>
    <row r="13" spans="1:4" ht="21" thickTop="1" x14ac:dyDescent="0.3">
      <c r="A13" s="126" t="s">
        <v>143</v>
      </c>
      <c r="B13" s="134">
        <f>+AMERSC!$F$50+HOLLYWOOD!$F$53</f>
        <v>223122.42</v>
      </c>
      <c r="C13" s="58"/>
      <c r="D13" s="21"/>
    </row>
    <row r="14" spans="1:4" ht="20.25" x14ac:dyDescent="0.3">
      <c r="A14" s="126" t="s">
        <v>90</v>
      </c>
      <c r="B14" s="114">
        <f>1-(B13/B12)</f>
        <v>0.95202291057493937</v>
      </c>
      <c r="C14" s="58"/>
      <c r="D14" s="21"/>
    </row>
    <row r="15" spans="1:4" ht="21" thickBot="1" x14ac:dyDescent="0.35">
      <c r="A15" s="128"/>
      <c r="B15" s="129"/>
      <c r="C15" s="58"/>
      <c r="D15" s="21"/>
    </row>
    <row r="16" spans="1:4" ht="21.75" thickTop="1" thickBot="1" x14ac:dyDescent="0.35">
      <c r="A16" s="126" t="s">
        <v>87</v>
      </c>
      <c r="B16" s="125">
        <f>+ARG!$D$61+CARUTHERSVILLE!$D$60+HOLLYWOOD!$D$75+HARKC!$D$61+BALLYSKC!$D$62+AMERKC!$D$62+LAGRANGE!$D$60+AMERSC!$D$72+RIVERCITY!$D$61+HORSESHOE!$D$61+ISLEBV!$D$60+STJO!$D$60+CAPE!$D$61</f>
        <v>13306</v>
      </c>
      <c r="C16" s="58"/>
      <c r="D16" s="21"/>
    </row>
    <row r="17" spans="1:4" ht="21.75" thickTop="1" thickBot="1" x14ac:dyDescent="0.35">
      <c r="A17" s="126" t="s">
        <v>88</v>
      </c>
      <c r="B17" s="134">
        <f>+ARG!$E$61+CARUTHERSVILLE!$E$60+HOLLYWOOD!$E$75+HARKC!$E$61+BALLYSKC!$E$62+AMERKC!$E$62+LAGRANGE!$E$60+AMERSC!$E$72+RIVERCITY!$E$61+HORSESHOE!$E$61+ISLEBV!$E$60+STJO!$E$60+CAPE!$E$61</f>
        <v>1389506533.0899999</v>
      </c>
      <c r="C17" s="58"/>
      <c r="D17" s="21"/>
    </row>
    <row r="18" spans="1:4" ht="21" thickTop="1" x14ac:dyDescent="0.3">
      <c r="A18" s="126" t="s">
        <v>89</v>
      </c>
      <c r="B18" s="134">
        <f>+ARG!$F$61+CARUTHERSVILLE!$F$60+HOLLYWOOD!$F$75+HARKC!$F$61+BALLYSKC!$F$62+AMERKC!$F$62+LAGRANGE!$F$60+AMERSC!$F$72+RIVERCITY!$F$61+HORSESHOE!$F$61+ISLEBV!$F$60+STJO!$F$60+CAPE!$F$61</f>
        <v>135134911.11000001</v>
      </c>
      <c r="C18" s="21"/>
      <c r="D18" s="21"/>
    </row>
    <row r="19" spans="1:4" ht="20.25" x14ac:dyDescent="0.3">
      <c r="A19" s="126" t="s">
        <v>90</v>
      </c>
      <c r="B19" s="114">
        <f>1-(B18/B17)</f>
        <v>0.9027461131762472</v>
      </c>
      <c r="C19" s="21"/>
      <c r="D19" s="21"/>
    </row>
    <row r="20" spans="1:4" ht="20.25" x14ac:dyDescent="0.3">
      <c r="A20" s="128"/>
      <c r="B20" s="130"/>
      <c r="C20" s="21"/>
      <c r="D20" s="21"/>
    </row>
    <row r="21" spans="1:4" ht="20.25" x14ac:dyDescent="0.3">
      <c r="A21" s="126" t="s">
        <v>91</v>
      </c>
      <c r="B21" s="127">
        <f>B18+B8+B13</f>
        <v>158565722.94</v>
      </c>
      <c r="C21" s="21"/>
      <c r="D21" s="21"/>
    </row>
    <row r="22" spans="1:4" ht="21" thickBot="1" x14ac:dyDescent="0.35">
      <c r="A22" s="128"/>
      <c r="B22" s="131"/>
    </row>
    <row r="23" spans="1:4" ht="18.75" thickTop="1" x14ac:dyDescent="0.25">
      <c r="A23" s="132"/>
      <c r="B23" s="133"/>
    </row>
    <row r="24" spans="1:4" ht="15.75" x14ac:dyDescent="0.25">
      <c r="A24" s="48" t="s">
        <v>50</v>
      </c>
    </row>
  </sheetData>
  <phoneticPr fontId="17" type="noConversion"/>
  <printOptions horizontalCentered="1"/>
  <pageMargins left="0.20624999999999999" right="0.5" top="0.31944444444444442" bottom="0.25" header="0.5" footer="0.5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topLeftCell="A37" zoomScale="87" workbookViewId="0">
      <selection activeCell="D18" sqref="D18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6" width="14.6640625" style="3" customWidth="1"/>
    <col min="7" max="7" width="13.441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SEPTEMBER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0.25" x14ac:dyDescent="0.3">
      <c r="A5" s="2"/>
      <c r="B5" s="4"/>
      <c r="C5" s="4"/>
      <c r="D5" s="49" t="s">
        <v>136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145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11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114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53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106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122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393272</v>
      </c>
      <c r="F18" s="74">
        <v>110441</v>
      </c>
      <c r="G18" s="75">
        <f>F18/E18</f>
        <v>0.28082599320572021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110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56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0</v>
      </c>
      <c r="E29" s="74">
        <v>28764</v>
      </c>
      <c r="F29" s="74">
        <v>11010</v>
      </c>
      <c r="G29" s="75">
        <f>F29/E29</f>
        <v>0.3827701293283271</v>
      </c>
      <c r="H29" s="15"/>
    </row>
    <row r="30" spans="1:8" ht="15.75" x14ac:dyDescent="0.25">
      <c r="A30" s="70" t="s">
        <v>25</v>
      </c>
      <c r="B30" s="13"/>
      <c r="C30" s="14"/>
      <c r="D30" s="73">
        <v>2</v>
      </c>
      <c r="E30" s="74">
        <v>361411</v>
      </c>
      <c r="F30" s="74">
        <v>117919</v>
      </c>
      <c r="G30" s="75">
        <f>F30/E30</f>
        <v>0.3262739650979079</v>
      </c>
      <c r="H30" s="15"/>
    </row>
    <row r="31" spans="1:8" ht="15.75" x14ac:dyDescent="0.25">
      <c r="A31" s="70" t="s">
        <v>26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118</v>
      </c>
      <c r="B32" s="13"/>
      <c r="C32" s="14"/>
      <c r="D32" s="73">
        <v>2</v>
      </c>
      <c r="E32" s="74">
        <v>547602</v>
      </c>
      <c r="F32" s="74">
        <v>114442</v>
      </c>
      <c r="G32" s="75">
        <f>F32/E32</f>
        <v>0.20898754935153632</v>
      </c>
      <c r="H32" s="15"/>
    </row>
    <row r="33" spans="1:8" ht="15.75" x14ac:dyDescent="0.25">
      <c r="A33" s="70" t="s">
        <v>155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27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78"/>
      <c r="F35" s="74"/>
      <c r="G35" s="79"/>
      <c r="H35" s="15"/>
    </row>
    <row r="36" spans="1:8" x14ac:dyDescent="0.2">
      <c r="A36" s="16" t="s">
        <v>29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5</v>
      </c>
      <c r="E39" s="82">
        <f>SUM(E9:E38)</f>
        <v>1331049</v>
      </c>
      <c r="F39" s="82">
        <f>SUM(F9:F38)</f>
        <v>353812</v>
      </c>
      <c r="G39" s="83">
        <f>F39/E39</f>
        <v>0.26581440653199095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x14ac:dyDescent="0.25">
      <c r="A44" s="27" t="s">
        <v>33</v>
      </c>
      <c r="B44" s="28"/>
      <c r="C44" s="14"/>
      <c r="D44" s="73"/>
      <c r="E44" s="74"/>
      <c r="F44" s="74"/>
      <c r="G44" s="75"/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36</v>
      </c>
      <c r="E46" s="74">
        <v>1857440.5</v>
      </c>
      <c r="F46" s="74">
        <v>203526.59</v>
      </c>
      <c r="G46" s="75">
        <f>1-(+F46/E46)</f>
        <v>0.89042632052009207</v>
      </c>
      <c r="H46" s="15"/>
    </row>
    <row r="47" spans="1:8" ht="15.75" x14ac:dyDescent="0.25">
      <c r="A47" s="27" t="s">
        <v>36</v>
      </c>
      <c r="B47" s="28"/>
      <c r="C47" s="14"/>
      <c r="D47" s="73">
        <v>5</v>
      </c>
      <c r="E47" s="74">
        <v>311947</v>
      </c>
      <c r="F47" s="74">
        <v>32273</v>
      </c>
      <c r="G47" s="75">
        <f>1-(+F47/E47)</f>
        <v>0.89654332306449491</v>
      </c>
      <c r="H47" s="15"/>
    </row>
    <row r="48" spans="1:8" ht="15.75" x14ac:dyDescent="0.25">
      <c r="A48" s="27" t="s">
        <v>37</v>
      </c>
      <c r="B48" s="28"/>
      <c r="C48" s="14"/>
      <c r="D48" s="73">
        <v>25</v>
      </c>
      <c r="E48" s="74">
        <v>2601126</v>
      </c>
      <c r="F48" s="74">
        <v>179449.06</v>
      </c>
      <c r="G48" s="75">
        <f>1-(+F48/E48)</f>
        <v>0.93101100830947825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527355</v>
      </c>
      <c r="F50" s="74">
        <v>75686.350000000006</v>
      </c>
      <c r="G50" s="75">
        <f>1-(+F50/E50)</f>
        <v>0.85647931658939425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61</v>
      </c>
      <c r="B53" s="30"/>
      <c r="C53" s="14"/>
      <c r="D53" s="73">
        <v>340</v>
      </c>
      <c r="E53" s="74">
        <v>28813585.68</v>
      </c>
      <c r="F53" s="74">
        <v>3159439.89</v>
      </c>
      <c r="G53" s="75">
        <f>1-(+F53/E53)</f>
        <v>0.89034895118266999</v>
      </c>
      <c r="H53" s="15"/>
    </row>
    <row r="54" spans="1:8" ht="15.75" x14ac:dyDescent="0.25">
      <c r="A54" s="29" t="s">
        <v>62</v>
      </c>
      <c r="B54" s="30"/>
      <c r="C54" s="14"/>
      <c r="D54" s="73">
        <v>7</v>
      </c>
      <c r="E54" s="74">
        <v>232468.62</v>
      </c>
      <c r="F54" s="74">
        <v>19296.169999999998</v>
      </c>
      <c r="G54" s="75">
        <f>1-(+F54/E54)</f>
        <v>0.91699451736754833</v>
      </c>
      <c r="H54" s="15"/>
    </row>
    <row r="55" spans="1:8" x14ac:dyDescent="0.2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416</v>
      </c>
      <c r="E60" s="82">
        <f>SUM(E44:E59)</f>
        <v>34343922.799999997</v>
      </c>
      <c r="F60" s="82">
        <f>SUM(F44:F59)</f>
        <v>3669671.06</v>
      </c>
      <c r="G60" s="83">
        <f>1-(F60/E60)</f>
        <v>0.89314933295855181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4023483.06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15"/>
      <c r="B70" s="116"/>
      <c r="C70" s="116"/>
      <c r="D70" s="116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96"/>
  <sheetViews>
    <sheetView showOutlineSymbols="0" topLeftCell="A34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51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SEPTEMBER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1.75" x14ac:dyDescent="0.3">
      <c r="A5" s="2"/>
      <c r="B5" s="4"/>
      <c r="C5" s="4"/>
      <c r="D5" s="69" t="s">
        <v>95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101</v>
      </c>
      <c r="B9" s="13"/>
      <c r="C9" s="14"/>
      <c r="D9" s="139">
        <v>5</v>
      </c>
      <c r="E9" s="74">
        <v>718237</v>
      </c>
      <c r="F9" s="74">
        <v>107527</v>
      </c>
      <c r="G9" s="75">
        <f>F9/E9</f>
        <v>0.14970963623427921</v>
      </c>
      <c r="H9" s="15"/>
    </row>
    <row r="10" spans="1:8" ht="15.75" x14ac:dyDescent="0.25">
      <c r="A10" s="93" t="s">
        <v>11</v>
      </c>
      <c r="B10" s="13"/>
      <c r="C10" s="14"/>
      <c r="D10" s="139"/>
      <c r="E10" s="74"/>
      <c r="F10" s="74"/>
      <c r="G10" s="75"/>
      <c r="H10" s="15"/>
    </row>
    <row r="11" spans="1:8" ht="15.75" x14ac:dyDescent="0.25">
      <c r="A11" s="93" t="s">
        <v>104</v>
      </c>
      <c r="B11" s="13"/>
      <c r="C11" s="14"/>
      <c r="D11" s="139">
        <v>5</v>
      </c>
      <c r="E11" s="74">
        <v>1223330</v>
      </c>
      <c r="F11" s="74">
        <v>264481.5</v>
      </c>
      <c r="G11" s="75">
        <f>F11/E11</f>
        <v>0.21619800053951102</v>
      </c>
      <c r="H11" s="15"/>
    </row>
    <row r="12" spans="1:8" ht="15.75" x14ac:dyDescent="0.25">
      <c r="A12" s="93" t="s">
        <v>67</v>
      </c>
      <c r="B12" s="13"/>
      <c r="C12" s="14"/>
      <c r="D12" s="139"/>
      <c r="E12" s="74"/>
      <c r="F12" s="74"/>
      <c r="G12" s="75"/>
      <c r="H12" s="15"/>
    </row>
    <row r="13" spans="1:8" ht="15.75" x14ac:dyDescent="0.25">
      <c r="A13" s="93" t="s">
        <v>108</v>
      </c>
      <c r="B13" s="13"/>
      <c r="C13" s="14"/>
      <c r="D13" s="139">
        <v>2</v>
      </c>
      <c r="E13" s="74">
        <v>890980</v>
      </c>
      <c r="F13" s="74">
        <v>196561.65</v>
      </c>
      <c r="G13" s="75">
        <f>F13/E13</f>
        <v>0.220612864486296</v>
      </c>
      <c r="H13" s="15"/>
    </row>
    <row r="14" spans="1:8" ht="15.75" x14ac:dyDescent="0.25">
      <c r="A14" s="93" t="s">
        <v>25</v>
      </c>
      <c r="B14" s="13"/>
      <c r="C14" s="14"/>
      <c r="D14" s="139"/>
      <c r="E14" s="74"/>
      <c r="F14" s="74"/>
      <c r="G14" s="75"/>
      <c r="H14" s="15"/>
    </row>
    <row r="15" spans="1:8" ht="15.75" x14ac:dyDescent="0.25">
      <c r="A15" s="93" t="s">
        <v>110</v>
      </c>
      <c r="B15" s="13"/>
      <c r="C15" s="14"/>
      <c r="D15" s="139"/>
      <c r="E15" s="74"/>
      <c r="F15" s="74"/>
      <c r="G15" s="75"/>
      <c r="H15" s="15"/>
    </row>
    <row r="16" spans="1:8" ht="15.75" x14ac:dyDescent="0.25">
      <c r="A16" s="93" t="s">
        <v>10</v>
      </c>
      <c r="B16" s="13"/>
      <c r="C16" s="14"/>
      <c r="D16" s="139"/>
      <c r="E16" s="74"/>
      <c r="F16" s="74"/>
      <c r="G16" s="75"/>
      <c r="H16" s="15"/>
    </row>
    <row r="17" spans="1:8" ht="15.75" x14ac:dyDescent="0.25">
      <c r="A17" s="93" t="s">
        <v>14</v>
      </c>
      <c r="B17" s="13"/>
      <c r="C17" s="14"/>
      <c r="D17" s="139">
        <v>2</v>
      </c>
      <c r="E17" s="74">
        <v>137253</v>
      </c>
      <c r="F17" s="74">
        <v>46885</v>
      </c>
      <c r="G17" s="75">
        <f t="shared" ref="G17:G24" si="0">F17/E17</f>
        <v>0.34159544782263412</v>
      </c>
      <c r="H17" s="15"/>
    </row>
    <row r="18" spans="1:8" ht="15.75" x14ac:dyDescent="0.25">
      <c r="A18" s="93" t="s">
        <v>15</v>
      </c>
      <c r="B18" s="13"/>
      <c r="C18" s="14"/>
      <c r="D18" s="139">
        <v>2</v>
      </c>
      <c r="E18" s="74">
        <v>953941</v>
      </c>
      <c r="F18" s="74">
        <v>291041</v>
      </c>
      <c r="G18" s="75">
        <f t="shared" si="0"/>
        <v>0.30509329193314888</v>
      </c>
      <c r="H18" s="15"/>
    </row>
    <row r="19" spans="1:8" ht="15.75" x14ac:dyDescent="0.25">
      <c r="A19" s="93" t="s">
        <v>54</v>
      </c>
      <c r="B19" s="13"/>
      <c r="C19" s="14"/>
      <c r="D19" s="139"/>
      <c r="E19" s="74"/>
      <c r="F19" s="74"/>
      <c r="G19" s="75"/>
      <c r="H19" s="15"/>
    </row>
    <row r="20" spans="1:8" ht="15.75" x14ac:dyDescent="0.25">
      <c r="A20" s="93" t="s">
        <v>17</v>
      </c>
      <c r="B20" s="13"/>
      <c r="C20" s="14"/>
      <c r="D20" s="139">
        <v>1</v>
      </c>
      <c r="E20" s="74"/>
      <c r="F20" s="74"/>
      <c r="G20" s="75"/>
      <c r="H20" s="15"/>
    </row>
    <row r="21" spans="1:8" ht="15.75" x14ac:dyDescent="0.25">
      <c r="A21" s="93" t="s">
        <v>55</v>
      </c>
      <c r="B21" s="13"/>
      <c r="C21" s="14"/>
      <c r="D21" s="139">
        <v>4</v>
      </c>
      <c r="E21" s="74">
        <v>7848902</v>
      </c>
      <c r="F21" s="74">
        <v>1000296.5</v>
      </c>
      <c r="G21" s="75">
        <f t="shared" si="0"/>
        <v>0.1274441316759975</v>
      </c>
      <c r="H21" s="15"/>
    </row>
    <row r="22" spans="1:8" ht="15.75" x14ac:dyDescent="0.25">
      <c r="A22" s="93" t="s">
        <v>56</v>
      </c>
      <c r="B22" s="13"/>
      <c r="C22" s="14"/>
      <c r="D22" s="139">
        <v>1</v>
      </c>
      <c r="E22" s="74">
        <v>477676</v>
      </c>
      <c r="F22" s="74">
        <v>234360.5</v>
      </c>
      <c r="G22" s="75">
        <f t="shared" si="0"/>
        <v>0.4906264915968146</v>
      </c>
      <c r="H22" s="15"/>
    </row>
    <row r="23" spans="1:8" ht="15.75" x14ac:dyDescent="0.25">
      <c r="A23" s="94" t="s">
        <v>20</v>
      </c>
      <c r="B23" s="13"/>
      <c r="C23" s="14"/>
      <c r="D23" s="139">
        <v>4</v>
      </c>
      <c r="E23" s="74">
        <v>723561</v>
      </c>
      <c r="F23" s="74">
        <v>173343</v>
      </c>
      <c r="G23" s="75">
        <f t="shared" si="0"/>
        <v>0.2395692968526496</v>
      </c>
      <c r="H23" s="15"/>
    </row>
    <row r="24" spans="1:8" ht="15.75" x14ac:dyDescent="0.25">
      <c r="A24" s="94" t="s">
        <v>21</v>
      </c>
      <c r="B24" s="13"/>
      <c r="C24" s="14"/>
      <c r="D24" s="139">
        <v>20</v>
      </c>
      <c r="E24" s="74">
        <v>223065</v>
      </c>
      <c r="F24" s="74">
        <v>223065</v>
      </c>
      <c r="G24" s="75">
        <f t="shared" si="0"/>
        <v>1</v>
      </c>
      <c r="H24" s="15"/>
    </row>
    <row r="25" spans="1:8" ht="15.75" x14ac:dyDescent="0.25">
      <c r="A25" s="70" t="s">
        <v>22</v>
      </c>
      <c r="B25" s="13"/>
      <c r="C25" s="14"/>
      <c r="D25" s="139"/>
      <c r="E25" s="74"/>
      <c r="F25" s="74"/>
      <c r="G25" s="75"/>
      <c r="H25" s="15"/>
    </row>
    <row r="26" spans="1:8" ht="15.75" x14ac:dyDescent="0.25">
      <c r="A26" s="70" t="s">
        <v>23</v>
      </c>
      <c r="B26" s="13"/>
      <c r="C26" s="14"/>
      <c r="D26" s="139"/>
      <c r="E26" s="74">
        <v>57860</v>
      </c>
      <c r="F26" s="74">
        <v>2185</v>
      </c>
      <c r="G26" s="75">
        <f>F26/E26</f>
        <v>3.7763567231247838E-2</v>
      </c>
      <c r="H26" s="15"/>
    </row>
    <row r="27" spans="1:8" ht="15.75" x14ac:dyDescent="0.25">
      <c r="A27" s="93" t="s">
        <v>123</v>
      </c>
      <c r="B27" s="13"/>
      <c r="C27" s="14"/>
      <c r="D27" s="139"/>
      <c r="E27" s="74"/>
      <c r="F27" s="74"/>
      <c r="G27" s="75"/>
      <c r="H27" s="15"/>
    </row>
    <row r="28" spans="1:8" ht="15.75" x14ac:dyDescent="0.25">
      <c r="A28" s="70" t="s">
        <v>24</v>
      </c>
      <c r="B28" s="13"/>
      <c r="C28" s="14"/>
      <c r="D28" s="139">
        <v>1</v>
      </c>
      <c r="E28" s="74">
        <v>86563</v>
      </c>
      <c r="F28" s="74">
        <v>31376</v>
      </c>
      <c r="G28" s="75">
        <f>F28/E28</f>
        <v>0.36246433233598652</v>
      </c>
      <c r="H28" s="15"/>
    </row>
    <row r="29" spans="1:8" ht="15.75" x14ac:dyDescent="0.25">
      <c r="A29" s="70" t="s">
        <v>119</v>
      </c>
      <c r="B29" s="13"/>
      <c r="C29" s="14"/>
      <c r="D29" s="139">
        <v>1</v>
      </c>
      <c r="E29" s="74">
        <v>87186</v>
      </c>
      <c r="F29" s="74">
        <v>34708.5</v>
      </c>
      <c r="G29" s="75">
        <f>F29/E29</f>
        <v>0.39809717156424196</v>
      </c>
      <c r="H29" s="15"/>
    </row>
    <row r="30" spans="1:8" ht="15.75" x14ac:dyDescent="0.25">
      <c r="A30" s="70" t="s">
        <v>124</v>
      </c>
      <c r="B30" s="13"/>
      <c r="C30" s="14"/>
      <c r="D30" s="139"/>
      <c r="E30" s="76"/>
      <c r="F30" s="74"/>
      <c r="G30" s="75"/>
      <c r="H30" s="15"/>
    </row>
    <row r="31" spans="1:8" ht="15.75" x14ac:dyDescent="0.25">
      <c r="A31" s="70" t="s">
        <v>151</v>
      </c>
      <c r="B31" s="13"/>
      <c r="C31" s="14"/>
      <c r="D31" s="139"/>
      <c r="E31" s="76"/>
      <c r="F31" s="74"/>
      <c r="G31" s="75"/>
      <c r="H31" s="15"/>
    </row>
    <row r="32" spans="1:8" ht="15.75" x14ac:dyDescent="0.25">
      <c r="A32" s="70" t="s">
        <v>58</v>
      </c>
      <c r="B32" s="13"/>
      <c r="C32" s="14"/>
      <c r="D32" s="139">
        <v>13</v>
      </c>
      <c r="E32" s="76">
        <v>1513511</v>
      </c>
      <c r="F32" s="76">
        <v>278461</v>
      </c>
      <c r="G32" s="75">
        <f>F32/E32</f>
        <v>0.18398346625825646</v>
      </c>
      <c r="H32" s="15"/>
    </row>
    <row r="33" spans="1:8" ht="15.75" x14ac:dyDescent="0.25">
      <c r="A33" s="93" t="s">
        <v>148</v>
      </c>
      <c r="B33" s="13"/>
      <c r="C33" s="14"/>
      <c r="D33" s="139"/>
      <c r="E33" s="74"/>
      <c r="F33" s="74"/>
      <c r="G33" s="75"/>
      <c r="H33" s="15"/>
    </row>
    <row r="34" spans="1:8" ht="15.75" x14ac:dyDescent="0.25">
      <c r="A34" s="93" t="s">
        <v>98</v>
      </c>
      <c r="B34" s="13"/>
      <c r="C34" s="14"/>
      <c r="D34" s="139">
        <v>1</v>
      </c>
      <c r="E34" s="74">
        <v>346093</v>
      </c>
      <c r="F34" s="74">
        <v>99166.5</v>
      </c>
      <c r="G34" s="75">
        <f>F34/E34</f>
        <v>0.28653136584675215</v>
      </c>
      <c r="H34" s="15"/>
    </row>
    <row r="35" spans="1:8" x14ac:dyDescent="0.2">
      <c r="A35" s="16" t="s">
        <v>28</v>
      </c>
      <c r="B35" s="13"/>
      <c r="C35" s="14"/>
      <c r="D35" s="77"/>
      <c r="E35" s="78">
        <v>594355</v>
      </c>
      <c r="F35" s="74">
        <v>107226</v>
      </c>
      <c r="G35" s="79"/>
      <c r="H35" s="15"/>
    </row>
    <row r="36" spans="1:8" x14ac:dyDescent="0.2">
      <c r="A36" s="16" t="s">
        <v>29</v>
      </c>
      <c r="B36" s="13"/>
      <c r="C36" s="14"/>
      <c r="D36" s="77"/>
      <c r="E36" s="78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21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2"/>
      <c r="D39" s="81">
        <f>SUM(D9:D38)</f>
        <v>62</v>
      </c>
      <c r="E39" s="82">
        <f>SUM(E9:E38)</f>
        <v>15882513</v>
      </c>
      <c r="F39" s="82">
        <f>SUM(F9:F38)</f>
        <v>3090684.15</v>
      </c>
      <c r="G39" s="83">
        <f>F39/E39</f>
        <v>0.19459667056466443</v>
      </c>
      <c r="H39" s="2"/>
    </row>
    <row r="40" spans="1:8" ht="15.75" x14ac:dyDescent="0.25">
      <c r="A40" s="22"/>
      <c r="B40" s="22"/>
      <c r="C40" s="24"/>
      <c r="D40" s="121"/>
      <c r="E40" s="122"/>
      <c r="F40" s="122"/>
      <c r="G40" s="123"/>
      <c r="H40" s="2"/>
    </row>
    <row r="41" spans="1:8" ht="18" hidden="1" x14ac:dyDescent="0.25">
      <c r="A41" s="23" t="s">
        <v>138</v>
      </c>
      <c r="B41" s="24"/>
      <c r="C41" s="24"/>
      <c r="D41" s="25"/>
      <c r="E41" s="87"/>
      <c r="F41" s="88"/>
      <c r="G41" s="106"/>
      <c r="H41" s="2"/>
    </row>
    <row r="42" spans="1:8" ht="15.75" hidden="1" x14ac:dyDescent="0.25">
      <c r="A42" s="26"/>
      <c r="B42" s="26"/>
      <c r="C42" s="26"/>
      <c r="D42" s="89"/>
      <c r="E42" s="25" t="s">
        <v>147</v>
      </c>
      <c r="F42" s="25" t="s">
        <v>147</v>
      </c>
      <c r="G42" s="107" t="s">
        <v>5</v>
      </c>
      <c r="H42" s="2"/>
    </row>
    <row r="43" spans="1:8" ht="15.75" hidden="1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108" t="s">
        <v>135</v>
      </c>
      <c r="H43" s="2"/>
    </row>
    <row r="44" spans="1:8" ht="15.75" hidden="1" x14ac:dyDescent="0.25">
      <c r="A44" s="27" t="s">
        <v>10</v>
      </c>
      <c r="B44" s="28"/>
      <c r="C44" s="14"/>
      <c r="D44" s="73"/>
      <c r="E44" s="110"/>
      <c r="F44" s="74"/>
      <c r="G44" s="103"/>
      <c r="H44" s="2"/>
    </row>
    <row r="45" spans="1:8" ht="15.75" hidden="1" x14ac:dyDescent="0.25">
      <c r="A45" s="27"/>
      <c r="B45" s="28"/>
      <c r="C45" s="14"/>
      <c r="D45" s="73"/>
      <c r="E45" s="110"/>
      <c r="F45" s="74"/>
      <c r="G45" s="103"/>
      <c r="H45" s="2"/>
    </row>
    <row r="46" spans="1:8" ht="15.75" hidden="1" x14ac:dyDescent="0.25">
      <c r="A46" s="27"/>
      <c r="B46" s="28"/>
      <c r="C46" s="14"/>
      <c r="D46" s="73"/>
      <c r="E46" s="110"/>
      <c r="F46" s="74"/>
      <c r="G46" s="103"/>
      <c r="H46" s="2"/>
    </row>
    <row r="47" spans="1:8" ht="15.75" hidden="1" x14ac:dyDescent="0.25">
      <c r="A47" s="27"/>
      <c r="B47" s="28"/>
      <c r="C47" s="14"/>
      <c r="D47" s="73"/>
      <c r="E47" s="110"/>
      <c r="F47" s="74"/>
      <c r="G47" s="103"/>
      <c r="H47" s="2"/>
    </row>
    <row r="48" spans="1:8" ht="15.75" hidden="1" x14ac:dyDescent="0.25">
      <c r="A48" s="27"/>
      <c r="B48" s="28"/>
      <c r="C48" s="14"/>
      <c r="D48" s="73"/>
      <c r="E48" s="110"/>
      <c r="F48" s="74"/>
      <c r="G48" s="103"/>
      <c r="H48" s="2"/>
    </row>
    <row r="49" spans="1:8" hidden="1" x14ac:dyDescent="0.2">
      <c r="A49" s="16" t="s">
        <v>139</v>
      </c>
      <c r="B49" s="30"/>
      <c r="C49" s="14"/>
      <c r="D49" s="77"/>
      <c r="E49" s="96"/>
      <c r="F49" s="74"/>
      <c r="G49" s="104"/>
      <c r="H49" s="2"/>
    </row>
    <row r="50" spans="1:8" hidden="1" x14ac:dyDescent="0.2">
      <c r="A50" s="16" t="s">
        <v>44</v>
      </c>
      <c r="B50" s="28"/>
      <c r="C50" s="14"/>
      <c r="D50" s="77"/>
      <c r="E50" s="95"/>
      <c r="F50" s="74"/>
      <c r="G50" s="104"/>
      <c r="H50" s="2"/>
    </row>
    <row r="51" spans="1:8" hidden="1" x14ac:dyDescent="0.2">
      <c r="A51" s="16" t="s">
        <v>30</v>
      </c>
      <c r="B51" s="28"/>
      <c r="C51" s="14"/>
      <c r="D51" s="77"/>
      <c r="E51" s="95"/>
      <c r="F51" s="74"/>
      <c r="G51" s="104"/>
      <c r="H51" s="2"/>
    </row>
    <row r="52" spans="1:8" ht="15.75" hidden="1" x14ac:dyDescent="0.25">
      <c r="A52" s="32"/>
      <c r="B52" s="18"/>
      <c r="C52" s="14"/>
      <c r="D52" s="77"/>
      <c r="E52" s="80"/>
      <c r="F52" s="80"/>
      <c r="G52" s="104"/>
      <c r="H52" s="2"/>
    </row>
    <row r="53" spans="1:8" ht="15.75" hidden="1" x14ac:dyDescent="0.25">
      <c r="A53" s="20" t="s">
        <v>140</v>
      </c>
      <c r="B53" s="20"/>
      <c r="C53" s="21"/>
      <c r="D53" s="137">
        <f>SUM(D44:D49)</f>
        <v>0</v>
      </c>
      <c r="E53" s="138">
        <f>SUM(E44:E52)</f>
        <v>0</v>
      </c>
      <c r="F53" s="138">
        <f>SUM(F44:F52)</f>
        <v>0</v>
      </c>
      <c r="G53" s="109"/>
      <c r="H53" s="2"/>
    </row>
    <row r="54" spans="1:8" ht="15.75" hidden="1" x14ac:dyDescent="0.25">
      <c r="A54" s="22"/>
      <c r="B54" s="22"/>
      <c r="C54" s="24"/>
      <c r="D54" s="121"/>
      <c r="E54" s="122"/>
      <c r="F54" s="122"/>
      <c r="G54" s="123"/>
      <c r="H54" s="2"/>
    </row>
    <row r="55" spans="1:8" ht="18" x14ac:dyDescent="0.25">
      <c r="A55" s="23" t="s">
        <v>32</v>
      </c>
      <c r="B55" s="24"/>
      <c r="C55" s="26"/>
      <c r="D55" s="25"/>
      <c r="E55" s="87"/>
      <c r="F55" s="88"/>
      <c r="G55" s="88"/>
      <c r="H55" s="2"/>
    </row>
    <row r="56" spans="1:8" ht="15.75" x14ac:dyDescent="0.25">
      <c r="A56" s="26"/>
      <c r="B56" s="26"/>
      <c r="C56" s="26"/>
      <c r="D56" s="89"/>
      <c r="E56" s="25" t="s">
        <v>133</v>
      </c>
      <c r="F56" s="25" t="s">
        <v>133</v>
      </c>
      <c r="G56" s="25" t="s">
        <v>5</v>
      </c>
      <c r="H56" s="2"/>
    </row>
    <row r="57" spans="1:8" ht="15.75" x14ac:dyDescent="0.25">
      <c r="A57" s="26"/>
      <c r="B57" s="26"/>
      <c r="C57" s="14"/>
      <c r="D57" s="89" t="s">
        <v>6</v>
      </c>
      <c r="E57" s="90" t="s">
        <v>134</v>
      </c>
      <c r="F57" s="88" t="s">
        <v>8</v>
      </c>
      <c r="G57" s="88" t="s">
        <v>135</v>
      </c>
      <c r="H57" s="15"/>
    </row>
    <row r="58" spans="1:8" ht="15.75" x14ac:dyDescent="0.25">
      <c r="A58" s="27" t="s">
        <v>33</v>
      </c>
      <c r="B58" s="28"/>
      <c r="C58" s="14"/>
      <c r="D58" s="73">
        <v>186</v>
      </c>
      <c r="E58" s="74">
        <v>31337976.07</v>
      </c>
      <c r="F58" s="74">
        <v>1823302.63</v>
      </c>
      <c r="G58" s="75">
        <f t="shared" ref="G58:G64" si="1">1-(+F58/E58)</f>
        <v>0.94181811148469619</v>
      </c>
      <c r="H58" s="15"/>
    </row>
    <row r="59" spans="1:8" ht="15.75" x14ac:dyDescent="0.25">
      <c r="A59" s="27" t="s">
        <v>34</v>
      </c>
      <c r="B59" s="28"/>
      <c r="C59" s="14"/>
      <c r="D59" s="73">
        <v>4</v>
      </c>
      <c r="E59" s="74">
        <v>3852543.01</v>
      </c>
      <c r="F59" s="74">
        <v>326234.78000000003</v>
      </c>
      <c r="G59" s="75">
        <f t="shared" si="1"/>
        <v>0.91531962676258349</v>
      </c>
      <c r="H59" s="15"/>
    </row>
    <row r="60" spans="1:8" ht="15.75" x14ac:dyDescent="0.25">
      <c r="A60" s="27" t="s">
        <v>35</v>
      </c>
      <c r="B60" s="28"/>
      <c r="C60" s="14"/>
      <c r="D60" s="73">
        <v>231</v>
      </c>
      <c r="E60" s="74">
        <v>17295319.25</v>
      </c>
      <c r="F60" s="74">
        <v>1297033.78</v>
      </c>
      <c r="G60" s="75">
        <f t="shared" si="1"/>
        <v>0.92500665866575438</v>
      </c>
      <c r="H60" s="15"/>
    </row>
    <row r="61" spans="1:8" ht="15.75" x14ac:dyDescent="0.25">
      <c r="A61" s="27" t="s">
        <v>36</v>
      </c>
      <c r="B61" s="28"/>
      <c r="C61" s="14"/>
      <c r="D61" s="73">
        <v>1</v>
      </c>
      <c r="E61" s="74">
        <v>219713.5</v>
      </c>
      <c r="F61" s="74">
        <v>13534</v>
      </c>
      <c r="G61" s="75">
        <f t="shared" si="1"/>
        <v>0.93840160026580066</v>
      </c>
      <c r="H61" s="15"/>
    </row>
    <row r="62" spans="1:8" ht="15.75" x14ac:dyDescent="0.25">
      <c r="A62" s="27" t="s">
        <v>37</v>
      </c>
      <c r="B62" s="28"/>
      <c r="C62" s="14"/>
      <c r="D62" s="73">
        <v>130</v>
      </c>
      <c r="E62" s="74">
        <v>16402223.949999999</v>
      </c>
      <c r="F62" s="74">
        <v>940624.2</v>
      </c>
      <c r="G62" s="75">
        <f t="shared" si="1"/>
        <v>0.94265264253997705</v>
      </c>
      <c r="H62" s="15"/>
    </row>
    <row r="63" spans="1:8" ht="15.75" x14ac:dyDescent="0.25">
      <c r="A63" s="27" t="s">
        <v>38</v>
      </c>
      <c r="B63" s="28"/>
      <c r="C63" s="14"/>
      <c r="D63" s="73">
        <v>3</v>
      </c>
      <c r="E63" s="74">
        <v>173608</v>
      </c>
      <c r="F63" s="74">
        <v>9994.85</v>
      </c>
      <c r="G63" s="75">
        <f t="shared" si="1"/>
        <v>0.9424286323210912</v>
      </c>
      <c r="H63" s="15"/>
    </row>
    <row r="64" spans="1:8" ht="15.75" x14ac:dyDescent="0.25">
      <c r="A64" s="27" t="s">
        <v>39</v>
      </c>
      <c r="B64" s="28"/>
      <c r="C64" s="14"/>
      <c r="D64" s="73">
        <v>23</v>
      </c>
      <c r="E64" s="74">
        <v>1606285</v>
      </c>
      <c r="F64" s="74">
        <v>215946</v>
      </c>
      <c r="G64" s="75">
        <f t="shared" si="1"/>
        <v>0.86556183989765201</v>
      </c>
      <c r="H64" s="15"/>
    </row>
    <row r="65" spans="1:8" ht="15.75" x14ac:dyDescent="0.25">
      <c r="A65" s="27" t="s">
        <v>40</v>
      </c>
      <c r="B65" s="28"/>
      <c r="C65" s="14"/>
      <c r="D65" s="73"/>
      <c r="E65" s="74"/>
      <c r="F65" s="74"/>
      <c r="G65" s="75"/>
      <c r="H65" s="15"/>
    </row>
    <row r="66" spans="1:8" ht="15.75" x14ac:dyDescent="0.25">
      <c r="A66" s="27" t="s">
        <v>41</v>
      </c>
      <c r="B66" s="28"/>
      <c r="C66" s="14"/>
      <c r="D66" s="73">
        <v>4</v>
      </c>
      <c r="E66" s="74">
        <v>244159</v>
      </c>
      <c r="F66" s="74">
        <v>13375</v>
      </c>
      <c r="G66" s="75">
        <f>1-(+F66/E66)</f>
        <v>0.94522012295266611</v>
      </c>
      <c r="H66" s="15"/>
    </row>
    <row r="67" spans="1:8" ht="15.75" x14ac:dyDescent="0.25">
      <c r="A67" s="29" t="s">
        <v>60</v>
      </c>
      <c r="B67" s="30"/>
      <c r="C67" s="14"/>
      <c r="D67" s="73">
        <v>2</v>
      </c>
      <c r="E67" s="74">
        <v>122900</v>
      </c>
      <c r="F67" s="74">
        <v>28200</v>
      </c>
      <c r="G67" s="75">
        <f>1-(+F67/E67)</f>
        <v>0.77054515866558182</v>
      </c>
      <c r="H67" s="15"/>
    </row>
    <row r="68" spans="1:8" ht="15.75" x14ac:dyDescent="0.25">
      <c r="A68" s="27" t="s">
        <v>61</v>
      </c>
      <c r="B68" s="30"/>
      <c r="C68" s="14"/>
      <c r="D68" s="73">
        <v>1062</v>
      </c>
      <c r="E68" s="74">
        <v>117706796.45999999</v>
      </c>
      <c r="F68" s="74">
        <v>12734154.34</v>
      </c>
      <c r="G68" s="75">
        <f>1-(+F68/E68)</f>
        <v>0.89181462138996015</v>
      </c>
      <c r="H68" s="15"/>
    </row>
    <row r="69" spans="1:8" ht="15.75" x14ac:dyDescent="0.25">
      <c r="A69" s="27" t="s">
        <v>62</v>
      </c>
      <c r="B69" s="30"/>
      <c r="C69" s="14"/>
      <c r="D69" s="73"/>
      <c r="E69" s="74"/>
      <c r="F69" s="74"/>
      <c r="G69" s="75"/>
      <c r="H69" s="15"/>
    </row>
    <row r="70" spans="1:8" x14ac:dyDescent="0.2">
      <c r="A70" s="31" t="s">
        <v>42</v>
      </c>
      <c r="B70" s="30"/>
      <c r="C70" s="14"/>
      <c r="D70" s="77"/>
      <c r="E70" s="96"/>
      <c r="F70" s="74"/>
      <c r="G70" s="79"/>
      <c r="H70" s="15"/>
    </row>
    <row r="71" spans="1:8" x14ac:dyDescent="0.2">
      <c r="A71" s="16" t="s">
        <v>43</v>
      </c>
      <c r="B71" s="28"/>
      <c r="C71" s="14"/>
      <c r="D71" s="77"/>
      <c r="E71" s="96"/>
      <c r="F71" s="74"/>
      <c r="G71" s="79"/>
      <c r="H71" s="15"/>
    </row>
    <row r="72" spans="1:8" x14ac:dyDescent="0.2">
      <c r="A72" s="16" t="s">
        <v>44</v>
      </c>
      <c r="B72" s="28"/>
      <c r="C72" s="14"/>
      <c r="D72" s="77"/>
      <c r="E72" s="78"/>
      <c r="F72" s="74"/>
      <c r="G72" s="79"/>
      <c r="H72" s="15"/>
    </row>
    <row r="73" spans="1:8" x14ac:dyDescent="0.2">
      <c r="A73" s="16" t="s">
        <v>30</v>
      </c>
      <c r="B73" s="28"/>
      <c r="C73" s="14"/>
      <c r="D73" s="77"/>
      <c r="E73" s="78"/>
      <c r="F73" s="76"/>
      <c r="G73" s="79"/>
      <c r="H73" s="15"/>
    </row>
    <row r="74" spans="1:8" ht="15.75" x14ac:dyDescent="0.25">
      <c r="A74" s="32"/>
      <c r="B74" s="18"/>
      <c r="C74" s="21"/>
      <c r="D74" s="77"/>
      <c r="E74" s="80"/>
      <c r="F74" s="80"/>
      <c r="G74" s="79"/>
      <c r="H74" s="15"/>
    </row>
    <row r="75" spans="1:8" ht="15.75" x14ac:dyDescent="0.25">
      <c r="A75" s="20" t="s">
        <v>45</v>
      </c>
      <c r="B75" s="20"/>
      <c r="C75" s="33"/>
      <c r="D75" s="81">
        <f>SUM(D58:D71)</f>
        <v>1646</v>
      </c>
      <c r="E75" s="82">
        <f>SUM(E58:E74)</f>
        <v>188961524.24000001</v>
      </c>
      <c r="F75" s="82">
        <f>SUM(F58:F74)</f>
        <v>17402399.579999998</v>
      </c>
      <c r="G75" s="83">
        <f>1-(+F75/E75)</f>
        <v>0.90790506347791089</v>
      </c>
      <c r="H75" s="2"/>
    </row>
    <row r="76" spans="1:8" ht="18" x14ac:dyDescent="0.25">
      <c r="A76" s="33"/>
      <c r="B76" s="33"/>
      <c r="C76" s="36"/>
      <c r="D76" s="91"/>
      <c r="E76" s="92"/>
      <c r="F76" s="34"/>
      <c r="G76" s="34"/>
      <c r="H76" s="2"/>
    </row>
    <row r="77" spans="1:8" ht="18" x14ac:dyDescent="0.25">
      <c r="A77" s="35" t="s">
        <v>46</v>
      </c>
      <c r="B77" s="36"/>
      <c r="C77" s="39"/>
      <c r="D77" s="36"/>
      <c r="E77" s="36"/>
      <c r="F77" s="37">
        <f>F75+F39+F53</f>
        <v>20493083.729999997</v>
      </c>
      <c r="G77" s="36"/>
      <c r="H77" s="2"/>
    </row>
    <row r="78" spans="1:8" ht="8.25" customHeight="1" x14ac:dyDescent="0.25">
      <c r="A78" s="35"/>
      <c r="B78" s="36"/>
      <c r="C78" s="39"/>
      <c r="D78" s="36"/>
      <c r="E78" s="36"/>
      <c r="F78" s="37"/>
      <c r="G78" s="36"/>
      <c r="H78" s="2"/>
    </row>
    <row r="79" spans="1:8" ht="15.75" x14ac:dyDescent="0.25">
      <c r="A79" s="4" t="s">
        <v>47</v>
      </c>
      <c r="B79" s="40"/>
      <c r="C79" s="40"/>
      <c r="D79" s="40"/>
      <c r="E79" s="40"/>
      <c r="F79" s="41"/>
      <c r="G79" s="40"/>
      <c r="H79" s="2"/>
    </row>
    <row r="80" spans="1:8" ht="15.75" x14ac:dyDescent="0.25">
      <c r="A80" s="4" t="s">
        <v>48</v>
      </c>
      <c r="B80" s="40"/>
      <c r="C80" s="40"/>
      <c r="D80" s="40"/>
      <c r="E80" s="40"/>
      <c r="F80" s="41"/>
      <c r="G80" s="40"/>
      <c r="H80" s="2"/>
    </row>
    <row r="81" spans="1:8" ht="15.75" x14ac:dyDescent="0.25">
      <c r="A81" s="4" t="s">
        <v>49</v>
      </c>
      <c r="B81" s="40"/>
      <c r="C81" s="40"/>
      <c r="D81" s="40"/>
      <c r="E81" s="40"/>
      <c r="F81" s="41"/>
      <c r="G81" s="40"/>
      <c r="H81" s="2"/>
    </row>
    <row r="82" spans="1:8" ht="15.75" x14ac:dyDescent="0.25">
      <c r="A82" s="4"/>
      <c r="B82" s="40"/>
      <c r="C82" s="40"/>
      <c r="D82" s="40"/>
      <c r="E82" s="40"/>
      <c r="F82" s="41"/>
      <c r="G82" s="40"/>
      <c r="H82" s="2"/>
    </row>
    <row r="83" spans="1:8" ht="18" x14ac:dyDescent="0.25">
      <c r="A83" s="42" t="s">
        <v>50</v>
      </c>
      <c r="B83" s="39"/>
      <c r="C83" s="39"/>
      <c r="D83" s="39"/>
      <c r="E83" s="39"/>
      <c r="F83" s="37"/>
      <c r="G83" s="39"/>
      <c r="H83" s="2"/>
    </row>
    <row r="84" spans="1:8" ht="18" x14ac:dyDescent="0.25">
      <c r="A84" s="43"/>
      <c r="B84" s="39"/>
      <c r="C84" s="39"/>
      <c r="D84" s="39"/>
      <c r="E84" s="37"/>
      <c r="F84" s="2"/>
      <c r="G84" s="2"/>
      <c r="H84" s="2"/>
    </row>
    <row r="85" spans="1:8" ht="18" x14ac:dyDescent="0.25">
      <c r="A85" s="115"/>
      <c r="B85" s="116"/>
      <c r="C85" s="116"/>
      <c r="D85" s="116"/>
      <c r="E85" s="44"/>
      <c r="F85" s="2"/>
      <c r="G85" s="2"/>
      <c r="H85" s="2"/>
    </row>
    <row r="86" spans="1:8" ht="18" x14ac:dyDescent="0.25">
      <c r="A86" s="43"/>
      <c r="B86" s="39"/>
      <c r="C86" s="39"/>
      <c r="D86" s="39"/>
      <c r="E86" s="45"/>
      <c r="F86" s="2"/>
      <c r="G86" s="2"/>
      <c r="H86" s="2"/>
    </row>
    <row r="87" spans="1:8" ht="18" x14ac:dyDescent="0.25">
      <c r="A87" s="43"/>
      <c r="B87" s="39"/>
      <c r="C87" s="39"/>
      <c r="D87" s="39"/>
      <c r="E87" s="46"/>
      <c r="F87" s="2"/>
      <c r="G87" s="2"/>
      <c r="H87" s="2"/>
    </row>
    <row r="88" spans="1:8" ht="18" x14ac:dyDescent="0.25">
      <c r="A88" s="43"/>
      <c r="B88" s="39"/>
      <c r="C88" s="39"/>
      <c r="D88" s="39"/>
      <c r="E88" s="37"/>
      <c r="F88" s="2"/>
      <c r="G88" s="2"/>
      <c r="H88" s="2"/>
    </row>
    <row r="89" spans="1:8" ht="18" x14ac:dyDescent="0.25">
      <c r="A89" s="43"/>
      <c r="B89" s="39"/>
      <c r="C89" s="39"/>
      <c r="D89" s="39"/>
      <c r="E89" s="37"/>
      <c r="F89" s="2"/>
      <c r="G89" s="2"/>
      <c r="H89" s="2"/>
    </row>
    <row r="90" spans="1:8" ht="18" x14ac:dyDescent="0.25">
      <c r="A90" s="43"/>
      <c r="B90" s="39"/>
      <c r="C90" s="39"/>
      <c r="D90" s="39"/>
      <c r="E90" s="44"/>
      <c r="F90" s="2"/>
      <c r="G90" s="2"/>
      <c r="H90" s="2"/>
    </row>
    <row r="91" spans="1:8" ht="18" x14ac:dyDescent="0.25">
      <c r="A91" s="43"/>
      <c r="B91" s="39"/>
      <c r="C91" s="39"/>
      <c r="D91" s="39"/>
      <c r="E91" s="45"/>
      <c r="F91" s="2"/>
      <c r="G91" s="2"/>
      <c r="H91" s="2"/>
    </row>
    <row r="92" spans="1:8" ht="18" x14ac:dyDescent="0.25">
      <c r="A92" s="43"/>
      <c r="B92" s="39"/>
      <c r="C92" s="39"/>
      <c r="D92" s="39"/>
      <c r="E92" s="45"/>
      <c r="F92" s="2"/>
      <c r="G92" s="2"/>
      <c r="H92" s="2"/>
    </row>
    <row r="93" spans="1:8" ht="18" x14ac:dyDescent="0.25">
      <c r="A93" s="43"/>
      <c r="B93" s="39"/>
      <c r="C93" s="39"/>
      <c r="D93" s="39"/>
      <c r="E93" s="45"/>
      <c r="F93" s="2"/>
      <c r="G93" s="2"/>
      <c r="H93" s="2"/>
    </row>
    <row r="94" spans="1:8" ht="18" x14ac:dyDescent="0.25">
      <c r="A94" s="43"/>
      <c r="B94" s="39"/>
      <c r="C94" s="39"/>
      <c r="D94" s="39"/>
      <c r="E94" s="47"/>
      <c r="F94" s="2"/>
      <c r="G94" s="2"/>
      <c r="H94" s="2"/>
    </row>
    <row r="95" spans="1:8" ht="18" x14ac:dyDescent="0.25">
      <c r="A95" s="43"/>
      <c r="B95" s="39"/>
      <c r="C95" s="39"/>
      <c r="D95" s="39"/>
      <c r="E95" s="39"/>
      <c r="F95" s="2"/>
      <c r="G95" s="2"/>
      <c r="H95" s="2"/>
    </row>
    <row r="96" spans="1:8" ht="15.75" x14ac:dyDescent="0.25">
      <c r="A96" s="48"/>
      <c r="B96" s="2"/>
      <c r="C96" s="2"/>
      <c r="D96" s="2"/>
      <c r="E96" s="2"/>
      <c r="F96" s="2"/>
      <c r="G96" s="2"/>
      <c r="H96" s="2"/>
    </row>
  </sheetData>
  <phoneticPr fontId="17" type="noConversion"/>
  <printOptions horizontalCentered="1"/>
  <pageMargins left="0.20624999999999999" right="0.5" top="0.31944444444444398" bottom="0.25" header="0.5" footer="0.5"/>
  <pageSetup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topLeftCell="A28" zoomScale="87" workbookViewId="0">
      <selection activeCell="D10" sqref="D10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SEPTEMBER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137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101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139">
        <v>9</v>
      </c>
      <c r="E10" s="99">
        <v>1954179</v>
      </c>
      <c r="F10" s="74">
        <v>555063.5</v>
      </c>
      <c r="G10" s="100">
        <f t="shared" ref="G10:G15" si="0">F10/E10</f>
        <v>0.28403923079717874</v>
      </c>
      <c r="H10" s="15"/>
    </row>
    <row r="11" spans="1:8" ht="15.75" x14ac:dyDescent="0.25">
      <c r="A11" s="93" t="s">
        <v>104</v>
      </c>
      <c r="B11" s="13"/>
      <c r="C11" s="14"/>
      <c r="D11" s="139">
        <v>10</v>
      </c>
      <c r="E11" s="99">
        <v>1375446</v>
      </c>
      <c r="F11" s="74">
        <v>396140</v>
      </c>
      <c r="G11" s="100">
        <f t="shared" si="0"/>
        <v>0.28800839873030276</v>
      </c>
      <c r="H11" s="15"/>
    </row>
    <row r="12" spans="1:8" ht="15.75" x14ac:dyDescent="0.25">
      <c r="A12" s="93" t="s">
        <v>67</v>
      </c>
      <c r="B12" s="13"/>
      <c r="C12" s="14"/>
      <c r="D12" s="73"/>
      <c r="E12" s="99"/>
      <c r="F12" s="74"/>
      <c r="G12" s="100"/>
      <c r="H12" s="15"/>
    </row>
    <row r="13" spans="1:8" ht="15.75" x14ac:dyDescent="0.25">
      <c r="A13" s="93" t="s">
        <v>108</v>
      </c>
      <c r="B13" s="13"/>
      <c r="C13" s="14"/>
      <c r="D13" s="73"/>
      <c r="E13" s="99"/>
      <c r="F13" s="74"/>
      <c r="G13" s="100"/>
      <c r="H13" s="15"/>
    </row>
    <row r="14" spans="1:8" ht="15.75" x14ac:dyDescent="0.25">
      <c r="A14" s="93" t="s">
        <v>25</v>
      </c>
      <c r="B14" s="13"/>
      <c r="C14" s="14"/>
      <c r="D14" s="139">
        <v>1</v>
      </c>
      <c r="E14" s="99">
        <v>441526</v>
      </c>
      <c r="F14" s="74">
        <v>88614.5</v>
      </c>
      <c r="G14" s="100">
        <f t="shared" si="0"/>
        <v>0.20070052499739541</v>
      </c>
      <c r="H14" s="15"/>
    </row>
    <row r="15" spans="1:8" ht="15.75" x14ac:dyDescent="0.25">
      <c r="A15" s="93" t="s">
        <v>110</v>
      </c>
      <c r="B15" s="13"/>
      <c r="C15" s="14"/>
      <c r="D15" s="139">
        <v>1</v>
      </c>
      <c r="E15" s="99">
        <v>193014</v>
      </c>
      <c r="F15" s="74">
        <v>72311</v>
      </c>
      <c r="G15" s="100">
        <f t="shared" si="0"/>
        <v>0.37464121773550108</v>
      </c>
      <c r="H15" s="15"/>
    </row>
    <row r="16" spans="1:8" ht="15.75" x14ac:dyDescent="0.25">
      <c r="A16" s="93" t="s">
        <v>10</v>
      </c>
      <c r="B16" s="13"/>
      <c r="C16" s="14"/>
      <c r="D16" s="139">
        <v>2</v>
      </c>
      <c r="E16" s="99">
        <v>100000</v>
      </c>
      <c r="F16" s="74">
        <v>53385</v>
      </c>
      <c r="G16" s="100"/>
      <c r="H16" s="15"/>
    </row>
    <row r="17" spans="1:8" ht="15.75" x14ac:dyDescent="0.25">
      <c r="A17" s="93" t="s">
        <v>14</v>
      </c>
      <c r="B17" s="13"/>
      <c r="C17" s="14"/>
      <c r="D17" s="139">
        <v>3</v>
      </c>
      <c r="E17" s="99">
        <v>614503</v>
      </c>
      <c r="F17" s="74">
        <v>90956</v>
      </c>
      <c r="G17" s="75">
        <f t="shared" ref="G17:G22" si="1">F17/E17</f>
        <v>0.14801555077843395</v>
      </c>
      <c r="H17" s="15"/>
    </row>
    <row r="18" spans="1:8" ht="15.75" x14ac:dyDescent="0.25">
      <c r="A18" s="93" t="s">
        <v>15</v>
      </c>
      <c r="B18" s="13"/>
      <c r="C18" s="14"/>
      <c r="D18" s="139">
        <v>2</v>
      </c>
      <c r="E18" s="99">
        <v>1319086</v>
      </c>
      <c r="F18" s="74">
        <v>246569.5</v>
      </c>
      <c r="G18" s="100">
        <f t="shared" si="1"/>
        <v>0.18692450681759945</v>
      </c>
      <c r="H18" s="15"/>
    </row>
    <row r="19" spans="1:8" ht="15.75" x14ac:dyDescent="0.25">
      <c r="A19" s="93" t="s">
        <v>54</v>
      </c>
      <c r="B19" s="13"/>
      <c r="C19" s="14"/>
      <c r="D19" s="139">
        <v>2</v>
      </c>
      <c r="E19" s="99">
        <v>493576</v>
      </c>
      <c r="F19" s="74">
        <v>130439</v>
      </c>
      <c r="G19" s="75">
        <f t="shared" si="1"/>
        <v>0.26427338444332787</v>
      </c>
      <c r="H19" s="15"/>
    </row>
    <row r="20" spans="1:8" ht="15.75" x14ac:dyDescent="0.25">
      <c r="A20" s="93" t="s">
        <v>17</v>
      </c>
      <c r="B20" s="13"/>
      <c r="C20" s="14"/>
      <c r="D20" s="139"/>
      <c r="E20" s="99"/>
      <c r="F20" s="74"/>
      <c r="G20" s="75"/>
      <c r="H20" s="15"/>
    </row>
    <row r="21" spans="1:8" ht="15.75" x14ac:dyDescent="0.25">
      <c r="A21" s="93" t="s">
        <v>55</v>
      </c>
      <c r="B21" s="13"/>
      <c r="C21" s="14"/>
      <c r="D21" s="139">
        <v>6</v>
      </c>
      <c r="E21" s="99">
        <v>2658881</v>
      </c>
      <c r="F21" s="74">
        <v>581679</v>
      </c>
      <c r="G21" s="75">
        <f t="shared" si="1"/>
        <v>0.2187683465337486</v>
      </c>
      <c r="H21" s="15"/>
    </row>
    <row r="22" spans="1:8" ht="15.75" x14ac:dyDescent="0.25">
      <c r="A22" s="93" t="s">
        <v>56</v>
      </c>
      <c r="B22" s="13"/>
      <c r="C22" s="14"/>
      <c r="D22" s="139">
        <v>3</v>
      </c>
      <c r="E22" s="99">
        <v>960819</v>
      </c>
      <c r="F22" s="74">
        <v>244784</v>
      </c>
      <c r="G22" s="75">
        <f t="shared" si="1"/>
        <v>0.25476598610144052</v>
      </c>
      <c r="H22" s="15"/>
    </row>
    <row r="23" spans="1:8" ht="15.75" x14ac:dyDescent="0.25">
      <c r="A23" s="94" t="s">
        <v>20</v>
      </c>
      <c r="B23" s="13"/>
      <c r="C23" s="14"/>
      <c r="D23" s="139">
        <v>3</v>
      </c>
      <c r="E23" s="99">
        <v>723742</v>
      </c>
      <c r="F23" s="74">
        <v>154129</v>
      </c>
      <c r="G23" s="75">
        <f>F23/E23</f>
        <v>0.21296124862174642</v>
      </c>
      <c r="H23" s="15"/>
    </row>
    <row r="24" spans="1:8" ht="15.75" x14ac:dyDescent="0.25">
      <c r="A24" s="94" t="s">
        <v>21</v>
      </c>
      <c r="B24" s="13"/>
      <c r="C24" s="14"/>
      <c r="D24" s="139">
        <v>13</v>
      </c>
      <c r="E24" s="99">
        <v>233676</v>
      </c>
      <c r="F24" s="74">
        <v>233676</v>
      </c>
      <c r="G24" s="75">
        <f>F24/E24</f>
        <v>1</v>
      </c>
      <c r="H24" s="15"/>
    </row>
    <row r="25" spans="1:8" ht="15.75" x14ac:dyDescent="0.25">
      <c r="A25" s="70" t="s">
        <v>22</v>
      </c>
      <c r="B25" s="13"/>
      <c r="C25" s="14"/>
      <c r="D25" s="139"/>
      <c r="E25" s="99"/>
      <c r="F25" s="74"/>
      <c r="G25" s="75"/>
      <c r="H25" s="15"/>
    </row>
    <row r="26" spans="1:8" ht="15.75" x14ac:dyDescent="0.25">
      <c r="A26" s="70" t="s">
        <v>23</v>
      </c>
      <c r="B26" s="13"/>
      <c r="C26" s="14"/>
      <c r="D26" s="139"/>
      <c r="E26" s="99">
        <v>49420</v>
      </c>
      <c r="F26" s="74">
        <v>-87436</v>
      </c>
      <c r="G26" s="75">
        <f>F26/E26</f>
        <v>-1.7692432213678673</v>
      </c>
      <c r="H26" s="15"/>
    </row>
    <row r="27" spans="1:8" ht="15.75" x14ac:dyDescent="0.25">
      <c r="A27" s="93" t="s">
        <v>123</v>
      </c>
      <c r="B27" s="13"/>
      <c r="C27" s="14"/>
      <c r="D27" s="139"/>
      <c r="E27" s="99"/>
      <c r="F27" s="74"/>
      <c r="G27" s="100"/>
      <c r="H27" s="15"/>
    </row>
    <row r="28" spans="1:8" ht="15.75" x14ac:dyDescent="0.25">
      <c r="A28" s="70" t="s">
        <v>24</v>
      </c>
      <c r="B28" s="13"/>
      <c r="C28" s="14"/>
      <c r="D28" s="139">
        <v>1</v>
      </c>
      <c r="E28" s="99">
        <v>174257</v>
      </c>
      <c r="F28" s="74">
        <v>94353</v>
      </c>
      <c r="G28" s="75">
        <f>F28/E28</f>
        <v>0.54145887970067197</v>
      </c>
      <c r="H28" s="15"/>
    </row>
    <row r="29" spans="1:8" ht="15.75" x14ac:dyDescent="0.25">
      <c r="A29" s="70" t="s">
        <v>119</v>
      </c>
      <c r="B29" s="13"/>
      <c r="C29" s="14"/>
      <c r="D29" s="139"/>
      <c r="E29" s="99"/>
      <c r="F29" s="99"/>
      <c r="G29" s="101"/>
      <c r="H29" s="15"/>
    </row>
    <row r="30" spans="1:8" ht="15.75" x14ac:dyDescent="0.25">
      <c r="A30" s="70" t="s">
        <v>124</v>
      </c>
      <c r="B30" s="13"/>
      <c r="C30" s="14"/>
      <c r="D30" s="139"/>
      <c r="E30" s="102"/>
      <c r="F30" s="74"/>
      <c r="G30" s="100"/>
      <c r="H30" s="15"/>
    </row>
    <row r="31" spans="1:8" ht="15.75" x14ac:dyDescent="0.25">
      <c r="A31" s="70" t="s">
        <v>151</v>
      </c>
      <c r="B31" s="13"/>
      <c r="C31" s="14"/>
      <c r="D31" s="139">
        <v>1</v>
      </c>
      <c r="E31" s="102">
        <v>162402</v>
      </c>
      <c r="F31" s="74">
        <v>53335.5</v>
      </c>
      <c r="G31" s="100">
        <f>F31/E31</f>
        <v>0.32841652196401522</v>
      </c>
      <c r="H31" s="15"/>
    </row>
    <row r="32" spans="1:8" ht="15.75" x14ac:dyDescent="0.25">
      <c r="A32" s="70" t="s">
        <v>58</v>
      </c>
      <c r="B32" s="13"/>
      <c r="C32" s="14"/>
      <c r="D32" s="139"/>
      <c r="E32" s="102"/>
      <c r="F32" s="76"/>
      <c r="G32" s="100"/>
      <c r="H32" s="15"/>
    </row>
    <row r="33" spans="1:8" ht="15.75" x14ac:dyDescent="0.25">
      <c r="A33" s="93" t="s">
        <v>148</v>
      </c>
      <c r="B33" s="13"/>
      <c r="C33" s="14"/>
      <c r="D33" s="139">
        <v>2</v>
      </c>
      <c r="E33" s="99">
        <v>419129</v>
      </c>
      <c r="F33" s="74">
        <v>124058</v>
      </c>
      <c r="G33" s="100">
        <f>F33/E33</f>
        <v>0.29599001739321307</v>
      </c>
      <c r="H33" s="15"/>
    </row>
    <row r="34" spans="1:8" ht="15.75" x14ac:dyDescent="0.25">
      <c r="A34" s="93" t="s">
        <v>98</v>
      </c>
      <c r="B34" s="13"/>
      <c r="C34" s="14"/>
      <c r="D34" s="73"/>
      <c r="E34" s="99"/>
      <c r="F34" s="74"/>
      <c r="G34" s="100"/>
      <c r="H34" s="15"/>
    </row>
    <row r="35" spans="1:8" x14ac:dyDescent="0.2">
      <c r="A35" s="16" t="s">
        <v>28</v>
      </c>
      <c r="B35" s="13"/>
      <c r="C35" s="14"/>
      <c r="D35" s="77"/>
      <c r="E35" s="102"/>
      <c r="F35" s="76"/>
      <c r="G35" s="79"/>
      <c r="H35" s="15"/>
    </row>
    <row r="36" spans="1:8" x14ac:dyDescent="0.2">
      <c r="A36" s="16" t="s">
        <v>29</v>
      </c>
      <c r="B36" s="13"/>
      <c r="C36" s="14"/>
      <c r="D36" s="77"/>
      <c r="E36" s="102"/>
      <c r="F36" s="76"/>
      <c r="G36" s="79"/>
      <c r="H36" s="15"/>
    </row>
    <row r="37" spans="1:8" x14ac:dyDescent="0.2">
      <c r="A37" s="16" t="s">
        <v>30</v>
      </c>
      <c r="B37" s="13"/>
      <c r="C37" s="14"/>
      <c r="D37" s="77"/>
      <c r="E37" s="99"/>
      <c r="F37" s="74"/>
      <c r="G37" s="79"/>
      <c r="H37" s="15"/>
    </row>
    <row r="38" spans="1:8" x14ac:dyDescent="0.2">
      <c r="A38" s="17"/>
      <c r="B38" s="18"/>
      <c r="C38" s="21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2"/>
      <c r="D39" s="81">
        <f>SUM(D9:D38)</f>
        <v>59</v>
      </c>
      <c r="E39" s="82">
        <f>SUM(E9:E38)</f>
        <v>11873656</v>
      </c>
      <c r="F39" s="82">
        <f>SUM(F9:F38)</f>
        <v>3032057</v>
      </c>
      <c r="G39" s="83">
        <f>F39/E39</f>
        <v>0.25536001716741669</v>
      </c>
      <c r="H39" s="2"/>
    </row>
    <row r="40" spans="1:8" ht="15.75" x14ac:dyDescent="0.25">
      <c r="A40" s="22"/>
      <c r="B40" s="22"/>
      <c r="C40" s="24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6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14"/>
      <c r="D43" s="89" t="s">
        <v>6</v>
      </c>
      <c r="E43" s="90" t="s">
        <v>134</v>
      </c>
      <c r="F43" s="88" t="s">
        <v>8</v>
      </c>
      <c r="G43" s="88" t="s">
        <v>135</v>
      </c>
      <c r="H43" s="15"/>
    </row>
    <row r="44" spans="1:8" ht="15.75" x14ac:dyDescent="0.25">
      <c r="A44" s="27" t="s">
        <v>33</v>
      </c>
      <c r="B44" s="28"/>
      <c r="C44" s="14"/>
      <c r="D44" s="73">
        <v>54</v>
      </c>
      <c r="E44" s="74">
        <v>7061658.5</v>
      </c>
      <c r="F44" s="74">
        <v>417857.06</v>
      </c>
      <c r="G44" s="75">
        <f>1-(+F44/E44)</f>
        <v>0.94082734813641866</v>
      </c>
      <c r="H44" s="15"/>
    </row>
    <row r="45" spans="1:8" ht="15.75" x14ac:dyDescent="0.25">
      <c r="A45" s="27" t="s">
        <v>34</v>
      </c>
      <c r="B45" s="28"/>
      <c r="C45" s="14"/>
      <c r="D45" s="73">
        <v>24</v>
      </c>
      <c r="E45" s="74">
        <v>9669161.8300000001</v>
      </c>
      <c r="F45" s="74">
        <v>1070976.28</v>
      </c>
      <c r="G45" s="75">
        <f t="shared" ref="G45:G54" si="2">1-(+F45/E45)</f>
        <v>0.88923794028587477</v>
      </c>
      <c r="H45" s="15"/>
    </row>
    <row r="46" spans="1:8" ht="15.75" x14ac:dyDescent="0.25">
      <c r="A46" s="27" t="s">
        <v>35</v>
      </c>
      <c r="B46" s="28"/>
      <c r="C46" s="14"/>
      <c r="D46" s="73">
        <v>129</v>
      </c>
      <c r="E46" s="74">
        <v>10555823.85</v>
      </c>
      <c r="F46" s="74">
        <v>628135.81000000006</v>
      </c>
      <c r="G46" s="75">
        <f t="shared" si="2"/>
        <v>0.94049390943559563</v>
      </c>
      <c r="H46" s="15"/>
    </row>
    <row r="47" spans="1:8" ht="15.75" x14ac:dyDescent="0.25">
      <c r="A47" s="27" t="s">
        <v>36</v>
      </c>
      <c r="B47" s="28"/>
      <c r="C47" s="14"/>
      <c r="D47" s="73"/>
      <c r="E47" s="74"/>
      <c r="F47" s="74"/>
      <c r="G47" s="75"/>
      <c r="H47" s="15"/>
    </row>
    <row r="48" spans="1:8" ht="15.75" x14ac:dyDescent="0.25">
      <c r="A48" s="27" t="s">
        <v>37</v>
      </c>
      <c r="B48" s="28"/>
      <c r="C48" s="14"/>
      <c r="D48" s="73">
        <v>98</v>
      </c>
      <c r="E48" s="74">
        <v>18427112.5</v>
      </c>
      <c r="F48" s="74">
        <v>1218271.26</v>
      </c>
      <c r="G48" s="75">
        <f t="shared" si="2"/>
        <v>0.93388702326531081</v>
      </c>
      <c r="H48" s="15"/>
    </row>
    <row r="49" spans="1:8" ht="15.75" x14ac:dyDescent="0.25">
      <c r="A49" s="27" t="s">
        <v>38</v>
      </c>
      <c r="B49" s="28"/>
      <c r="C49" s="14"/>
      <c r="D49" s="73">
        <v>2</v>
      </c>
      <c r="E49" s="74">
        <v>1292770</v>
      </c>
      <c r="F49" s="74">
        <v>122777</v>
      </c>
      <c r="G49" s="75">
        <f t="shared" si="2"/>
        <v>0.90502796321077994</v>
      </c>
      <c r="H49" s="15"/>
    </row>
    <row r="50" spans="1:8" ht="15.75" x14ac:dyDescent="0.25">
      <c r="A50" s="27" t="s">
        <v>39</v>
      </c>
      <c r="B50" s="28"/>
      <c r="C50" s="14"/>
      <c r="D50" s="73">
        <v>8</v>
      </c>
      <c r="E50" s="74">
        <v>1805125</v>
      </c>
      <c r="F50" s="74">
        <v>177870</v>
      </c>
      <c r="G50" s="75">
        <f t="shared" si="2"/>
        <v>0.90146388754241391</v>
      </c>
      <c r="H50" s="15"/>
    </row>
    <row r="51" spans="1:8" ht="15.75" x14ac:dyDescent="0.25">
      <c r="A51" s="27" t="s">
        <v>40</v>
      </c>
      <c r="B51" s="28"/>
      <c r="C51" s="14"/>
      <c r="D51" s="73">
        <v>2</v>
      </c>
      <c r="E51" s="74">
        <v>327610</v>
      </c>
      <c r="F51" s="74">
        <v>42520</v>
      </c>
      <c r="G51" s="75">
        <f t="shared" si="2"/>
        <v>0.87021153200451762</v>
      </c>
      <c r="H51" s="15"/>
    </row>
    <row r="52" spans="1:8" ht="15.75" x14ac:dyDescent="0.25">
      <c r="A52" s="27" t="s">
        <v>41</v>
      </c>
      <c r="B52" s="28"/>
      <c r="C52" s="14"/>
      <c r="D52" s="73">
        <v>2</v>
      </c>
      <c r="E52" s="74">
        <v>547425</v>
      </c>
      <c r="F52" s="74">
        <v>5525</v>
      </c>
      <c r="G52" s="75">
        <f t="shared" si="2"/>
        <v>0.98990729323651638</v>
      </c>
      <c r="H52" s="15"/>
    </row>
    <row r="53" spans="1:8" ht="15.75" x14ac:dyDescent="0.25">
      <c r="A53" s="29" t="s">
        <v>60</v>
      </c>
      <c r="B53" s="30"/>
      <c r="C53" s="14"/>
      <c r="D53" s="73">
        <v>1</v>
      </c>
      <c r="E53" s="74">
        <v>131000</v>
      </c>
      <c r="F53" s="74">
        <v>21500</v>
      </c>
      <c r="G53" s="75">
        <f t="shared" si="2"/>
        <v>0.83587786259541985</v>
      </c>
      <c r="H53" s="15"/>
    </row>
    <row r="54" spans="1:8" ht="15.75" x14ac:dyDescent="0.25">
      <c r="A54" s="27" t="s">
        <v>61</v>
      </c>
      <c r="B54" s="30"/>
      <c r="C54" s="14"/>
      <c r="D54" s="73">
        <v>614</v>
      </c>
      <c r="E54" s="74">
        <v>62757682.560000002</v>
      </c>
      <c r="F54" s="74">
        <v>7095671.2599999998</v>
      </c>
      <c r="G54" s="75">
        <f t="shared" si="2"/>
        <v>0.88693541618245508</v>
      </c>
      <c r="H54" s="15"/>
    </row>
    <row r="55" spans="1:8" ht="15.75" x14ac:dyDescent="0.25">
      <c r="A55" s="27" t="s">
        <v>62</v>
      </c>
      <c r="B55" s="30"/>
      <c r="C55" s="14"/>
      <c r="D55" s="73"/>
      <c r="E55" s="74"/>
      <c r="F55" s="74"/>
      <c r="G55" s="75"/>
      <c r="H55" s="15"/>
    </row>
    <row r="56" spans="1:8" x14ac:dyDescent="0.2">
      <c r="A56" s="31" t="s">
        <v>42</v>
      </c>
      <c r="B56" s="30"/>
      <c r="C56" s="14"/>
      <c r="D56" s="77"/>
      <c r="E56" s="96"/>
      <c r="F56" s="74"/>
      <c r="G56" s="79"/>
      <c r="H56" s="15"/>
    </row>
    <row r="57" spans="1:8" x14ac:dyDescent="0.2">
      <c r="A57" s="16" t="s">
        <v>43</v>
      </c>
      <c r="B57" s="28"/>
      <c r="C57" s="14"/>
      <c r="D57" s="77"/>
      <c r="E57" s="96"/>
      <c r="F57" s="74"/>
      <c r="G57" s="79"/>
      <c r="H57" s="15"/>
    </row>
    <row r="58" spans="1:8" x14ac:dyDescent="0.2">
      <c r="A58" s="16" t="s">
        <v>44</v>
      </c>
      <c r="B58" s="28"/>
      <c r="C58" s="14"/>
      <c r="D58" s="77"/>
      <c r="E58" s="78"/>
      <c r="F58" s="74"/>
      <c r="G58" s="79"/>
      <c r="H58" s="15"/>
    </row>
    <row r="59" spans="1:8" x14ac:dyDescent="0.2">
      <c r="A59" s="16" t="s">
        <v>30</v>
      </c>
      <c r="B59" s="28"/>
      <c r="C59" s="14"/>
      <c r="D59" s="77"/>
      <c r="E59" s="95"/>
      <c r="F59" s="74"/>
      <c r="G59" s="79"/>
      <c r="H59" s="15"/>
    </row>
    <row r="60" spans="1:8" ht="15.75" x14ac:dyDescent="0.25">
      <c r="A60" s="32"/>
      <c r="B60" s="18"/>
      <c r="C60" s="21"/>
      <c r="D60" s="77"/>
      <c r="E60" s="97"/>
      <c r="F60" s="80"/>
      <c r="G60" s="79"/>
      <c r="H60" s="2"/>
    </row>
    <row r="61" spans="1:8" ht="18" x14ac:dyDescent="0.25">
      <c r="A61" s="20" t="s">
        <v>45</v>
      </c>
      <c r="B61" s="20"/>
      <c r="C61" s="39"/>
      <c r="D61" s="81">
        <f>SUM(D44:D57)</f>
        <v>934</v>
      </c>
      <c r="E61" s="82">
        <f>SUM(E44:E60)</f>
        <v>112575369.24000001</v>
      </c>
      <c r="F61" s="82">
        <f>SUM(F44:F60)</f>
        <v>10801103.67</v>
      </c>
      <c r="G61" s="83">
        <f>1-(F61/E61)</f>
        <v>0.9040544681938989</v>
      </c>
      <c r="H61" s="2"/>
    </row>
    <row r="62" spans="1:8" ht="18" x14ac:dyDescent="0.25">
      <c r="A62" s="33"/>
      <c r="B62" s="33"/>
      <c r="C62" s="39"/>
      <c r="D62" s="98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9"/>
      <c r="D63" s="51"/>
      <c r="E63" s="36"/>
      <c r="F63" s="37">
        <f>F61+F39</f>
        <v>13833160.67</v>
      </c>
      <c r="G63" s="36"/>
      <c r="H63" s="2"/>
    </row>
    <row r="64" spans="1:8" ht="18" x14ac:dyDescent="0.25">
      <c r="A64" s="35"/>
      <c r="B64" s="36"/>
      <c r="C64" s="39"/>
      <c r="D64" s="51"/>
      <c r="E64" s="36"/>
      <c r="F64" s="37"/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15"/>
      <c r="B71" s="116"/>
      <c r="C71" s="116"/>
      <c r="D71" s="116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4"/>
  <sheetViews>
    <sheetView showOutlineSymbols="0" topLeftCell="A16" zoomScale="87" workbookViewId="0">
      <selection activeCell="D10" sqref="D10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5546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SEPTEMBER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150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>
        <v>4</v>
      </c>
      <c r="E10" s="74">
        <v>485976</v>
      </c>
      <c r="F10" s="74">
        <v>97090</v>
      </c>
      <c r="G10" s="75">
        <f>F10/E10</f>
        <v>0.19978352840469488</v>
      </c>
      <c r="H10" s="15"/>
    </row>
    <row r="11" spans="1:8" ht="15.75" x14ac:dyDescent="0.25">
      <c r="A11" s="93" t="s">
        <v>101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63</v>
      </c>
      <c r="B12" s="13"/>
      <c r="C12" s="14"/>
      <c r="D12" s="73">
        <v>1</v>
      </c>
      <c r="E12" s="74">
        <v>107330</v>
      </c>
      <c r="F12" s="74">
        <v>20506.5</v>
      </c>
      <c r="G12" s="75">
        <f>F12/E12</f>
        <v>0.19106028137519798</v>
      </c>
      <c r="H12" s="15"/>
    </row>
    <row r="13" spans="1:8" ht="15.75" x14ac:dyDescent="0.25">
      <c r="A13" s="93" t="s">
        <v>64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129</v>
      </c>
      <c r="B14" s="13"/>
      <c r="C14" s="14"/>
      <c r="D14" s="73">
        <v>8</v>
      </c>
      <c r="E14" s="74">
        <v>4759469</v>
      </c>
      <c r="F14" s="74">
        <v>933391.5</v>
      </c>
      <c r="G14" s="75">
        <f>F14/E14</f>
        <v>0.19611252851946298</v>
      </c>
      <c r="H14" s="15"/>
    </row>
    <row r="15" spans="1:8" ht="15.75" x14ac:dyDescent="0.25">
      <c r="A15" s="93" t="s">
        <v>25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111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131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409737</v>
      </c>
      <c r="F18" s="74">
        <v>33600</v>
      </c>
      <c r="G18" s="75">
        <f>F18/E18</f>
        <v>8.2003821963845105E-2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102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124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159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117</v>
      </c>
      <c r="B23" s="13"/>
      <c r="C23" s="14"/>
      <c r="D23" s="73">
        <v>8</v>
      </c>
      <c r="E23" s="74">
        <v>911051</v>
      </c>
      <c r="F23" s="74">
        <v>122486</v>
      </c>
      <c r="G23" s="75">
        <f>F23/E23</f>
        <v>0.13444472373116323</v>
      </c>
      <c r="H23" s="15"/>
    </row>
    <row r="24" spans="1:8" ht="15.75" x14ac:dyDescent="0.25">
      <c r="A24" s="93" t="s">
        <v>154</v>
      </c>
      <c r="B24" s="13"/>
      <c r="C24" s="14"/>
      <c r="D24" s="73">
        <v>1</v>
      </c>
      <c r="E24" s="74">
        <v>461315</v>
      </c>
      <c r="F24" s="74">
        <v>42756</v>
      </c>
      <c r="G24" s="75">
        <f>F24/E24</f>
        <v>9.2682873958141399E-2</v>
      </c>
      <c r="H24" s="15"/>
    </row>
    <row r="25" spans="1:8" ht="15.75" x14ac:dyDescent="0.25">
      <c r="A25" s="94" t="s">
        <v>20</v>
      </c>
      <c r="B25" s="13"/>
      <c r="C25" s="14"/>
      <c r="D25" s="73">
        <v>1</v>
      </c>
      <c r="E25" s="74">
        <v>111641</v>
      </c>
      <c r="F25" s="74">
        <v>20214.5</v>
      </c>
      <c r="G25" s="75">
        <f>F25/E25</f>
        <v>0.18106699151745326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146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160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98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103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>
        <v>500</v>
      </c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24</v>
      </c>
      <c r="E39" s="82">
        <f>SUM(E9:E38)</f>
        <v>7246519</v>
      </c>
      <c r="F39" s="82">
        <f>SUM(F9:F38)</f>
        <v>1270544.5</v>
      </c>
      <c r="G39" s="83">
        <f>F39/E39</f>
        <v>0.17533170064137002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x14ac:dyDescent="0.25">
      <c r="A44" s="27" t="s">
        <v>33</v>
      </c>
      <c r="B44" s="28"/>
      <c r="C44" s="14"/>
      <c r="D44" s="73">
        <v>2</v>
      </c>
      <c r="E44" s="74">
        <v>318096</v>
      </c>
      <c r="F44" s="74">
        <v>38372.19</v>
      </c>
      <c r="G44" s="75">
        <f>1-(+F44/E44)</f>
        <v>0.87936915270861626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52</v>
      </c>
      <c r="E46" s="74">
        <v>2145774</v>
      </c>
      <c r="F46" s="74">
        <v>153429.13</v>
      </c>
      <c r="G46" s="75">
        <f>1-(+F46/E46)</f>
        <v>0.92849706912284335</v>
      </c>
      <c r="H46" s="15"/>
    </row>
    <row r="47" spans="1:8" ht="15.75" x14ac:dyDescent="0.25">
      <c r="A47" s="27" t="s">
        <v>36</v>
      </c>
      <c r="B47" s="28"/>
      <c r="C47" s="14"/>
      <c r="D47" s="73">
        <v>7</v>
      </c>
      <c r="E47" s="74">
        <v>1250010.3600000001</v>
      </c>
      <c r="F47" s="74">
        <v>79773.09</v>
      </c>
      <c r="G47" s="75"/>
      <c r="H47" s="15"/>
    </row>
    <row r="48" spans="1:8" ht="15.75" x14ac:dyDescent="0.25">
      <c r="A48" s="27" t="s">
        <v>37</v>
      </c>
      <c r="B48" s="28"/>
      <c r="C48" s="14"/>
      <c r="D48" s="73">
        <v>60</v>
      </c>
      <c r="E48" s="74">
        <v>4584769</v>
      </c>
      <c r="F48" s="74">
        <v>450585.96</v>
      </c>
      <c r="G48" s="75">
        <f>1-(+F48/E48)</f>
        <v>0.90172112051883091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14</v>
      </c>
      <c r="E50" s="74">
        <v>872345</v>
      </c>
      <c r="F50" s="74">
        <v>18139.189999999999</v>
      </c>
      <c r="G50" s="75">
        <f>1-(+F50/E50)</f>
        <v>0.97920640342983567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60</v>
      </c>
      <c r="B53" s="30"/>
      <c r="C53" s="14"/>
      <c r="D53" s="73"/>
      <c r="E53" s="74"/>
      <c r="F53" s="74"/>
      <c r="G53" s="75"/>
      <c r="H53" s="15"/>
    </row>
    <row r="54" spans="1:8" ht="15.75" x14ac:dyDescent="0.25">
      <c r="A54" s="27" t="s">
        <v>61</v>
      </c>
      <c r="B54" s="30"/>
      <c r="C54" s="14"/>
      <c r="D54" s="73">
        <v>534</v>
      </c>
      <c r="E54" s="74">
        <v>43176195.149999999</v>
      </c>
      <c r="F54" s="74">
        <v>5264945.6399999997</v>
      </c>
      <c r="G54" s="75">
        <f>1-(+F54/E54)</f>
        <v>0.87805906422025237</v>
      </c>
      <c r="H54" s="15"/>
    </row>
    <row r="55" spans="1:8" ht="15.75" x14ac:dyDescent="0.25">
      <c r="A55" s="27" t="s">
        <v>62</v>
      </c>
      <c r="B55" s="30"/>
      <c r="C55" s="14"/>
      <c r="D55" s="73"/>
      <c r="E55" s="74"/>
      <c r="F55" s="74"/>
      <c r="G55" s="75"/>
      <c r="H55" s="15"/>
    </row>
    <row r="56" spans="1:8" ht="15.75" x14ac:dyDescent="0.25">
      <c r="A56" s="72" t="s">
        <v>126</v>
      </c>
      <c r="B56" s="30"/>
      <c r="C56" s="14"/>
      <c r="D56" s="73">
        <v>237</v>
      </c>
      <c r="E56" s="74">
        <v>43160520.369999997</v>
      </c>
      <c r="F56" s="74">
        <v>4474310.58</v>
      </c>
      <c r="G56" s="75">
        <f>1-(+F56/E56)</f>
        <v>0.89633325683649534</v>
      </c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80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906</v>
      </c>
      <c r="E62" s="82">
        <f>SUM(E44:E61)</f>
        <v>95507709.879999995</v>
      </c>
      <c r="F62" s="82">
        <f>SUM(F44:F61)</f>
        <v>10479555.779999999</v>
      </c>
      <c r="G62" s="83">
        <f>1-(+F62/E62)</f>
        <v>0.89027528988846072</v>
      </c>
      <c r="H62" s="2"/>
    </row>
    <row r="63" spans="1:8" x14ac:dyDescent="0.2">
      <c r="A63" s="33"/>
      <c r="B63" s="33"/>
      <c r="C63" s="33"/>
      <c r="D63" s="91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6"/>
      <c r="D64" s="36"/>
      <c r="E64" s="36"/>
      <c r="F64" s="37">
        <f>F62+F39</f>
        <v>11750100.279999999</v>
      </c>
      <c r="G64" s="36"/>
      <c r="H64" s="2"/>
    </row>
    <row r="65" spans="1:8" ht="18" x14ac:dyDescent="0.25">
      <c r="A65" s="38"/>
      <c r="B65" s="39"/>
      <c r="C65" s="39"/>
      <c r="D65" s="36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5"/>
      <c r="B72" s="116"/>
      <c r="C72" s="116"/>
      <c r="D72" s="116"/>
      <c r="E72" s="37"/>
      <c r="F72" s="2"/>
      <c r="G72" s="2"/>
      <c r="H72" s="2"/>
    </row>
    <row r="73" spans="1:8" ht="18" x14ac:dyDescent="0.25">
      <c r="A73" s="43"/>
      <c r="B73" s="39"/>
      <c r="C73" s="39"/>
      <c r="D73" s="39"/>
      <c r="E73" s="44"/>
      <c r="F73" s="2"/>
      <c r="G73" s="2"/>
      <c r="H73" s="2"/>
    </row>
    <row r="74" spans="1:8" ht="18" x14ac:dyDescent="0.25">
      <c r="A74" s="43"/>
      <c r="B74" s="39"/>
      <c r="C74" s="39"/>
      <c r="D74" s="39"/>
      <c r="E74" s="45"/>
      <c r="F74" s="2"/>
      <c r="G74" s="2"/>
      <c r="H74" s="2"/>
    </row>
    <row r="75" spans="1:8" ht="18" x14ac:dyDescent="0.25">
      <c r="A75" s="43"/>
      <c r="B75" s="39"/>
      <c r="C75" s="39"/>
      <c r="D75" s="39"/>
      <c r="E75" s="46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37"/>
      <c r="F77" s="2"/>
      <c r="G77" s="2"/>
      <c r="H77" s="2"/>
    </row>
    <row r="78" spans="1:8" ht="18" x14ac:dyDescent="0.25">
      <c r="A78" s="43"/>
      <c r="B78" s="39"/>
      <c r="C78" s="39"/>
      <c r="D78" s="39"/>
      <c r="E78" s="44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5"/>
      <c r="F81" s="2"/>
      <c r="G81" s="2"/>
      <c r="H81" s="2"/>
    </row>
    <row r="82" spans="1:8" ht="18" x14ac:dyDescent="0.25">
      <c r="A82" s="43"/>
      <c r="B82" s="39"/>
      <c r="C82" s="39"/>
      <c r="D82" s="39"/>
      <c r="E82" s="47"/>
      <c r="F82" s="2"/>
      <c r="G82" s="2"/>
      <c r="H82" s="2"/>
    </row>
    <row r="83" spans="1:8" ht="18" x14ac:dyDescent="0.25">
      <c r="A83" s="43"/>
      <c r="B83" s="39"/>
      <c r="C83" s="39"/>
      <c r="D83" s="39"/>
      <c r="E83" s="39"/>
      <c r="F83" s="2"/>
      <c r="G83" s="2"/>
      <c r="H83" s="2"/>
    </row>
    <row r="84" spans="1:8" ht="15.75" x14ac:dyDescent="0.25">
      <c r="A84" s="48"/>
      <c r="B84" s="2"/>
      <c r="C84" s="2"/>
      <c r="D84" s="2"/>
      <c r="E84" s="2"/>
      <c r="F84" s="2"/>
      <c r="G84" s="2"/>
      <c r="H84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topLeftCell="A25" zoomScale="87" workbookViewId="0">
      <selection activeCell="D11" sqref="D11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88671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SEPTEMBER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132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74"/>
      <c r="G10" s="75"/>
      <c r="H10" s="15"/>
    </row>
    <row r="11" spans="1:8" ht="15.75" x14ac:dyDescent="0.25">
      <c r="A11" s="93" t="s">
        <v>101</v>
      </c>
      <c r="B11" s="13"/>
      <c r="C11" s="14"/>
      <c r="D11" s="139">
        <v>4</v>
      </c>
      <c r="E11" s="99">
        <v>960666</v>
      </c>
      <c r="F11" s="74">
        <v>553.5</v>
      </c>
      <c r="G11" s="75">
        <f t="shared" ref="G11:G23" si="0">F11/E11</f>
        <v>5.7616278706647261E-4</v>
      </c>
      <c r="H11" s="15"/>
    </row>
    <row r="12" spans="1:8" ht="15.75" x14ac:dyDescent="0.25">
      <c r="A12" s="93" t="s">
        <v>63</v>
      </c>
      <c r="B12" s="13"/>
      <c r="C12" s="14"/>
      <c r="D12" s="73"/>
      <c r="E12" s="99"/>
      <c r="F12" s="74"/>
      <c r="G12" s="75"/>
      <c r="H12" s="15"/>
    </row>
    <row r="13" spans="1:8" ht="15.75" x14ac:dyDescent="0.25">
      <c r="A13" s="93" t="s">
        <v>64</v>
      </c>
      <c r="B13" s="13"/>
      <c r="C13" s="14"/>
      <c r="D13" s="139">
        <v>1</v>
      </c>
      <c r="E13" s="99">
        <v>98730</v>
      </c>
      <c r="F13" s="74">
        <v>30757</v>
      </c>
      <c r="G13" s="75">
        <f t="shared" si="0"/>
        <v>0.31152638509065128</v>
      </c>
      <c r="H13" s="15"/>
    </row>
    <row r="14" spans="1:8" ht="15.75" x14ac:dyDescent="0.25">
      <c r="A14" s="93" t="s">
        <v>129</v>
      </c>
      <c r="B14" s="13"/>
      <c r="C14" s="14"/>
      <c r="D14" s="139">
        <v>4</v>
      </c>
      <c r="E14" s="99">
        <v>2126694</v>
      </c>
      <c r="F14" s="74">
        <v>366830</v>
      </c>
      <c r="G14" s="75">
        <f t="shared" si="0"/>
        <v>0.17248837867601075</v>
      </c>
      <c r="H14" s="15"/>
    </row>
    <row r="15" spans="1:8" ht="15.75" x14ac:dyDescent="0.25">
      <c r="A15" s="93" t="s">
        <v>25</v>
      </c>
      <c r="B15" s="13"/>
      <c r="C15" s="14"/>
      <c r="D15" s="139">
        <v>1</v>
      </c>
      <c r="E15" s="99">
        <v>88735</v>
      </c>
      <c r="F15" s="74">
        <v>42656</v>
      </c>
      <c r="G15" s="75">
        <f t="shared" si="0"/>
        <v>0.48071223305347383</v>
      </c>
      <c r="H15" s="15"/>
    </row>
    <row r="16" spans="1:8" ht="15.75" x14ac:dyDescent="0.25">
      <c r="A16" s="93" t="s">
        <v>111</v>
      </c>
      <c r="B16" s="13"/>
      <c r="C16" s="14"/>
      <c r="D16" s="139">
        <v>2</v>
      </c>
      <c r="E16" s="99">
        <v>207575</v>
      </c>
      <c r="F16" s="74">
        <v>67396.5</v>
      </c>
      <c r="G16" s="75">
        <f t="shared" si="0"/>
        <v>0.32468505359508609</v>
      </c>
      <c r="H16" s="15"/>
    </row>
    <row r="17" spans="1:8" ht="15.75" x14ac:dyDescent="0.25">
      <c r="A17" s="93" t="s">
        <v>131</v>
      </c>
      <c r="B17" s="13"/>
      <c r="C17" s="14"/>
      <c r="D17" s="139">
        <v>1</v>
      </c>
      <c r="E17" s="99">
        <v>8165</v>
      </c>
      <c r="F17" s="74">
        <v>66</v>
      </c>
      <c r="G17" s="75">
        <f t="shared" si="0"/>
        <v>8.0832823025107168E-3</v>
      </c>
      <c r="H17" s="15"/>
    </row>
    <row r="18" spans="1:8" ht="15.75" x14ac:dyDescent="0.25">
      <c r="A18" s="93" t="s">
        <v>14</v>
      </c>
      <c r="B18" s="13"/>
      <c r="C18" s="14"/>
      <c r="D18" s="139">
        <v>2</v>
      </c>
      <c r="E18" s="99">
        <v>347025</v>
      </c>
      <c r="F18" s="74">
        <v>-6138</v>
      </c>
      <c r="G18" s="75">
        <f t="shared" si="0"/>
        <v>-1.7687486492327643E-2</v>
      </c>
      <c r="H18" s="15"/>
    </row>
    <row r="19" spans="1:8" ht="15.75" x14ac:dyDescent="0.25">
      <c r="A19" s="93" t="s">
        <v>15</v>
      </c>
      <c r="B19" s="13"/>
      <c r="C19" s="14"/>
      <c r="D19" s="139">
        <v>2</v>
      </c>
      <c r="E19" s="99">
        <v>1311660</v>
      </c>
      <c r="F19" s="74">
        <v>427396.5</v>
      </c>
      <c r="G19" s="75">
        <f t="shared" si="0"/>
        <v>0.32584396871140386</v>
      </c>
      <c r="H19" s="15"/>
    </row>
    <row r="20" spans="1:8" ht="15.75" x14ac:dyDescent="0.25">
      <c r="A20" s="93" t="s">
        <v>102</v>
      </c>
      <c r="B20" s="13"/>
      <c r="C20" s="14"/>
      <c r="D20" s="73"/>
      <c r="E20" s="99"/>
      <c r="F20" s="74"/>
      <c r="G20" s="75"/>
      <c r="H20" s="15"/>
    </row>
    <row r="21" spans="1:8" ht="15.75" x14ac:dyDescent="0.25">
      <c r="A21" s="93" t="s">
        <v>124</v>
      </c>
      <c r="B21" s="13"/>
      <c r="C21" s="14"/>
      <c r="D21" s="139">
        <v>2</v>
      </c>
      <c r="E21" s="99">
        <v>369892</v>
      </c>
      <c r="F21" s="74">
        <v>166214</v>
      </c>
      <c r="G21" s="75">
        <f t="shared" si="0"/>
        <v>0.44935819103954666</v>
      </c>
      <c r="H21" s="15"/>
    </row>
    <row r="22" spans="1:8" ht="15.75" x14ac:dyDescent="0.25">
      <c r="A22" s="93" t="s">
        <v>159</v>
      </c>
      <c r="B22" s="13"/>
      <c r="C22" s="14"/>
      <c r="D22" s="139">
        <v>10</v>
      </c>
      <c r="E22" s="99">
        <v>2144680</v>
      </c>
      <c r="F22" s="74">
        <v>486041.5</v>
      </c>
      <c r="G22" s="75">
        <f t="shared" si="0"/>
        <v>0.22662658298673927</v>
      </c>
      <c r="H22" s="15"/>
    </row>
    <row r="23" spans="1:8" ht="15.75" x14ac:dyDescent="0.25">
      <c r="A23" s="93" t="s">
        <v>117</v>
      </c>
      <c r="B23" s="13"/>
      <c r="C23" s="14"/>
      <c r="D23" s="139">
        <v>2</v>
      </c>
      <c r="E23" s="99"/>
      <c r="F23" s="74"/>
      <c r="G23" s="75" t="e">
        <f t="shared" si="0"/>
        <v>#DIV/0!</v>
      </c>
      <c r="H23" s="15"/>
    </row>
    <row r="24" spans="1:8" ht="15.75" x14ac:dyDescent="0.25">
      <c r="A24" s="93" t="s">
        <v>154</v>
      </c>
      <c r="B24" s="13"/>
      <c r="C24" s="14"/>
      <c r="D24" s="73"/>
      <c r="E24" s="99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139">
        <v>4</v>
      </c>
      <c r="E25" s="99">
        <v>723091</v>
      </c>
      <c r="F25" s="74">
        <v>175673</v>
      </c>
      <c r="G25" s="75">
        <f>F25/E25</f>
        <v>0.24294729155804734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74"/>
      <c r="G28" s="75"/>
      <c r="H28" s="15"/>
    </row>
    <row r="29" spans="1:8" ht="15.75" x14ac:dyDescent="0.25">
      <c r="A29" s="70" t="s">
        <v>146</v>
      </c>
      <c r="B29" s="13"/>
      <c r="C29" s="14"/>
      <c r="D29" s="73"/>
      <c r="E29" s="99"/>
      <c r="F29" s="74"/>
      <c r="G29" s="75"/>
      <c r="H29" s="15"/>
    </row>
    <row r="30" spans="1:8" ht="15.75" x14ac:dyDescent="0.25">
      <c r="A30" s="70" t="s">
        <v>67</v>
      </c>
      <c r="B30" s="13"/>
      <c r="C30" s="14"/>
      <c r="D30" s="139">
        <v>1</v>
      </c>
      <c r="E30" s="99">
        <v>48301</v>
      </c>
      <c r="F30" s="74">
        <v>11209</v>
      </c>
      <c r="G30" s="75">
        <f>F30/E30</f>
        <v>0.2320655887041676</v>
      </c>
      <c r="H30" s="15"/>
    </row>
    <row r="31" spans="1:8" ht="15.75" x14ac:dyDescent="0.25">
      <c r="A31" s="70" t="s">
        <v>160</v>
      </c>
      <c r="B31" s="13"/>
      <c r="C31" s="14"/>
      <c r="D31" s="139">
        <v>2</v>
      </c>
      <c r="E31" s="99">
        <v>348403</v>
      </c>
      <c r="F31" s="74">
        <v>78482</v>
      </c>
      <c r="G31" s="75">
        <f>F31/E31</f>
        <v>0.22526212460857112</v>
      </c>
      <c r="H31" s="15"/>
    </row>
    <row r="32" spans="1:8" ht="15.75" x14ac:dyDescent="0.25">
      <c r="A32" s="70" t="s">
        <v>53</v>
      </c>
      <c r="B32" s="13"/>
      <c r="C32" s="14"/>
      <c r="D32" s="139">
        <v>1</v>
      </c>
      <c r="E32" s="99">
        <v>185583</v>
      </c>
      <c r="F32" s="74">
        <v>54052</v>
      </c>
      <c r="G32" s="75">
        <f>F32/E32</f>
        <v>0.29125512573888773</v>
      </c>
      <c r="H32" s="15"/>
    </row>
    <row r="33" spans="1:8" ht="15.75" x14ac:dyDescent="0.25">
      <c r="A33" s="70" t="s">
        <v>98</v>
      </c>
      <c r="B33" s="13"/>
      <c r="C33" s="14"/>
      <c r="D33" s="139">
        <v>1</v>
      </c>
      <c r="E33" s="99">
        <v>48302</v>
      </c>
      <c r="F33" s="74">
        <v>19621</v>
      </c>
      <c r="G33" s="75">
        <f>F33/E33</f>
        <v>0.40621506355844478</v>
      </c>
      <c r="H33" s="15"/>
    </row>
    <row r="34" spans="1:8" ht="15.75" x14ac:dyDescent="0.25">
      <c r="A34" s="70" t="s">
        <v>103</v>
      </c>
      <c r="B34" s="13"/>
      <c r="C34" s="14"/>
      <c r="D34" s="139">
        <v>2</v>
      </c>
      <c r="E34" s="99">
        <v>1992731</v>
      </c>
      <c r="F34" s="74">
        <v>202365</v>
      </c>
      <c r="G34" s="75">
        <f>F34/E34</f>
        <v>0.10155158925113324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9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9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42</v>
      </c>
      <c r="E39" s="82">
        <f>SUM(E9:E38)</f>
        <v>11010233</v>
      </c>
      <c r="F39" s="82">
        <f>SUM(F9:F38)</f>
        <v>2123175</v>
      </c>
      <c r="G39" s="83">
        <f>F39/E39</f>
        <v>0.19283651853689199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x14ac:dyDescent="0.25">
      <c r="A44" s="27" t="s">
        <v>33</v>
      </c>
      <c r="B44" s="28"/>
      <c r="C44" s="14"/>
      <c r="D44" s="73">
        <v>111</v>
      </c>
      <c r="E44" s="74">
        <v>14343716.1</v>
      </c>
      <c r="F44" s="74">
        <v>745977.77</v>
      </c>
      <c r="G44" s="75">
        <f>1-(+F44/E44)</f>
        <v>0.94799271229301585</v>
      </c>
      <c r="H44" s="15"/>
    </row>
    <row r="45" spans="1:8" ht="15.75" x14ac:dyDescent="0.25">
      <c r="A45" s="27" t="s">
        <v>34</v>
      </c>
      <c r="B45" s="28"/>
      <c r="C45" s="14"/>
      <c r="D45" s="73">
        <v>18</v>
      </c>
      <c r="E45" s="74">
        <v>7602820.8499999996</v>
      </c>
      <c r="F45" s="74">
        <v>709554.38</v>
      </c>
      <c r="G45" s="75">
        <f t="shared" ref="G45:G53" si="1">1-(+F45/E45)</f>
        <v>0.9066722215347216</v>
      </c>
      <c r="H45" s="15"/>
    </row>
    <row r="46" spans="1:8" ht="15.75" x14ac:dyDescent="0.25">
      <c r="A46" s="27" t="s">
        <v>35</v>
      </c>
      <c r="B46" s="28"/>
      <c r="C46" s="14"/>
      <c r="D46" s="73">
        <v>83</v>
      </c>
      <c r="E46" s="74">
        <v>4892959</v>
      </c>
      <c r="F46" s="74">
        <v>336446.64</v>
      </c>
      <c r="G46" s="75">
        <f t="shared" si="1"/>
        <v>0.93123861450709067</v>
      </c>
      <c r="H46" s="15"/>
    </row>
    <row r="47" spans="1:8" ht="15.75" x14ac:dyDescent="0.25">
      <c r="A47" s="27" t="s">
        <v>36</v>
      </c>
      <c r="B47" s="28"/>
      <c r="C47" s="14"/>
      <c r="D47" s="73"/>
      <c r="E47" s="74"/>
      <c r="F47" s="74"/>
      <c r="G47" s="75"/>
      <c r="H47" s="15"/>
    </row>
    <row r="48" spans="1:8" ht="15.75" x14ac:dyDescent="0.25">
      <c r="A48" s="27" t="s">
        <v>37</v>
      </c>
      <c r="B48" s="28"/>
      <c r="C48" s="14"/>
      <c r="D48" s="73">
        <v>117</v>
      </c>
      <c r="E48" s="74">
        <v>17796332.170000002</v>
      </c>
      <c r="F48" s="74">
        <v>1175948.74</v>
      </c>
      <c r="G48" s="75">
        <f t="shared" si="1"/>
        <v>0.9339218481220336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15</v>
      </c>
      <c r="E50" s="74">
        <v>1495150</v>
      </c>
      <c r="F50" s="74">
        <v>114305</v>
      </c>
      <c r="G50" s="75">
        <f t="shared" si="1"/>
        <v>0.92354947664113973</v>
      </c>
      <c r="H50" s="15"/>
    </row>
    <row r="51" spans="1:8" ht="15.75" x14ac:dyDescent="0.25">
      <c r="A51" s="27" t="s">
        <v>40</v>
      </c>
      <c r="B51" s="28"/>
      <c r="C51" s="14"/>
      <c r="D51" s="73">
        <v>3</v>
      </c>
      <c r="E51" s="74">
        <v>250390</v>
      </c>
      <c r="F51" s="74">
        <v>14380</v>
      </c>
      <c r="G51" s="75">
        <f t="shared" si="1"/>
        <v>0.94256959143735775</v>
      </c>
      <c r="H51" s="15"/>
    </row>
    <row r="52" spans="1:8" ht="15.75" x14ac:dyDescent="0.25">
      <c r="A52" s="27" t="s">
        <v>41</v>
      </c>
      <c r="B52" s="28"/>
      <c r="C52" s="14"/>
      <c r="D52" s="73">
        <v>5</v>
      </c>
      <c r="E52" s="74">
        <v>477325</v>
      </c>
      <c r="F52" s="74">
        <v>35700</v>
      </c>
      <c r="G52" s="75">
        <f t="shared" si="1"/>
        <v>0.92520819148378985</v>
      </c>
      <c r="H52" s="15"/>
    </row>
    <row r="53" spans="1:8" ht="15.75" x14ac:dyDescent="0.25">
      <c r="A53" s="29" t="s">
        <v>60</v>
      </c>
      <c r="B53" s="30"/>
      <c r="C53" s="14"/>
      <c r="D53" s="73">
        <v>2</v>
      </c>
      <c r="E53" s="74">
        <v>108000</v>
      </c>
      <c r="F53" s="74">
        <v>-179900</v>
      </c>
      <c r="G53" s="75">
        <f t="shared" si="1"/>
        <v>2.6657407407407407</v>
      </c>
      <c r="H53" s="15"/>
    </row>
    <row r="54" spans="1:8" ht="15.75" x14ac:dyDescent="0.25">
      <c r="A54" s="27" t="s">
        <v>61</v>
      </c>
      <c r="B54" s="30"/>
      <c r="C54" s="14"/>
      <c r="D54" s="73">
        <v>1285</v>
      </c>
      <c r="E54" s="74">
        <v>104945579.86</v>
      </c>
      <c r="F54" s="74">
        <v>11718891.210000001</v>
      </c>
      <c r="G54" s="75">
        <f>1-(+F54/E54)</f>
        <v>0.88833363705614576</v>
      </c>
      <c r="H54" s="15"/>
    </row>
    <row r="55" spans="1:8" ht="15.75" x14ac:dyDescent="0.25">
      <c r="A55" s="27" t="s">
        <v>62</v>
      </c>
      <c r="B55" s="30"/>
      <c r="C55" s="14"/>
      <c r="D55" s="73">
        <v>15</v>
      </c>
      <c r="E55" s="74">
        <v>403075.54</v>
      </c>
      <c r="F55" s="74">
        <v>62318.58</v>
      </c>
      <c r="G55" s="75">
        <f>1-(+F55/E55)</f>
        <v>0.84539230537283405</v>
      </c>
      <c r="H55" s="15"/>
    </row>
    <row r="56" spans="1:8" ht="15.75" x14ac:dyDescent="0.25">
      <c r="A56" s="72" t="s">
        <v>126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97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1654</v>
      </c>
      <c r="E62" s="82">
        <f>SUM(E44:E61)</f>
        <v>152315348.52000001</v>
      </c>
      <c r="F62" s="82">
        <f>SUM(F44:F61)</f>
        <v>14733622.320000002</v>
      </c>
      <c r="G62" s="83">
        <f>1-(F62/E62)</f>
        <v>0.90326895836065146</v>
      </c>
      <c r="H62" s="15"/>
    </row>
    <row r="63" spans="1:8" x14ac:dyDescent="0.2">
      <c r="A63" s="33"/>
      <c r="B63" s="33"/>
      <c r="C63" s="50"/>
      <c r="D63" s="98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51"/>
      <c r="E64" s="36"/>
      <c r="F64" s="37">
        <f>F62+F39</f>
        <v>16856797.32</v>
      </c>
      <c r="G64" s="36"/>
      <c r="H64" s="2"/>
    </row>
    <row r="65" spans="1:8" ht="18" x14ac:dyDescent="0.25">
      <c r="A65" s="38"/>
      <c r="B65" s="39"/>
      <c r="C65" s="39"/>
      <c r="D65" s="113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5"/>
      <c r="B72" s="116"/>
      <c r="C72" s="116"/>
      <c r="D72" s="116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opLeftCell="A25" zoomScale="87" workbookViewId="0">
      <selection activeCell="D9" sqref="D9"/>
    </sheetView>
  </sheetViews>
  <sheetFormatPr defaultRowHeight="23.25" x14ac:dyDescent="0.35"/>
  <cols>
    <col min="1" max="1" width="9.6640625" style="53" customWidth="1"/>
    <col min="2" max="2" width="15.6640625" style="53" customWidth="1"/>
    <col min="3" max="3" width="3.6640625" style="53" customWidth="1"/>
    <col min="4" max="4" width="7.6640625" style="53" customWidth="1"/>
    <col min="5" max="6" width="14.6640625" style="53" customWidth="1"/>
    <col min="7" max="7" width="11.6640625" style="53" customWidth="1"/>
    <col min="8" max="16384" width="8.88671875" style="53"/>
  </cols>
  <sheetData>
    <row r="1" spans="1:8" ht="23.25" customHeigh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customHeigh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customHeight="1" x14ac:dyDescent="0.35">
      <c r="A3" s="1" t="str">
        <f>ARG!$A$3</f>
        <v>MONTH ENDED:  SEPTEMBER 2023</v>
      </c>
      <c r="B3" s="2"/>
      <c r="C3" s="2"/>
      <c r="D3" s="2"/>
      <c r="E3" s="2"/>
      <c r="F3" s="2"/>
      <c r="G3" s="2"/>
      <c r="H3" s="2"/>
    </row>
    <row r="4" spans="1:8" ht="15.75" customHeight="1" x14ac:dyDescent="0.35">
      <c r="A4" s="4"/>
      <c r="B4" s="4"/>
      <c r="C4" s="4"/>
      <c r="D4" s="4"/>
      <c r="E4" s="4"/>
      <c r="F4" s="5"/>
      <c r="G4" s="5"/>
      <c r="H4" s="2"/>
    </row>
    <row r="5" spans="1:8" ht="23.25" customHeight="1" x14ac:dyDescent="0.35">
      <c r="A5" s="2"/>
      <c r="B5" s="4"/>
      <c r="C5" s="4"/>
      <c r="D5" s="6" t="s">
        <v>68</v>
      </c>
      <c r="E5" s="7"/>
      <c r="F5" s="8"/>
      <c r="G5" s="5"/>
      <c r="H5" s="2"/>
    </row>
    <row r="6" spans="1:8" ht="15.75" customHeight="1" x14ac:dyDescent="0.35">
      <c r="A6" s="9" t="s">
        <v>3</v>
      </c>
      <c r="B6" s="4"/>
      <c r="C6" s="4"/>
      <c r="D6" s="4"/>
      <c r="E6" s="4"/>
      <c r="F6" s="5"/>
      <c r="G6" s="5"/>
      <c r="H6" s="2"/>
    </row>
    <row r="7" spans="1:8" ht="15.75" customHeight="1" x14ac:dyDescent="0.3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customHeight="1" x14ac:dyDescent="0.3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customHeight="1" x14ac:dyDescent="0.35">
      <c r="A9" s="93" t="s">
        <v>10</v>
      </c>
      <c r="B9" s="13"/>
      <c r="C9" s="14"/>
      <c r="D9" s="73">
        <v>2</v>
      </c>
      <c r="E9" s="74">
        <v>123611</v>
      </c>
      <c r="F9" s="74">
        <v>27286.5</v>
      </c>
      <c r="G9" s="75">
        <f>F9/E9</f>
        <v>0.22074491752352138</v>
      </c>
      <c r="H9" s="15"/>
    </row>
    <row r="10" spans="1:8" ht="15.75" customHeight="1" x14ac:dyDescent="0.3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customHeight="1" x14ac:dyDescent="0.3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customHeight="1" x14ac:dyDescent="0.3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customHeight="1" x14ac:dyDescent="0.35">
      <c r="A13" s="93" t="s">
        <v>115</v>
      </c>
      <c r="B13" s="13"/>
      <c r="C13" s="14"/>
      <c r="D13" s="73"/>
      <c r="E13" s="74"/>
      <c r="F13" s="74"/>
      <c r="G13" s="75"/>
      <c r="H13" s="15"/>
    </row>
    <row r="14" spans="1:8" ht="15.75" customHeight="1" x14ac:dyDescent="0.35">
      <c r="A14" s="93" t="s">
        <v>97</v>
      </c>
      <c r="B14" s="13"/>
      <c r="C14" s="14"/>
      <c r="D14" s="73"/>
      <c r="E14" s="74"/>
      <c r="F14" s="74"/>
      <c r="G14" s="75"/>
      <c r="H14" s="15"/>
    </row>
    <row r="15" spans="1:8" ht="15.75" customHeight="1" x14ac:dyDescent="0.35">
      <c r="A15" s="93" t="s">
        <v>57</v>
      </c>
      <c r="B15" s="13"/>
      <c r="C15" s="14"/>
      <c r="D15" s="73">
        <v>1</v>
      </c>
      <c r="E15" s="74">
        <v>14924</v>
      </c>
      <c r="F15" s="74">
        <v>6601.5</v>
      </c>
      <c r="G15" s="75">
        <f>+F15/E15</f>
        <v>0.44234119538997591</v>
      </c>
      <c r="H15" s="15"/>
    </row>
    <row r="16" spans="1:8" ht="15.75" customHeight="1" x14ac:dyDescent="0.3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customHeight="1" x14ac:dyDescent="0.35">
      <c r="A17" s="93" t="s">
        <v>25</v>
      </c>
      <c r="B17" s="13"/>
      <c r="C17" s="14"/>
      <c r="D17" s="73"/>
      <c r="E17" s="74"/>
      <c r="F17" s="74"/>
      <c r="G17" s="75"/>
      <c r="H17" s="15"/>
    </row>
    <row r="18" spans="1:8" ht="15.75" customHeight="1" x14ac:dyDescent="0.35">
      <c r="A18" s="93" t="s">
        <v>14</v>
      </c>
      <c r="B18" s="13"/>
      <c r="C18" s="14"/>
      <c r="D18" s="73"/>
      <c r="E18" s="74"/>
      <c r="F18" s="74"/>
      <c r="G18" s="75"/>
      <c r="H18" s="15"/>
    </row>
    <row r="19" spans="1:8" ht="15.75" customHeight="1" x14ac:dyDescent="0.3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customHeight="1" x14ac:dyDescent="0.3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customHeight="1" x14ac:dyDescent="0.3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customHeight="1" x14ac:dyDescent="0.35">
      <c r="A22" s="93" t="s">
        <v>127</v>
      </c>
      <c r="B22" s="13"/>
      <c r="C22" s="14"/>
      <c r="D22" s="73"/>
      <c r="E22" s="74"/>
      <c r="F22" s="74"/>
      <c r="G22" s="75"/>
      <c r="H22" s="15"/>
    </row>
    <row r="23" spans="1:8" ht="15.75" customHeight="1" x14ac:dyDescent="0.3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customHeight="1" x14ac:dyDescent="0.3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customHeight="1" x14ac:dyDescent="0.3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customHeight="1" x14ac:dyDescent="0.3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customHeight="1" x14ac:dyDescent="0.3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customHeight="1" x14ac:dyDescent="0.3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customHeight="1" x14ac:dyDescent="0.3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customHeight="1" x14ac:dyDescent="0.35">
      <c r="A30" s="70" t="s">
        <v>112</v>
      </c>
      <c r="B30" s="13"/>
      <c r="C30" s="14"/>
      <c r="D30" s="73"/>
      <c r="E30" s="74"/>
      <c r="F30" s="74"/>
      <c r="G30" s="75"/>
      <c r="H30" s="15"/>
    </row>
    <row r="31" spans="1:8" ht="15.75" customHeight="1" x14ac:dyDescent="0.35">
      <c r="A31" s="70" t="s">
        <v>27</v>
      </c>
      <c r="B31" s="13"/>
      <c r="C31" s="14"/>
      <c r="D31" s="73">
        <v>1</v>
      </c>
      <c r="E31" s="74">
        <v>34400</v>
      </c>
      <c r="F31" s="74">
        <v>10889.5</v>
      </c>
      <c r="G31" s="75">
        <f>+F31/E31</f>
        <v>0.31655523255813955</v>
      </c>
      <c r="H31" s="15"/>
    </row>
    <row r="32" spans="1:8" ht="15.75" customHeight="1" x14ac:dyDescent="0.3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customHeight="1" x14ac:dyDescent="0.35">
      <c r="A33" s="70" t="s">
        <v>118</v>
      </c>
      <c r="B33" s="13"/>
      <c r="C33" s="14"/>
      <c r="D33" s="73"/>
      <c r="E33" s="74"/>
      <c r="F33" s="74"/>
      <c r="G33" s="75"/>
      <c r="H33" s="15"/>
    </row>
    <row r="34" spans="1:8" ht="15.75" customHeight="1" x14ac:dyDescent="0.35">
      <c r="A34" s="70" t="s">
        <v>130</v>
      </c>
      <c r="B34" s="13"/>
      <c r="C34" s="14"/>
      <c r="D34" s="73"/>
      <c r="E34" s="74"/>
      <c r="F34" s="74"/>
      <c r="G34" s="75"/>
      <c r="H34" s="15"/>
    </row>
    <row r="35" spans="1:8" ht="15.75" customHeight="1" x14ac:dyDescent="0.35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ht="15.75" customHeight="1" x14ac:dyDescent="0.35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ht="15.75" customHeight="1" x14ac:dyDescent="0.35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ht="15.75" customHeight="1" x14ac:dyDescent="0.35">
      <c r="A38" s="17"/>
      <c r="B38" s="18"/>
      <c r="C38" s="14"/>
      <c r="D38" s="77"/>
      <c r="E38" s="80"/>
      <c r="F38" s="80"/>
      <c r="G38" s="79"/>
      <c r="H38" s="15"/>
    </row>
    <row r="39" spans="1:8" ht="15.75" customHeight="1" x14ac:dyDescent="0.35">
      <c r="A39" s="19" t="s">
        <v>31</v>
      </c>
      <c r="B39" s="20"/>
      <c r="C39" s="21"/>
      <c r="D39" s="81">
        <f>SUM(D9:D38)</f>
        <v>4</v>
      </c>
      <c r="E39" s="82">
        <f>SUM(E9:E38)</f>
        <v>172935</v>
      </c>
      <c r="F39" s="82">
        <f>SUM(F9:F38)</f>
        <v>44777.5</v>
      </c>
      <c r="G39" s="83">
        <f>F39/E39</f>
        <v>0.25892676439124529</v>
      </c>
      <c r="H39" s="15"/>
    </row>
    <row r="40" spans="1:8" ht="15.75" customHeight="1" x14ac:dyDescent="0.35">
      <c r="A40" s="22"/>
      <c r="B40" s="22"/>
      <c r="C40" s="22"/>
      <c r="D40" s="84"/>
      <c r="E40" s="85"/>
      <c r="F40" s="86"/>
      <c r="G40" s="86"/>
      <c r="H40" s="2"/>
    </row>
    <row r="41" spans="1:8" ht="15.75" customHeight="1" x14ac:dyDescent="0.3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customHeight="1" x14ac:dyDescent="0.3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customHeight="1" x14ac:dyDescent="0.3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customHeight="1" x14ac:dyDescent="0.35">
      <c r="A44" s="27" t="s">
        <v>33</v>
      </c>
      <c r="B44" s="28"/>
      <c r="C44" s="14"/>
      <c r="D44" s="73">
        <v>9</v>
      </c>
      <c r="E44" s="74">
        <v>505754</v>
      </c>
      <c r="F44" s="74">
        <v>33287.449999999997</v>
      </c>
      <c r="G44" s="75">
        <f>1-(+F44/E44)</f>
        <v>0.93418252747383113</v>
      </c>
      <c r="H44" s="15"/>
    </row>
    <row r="45" spans="1:8" ht="15.75" customHeight="1" x14ac:dyDescent="0.3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customHeight="1" x14ac:dyDescent="0.35">
      <c r="A46" s="27" t="s">
        <v>35</v>
      </c>
      <c r="B46" s="28"/>
      <c r="C46" s="14"/>
      <c r="D46" s="73">
        <v>10</v>
      </c>
      <c r="E46" s="74">
        <v>298232</v>
      </c>
      <c r="F46" s="74">
        <v>24123.25</v>
      </c>
      <c r="G46" s="75">
        <f>1-(+F46/E46)</f>
        <v>0.91911246948684244</v>
      </c>
      <c r="H46" s="15"/>
    </row>
    <row r="47" spans="1:8" ht="15.75" customHeight="1" x14ac:dyDescent="0.35">
      <c r="A47" s="27" t="s">
        <v>36</v>
      </c>
      <c r="B47" s="28"/>
      <c r="C47" s="14"/>
      <c r="D47" s="73">
        <v>6</v>
      </c>
      <c r="E47" s="74">
        <v>543795.5</v>
      </c>
      <c r="F47" s="74">
        <v>81208.5</v>
      </c>
      <c r="G47" s="75">
        <f>1-(+F47/E47)</f>
        <v>0.85066353068386924</v>
      </c>
      <c r="H47" s="15"/>
    </row>
    <row r="48" spans="1:8" ht="15.75" customHeight="1" x14ac:dyDescent="0.35">
      <c r="A48" s="27" t="s">
        <v>37</v>
      </c>
      <c r="B48" s="28"/>
      <c r="C48" s="14"/>
      <c r="D48" s="73">
        <v>16</v>
      </c>
      <c r="E48" s="74">
        <v>859557.3</v>
      </c>
      <c r="F48" s="74">
        <v>50144.160000000003</v>
      </c>
      <c r="G48" s="75">
        <f>1-(+F48/E48)</f>
        <v>0.94166280712175909</v>
      </c>
      <c r="H48" s="15"/>
    </row>
    <row r="49" spans="1:8" ht="15.75" customHeight="1" x14ac:dyDescent="0.3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customHeight="1" x14ac:dyDescent="0.35">
      <c r="A50" s="27" t="s">
        <v>39</v>
      </c>
      <c r="B50" s="28"/>
      <c r="C50" s="14"/>
      <c r="D50" s="73">
        <v>9</v>
      </c>
      <c r="E50" s="74">
        <v>570748.5</v>
      </c>
      <c r="F50" s="74">
        <v>68901</v>
      </c>
      <c r="G50" s="75">
        <f>1-(+F50/E50)</f>
        <v>0.87927957760729991</v>
      </c>
      <c r="H50" s="15"/>
    </row>
    <row r="51" spans="1:8" ht="15.75" customHeight="1" x14ac:dyDescent="0.3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customHeight="1" x14ac:dyDescent="0.3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customHeight="1" x14ac:dyDescent="0.35">
      <c r="A53" s="27" t="s">
        <v>61</v>
      </c>
      <c r="B53" s="30"/>
      <c r="C53" s="14"/>
      <c r="D53" s="73">
        <v>206</v>
      </c>
      <c r="E53" s="74">
        <v>22473955.870000001</v>
      </c>
      <c r="F53" s="74">
        <v>2573711.5499999998</v>
      </c>
      <c r="G53" s="75">
        <f>1-(+F53/E53)</f>
        <v>0.88548026146853875</v>
      </c>
      <c r="H53" s="15"/>
    </row>
    <row r="54" spans="1:8" ht="15.75" customHeight="1" x14ac:dyDescent="0.3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ht="15.75" customHeight="1" x14ac:dyDescent="0.35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ht="15.75" customHeight="1" x14ac:dyDescent="0.35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ht="15.75" customHeight="1" x14ac:dyDescent="0.35">
      <c r="A57" s="16" t="s">
        <v>29</v>
      </c>
      <c r="B57" s="28"/>
      <c r="C57" s="14"/>
      <c r="D57" s="77"/>
      <c r="E57" s="95"/>
      <c r="F57" s="74"/>
      <c r="G57" s="79"/>
      <c r="H57" s="15"/>
    </row>
    <row r="58" spans="1:8" ht="15.75" customHeight="1" x14ac:dyDescent="0.35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customHeight="1" x14ac:dyDescent="0.35">
      <c r="A59" s="32"/>
      <c r="B59" s="18"/>
      <c r="C59" s="14"/>
      <c r="D59" s="77"/>
      <c r="E59" s="80"/>
      <c r="F59" s="80"/>
      <c r="G59" s="79"/>
      <c r="H59" s="15"/>
    </row>
    <row r="60" spans="1:8" ht="15.75" customHeight="1" x14ac:dyDescent="0.35">
      <c r="A60" s="20" t="s">
        <v>45</v>
      </c>
      <c r="B60" s="20"/>
      <c r="C60" s="21"/>
      <c r="D60" s="81">
        <f>SUM(D44:D56)</f>
        <v>256</v>
      </c>
      <c r="E60" s="82">
        <f>SUM(E44:E59)</f>
        <v>25252043.170000002</v>
      </c>
      <c r="F60" s="82">
        <f>SUM(F44:F59)</f>
        <v>2831375.9099999997</v>
      </c>
      <c r="G60" s="83">
        <f>1-(F60/E60)</f>
        <v>0.88787537345240486</v>
      </c>
      <c r="H60" s="15"/>
    </row>
    <row r="61" spans="1:8" ht="15.75" customHeight="1" x14ac:dyDescent="0.35">
      <c r="A61" s="33"/>
      <c r="B61" s="33"/>
      <c r="C61" s="33"/>
      <c r="D61" s="98"/>
      <c r="E61" s="92"/>
      <c r="F61" s="34"/>
      <c r="G61" s="34"/>
      <c r="H61" s="2"/>
    </row>
    <row r="62" spans="1:8" ht="15.75" customHeight="1" x14ac:dyDescent="0.35">
      <c r="A62" s="35" t="s">
        <v>46</v>
      </c>
      <c r="B62" s="36"/>
      <c r="C62" s="36"/>
      <c r="D62" s="51"/>
      <c r="E62" s="36"/>
      <c r="F62" s="37">
        <f>F60+F39</f>
        <v>2876153.4099999997</v>
      </c>
      <c r="G62" s="36"/>
      <c r="H62" s="2"/>
    </row>
    <row r="63" spans="1:8" ht="15.75" customHeight="1" x14ac:dyDescent="0.35">
      <c r="A63" s="38"/>
      <c r="B63" s="39"/>
      <c r="C63" s="39"/>
      <c r="D63" s="52"/>
      <c r="E63" s="39"/>
      <c r="F63" s="37"/>
      <c r="G63" s="39"/>
      <c r="H63" s="2"/>
    </row>
    <row r="64" spans="1:8" ht="15.75" customHeight="1" x14ac:dyDescent="0.3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customHeight="1" x14ac:dyDescent="0.3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customHeight="1" x14ac:dyDescent="0.3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customHeight="1" x14ac:dyDescent="0.35">
      <c r="A67" s="4"/>
      <c r="B67" s="40"/>
      <c r="C67" s="40"/>
      <c r="D67" s="40"/>
      <c r="E67" s="40"/>
      <c r="F67" s="41"/>
      <c r="G67" s="40"/>
      <c r="H67" s="2"/>
    </row>
    <row r="68" spans="1:8" ht="15.75" customHeight="1" x14ac:dyDescent="0.35">
      <c r="A68" s="42" t="s">
        <v>50</v>
      </c>
      <c r="B68" s="39"/>
      <c r="C68" s="39"/>
      <c r="D68" s="39"/>
      <c r="E68" s="39"/>
      <c r="F68" s="37"/>
      <c r="G68" s="39"/>
      <c r="H68" s="2"/>
    </row>
  </sheetData>
  <phoneticPr fontId="17" type="noConversion"/>
  <printOptions horizontalCentered="1"/>
  <pageMargins left="0.25" right="0.25" top="0.25" bottom="0.25" header="0.5" footer="0.5"/>
  <pageSetup scale="5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93"/>
  <sheetViews>
    <sheetView tabSelected="1" showOutlineSymbols="0" topLeftCell="A22" zoomScale="87" workbookViewId="0">
      <selection activeCell="A45" sqref="A45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SEPTEMBER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152</v>
      </c>
      <c r="B9" s="13"/>
      <c r="C9" s="14"/>
      <c r="D9" s="73"/>
      <c r="E9" s="74"/>
      <c r="F9" s="74"/>
      <c r="G9" s="103"/>
      <c r="H9" s="15"/>
    </row>
    <row r="10" spans="1:8" ht="15.75" x14ac:dyDescent="0.25">
      <c r="A10" s="93" t="s">
        <v>11</v>
      </c>
      <c r="B10" s="13"/>
      <c r="C10" s="14"/>
      <c r="D10" s="73">
        <v>4</v>
      </c>
      <c r="E10" s="74">
        <v>904621</v>
      </c>
      <c r="F10" s="74">
        <v>25322.5</v>
      </c>
      <c r="G10" s="103">
        <f>F10/E10</f>
        <v>2.799238576155097E-2</v>
      </c>
      <c r="H10" s="15"/>
    </row>
    <row r="11" spans="1:8" ht="15.75" x14ac:dyDescent="0.25">
      <c r="A11" s="93" t="s">
        <v>73</v>
      </c>
      <c r="B11" s="13"/>
      <c r="C11" s="14"/>
      <c r="D11" s="73">
        <v>1</v>
      </c>
      <c r="E11" s="74">
        <v>296765</v>
      </c>
      <c r="F11" s="74">
        <v>111516.6</v>
      </c>
      <c r="G11" s="103">
        <f>F11/E11</f>
        <v>0.37577409734975487</v>
      </c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103221</v>
      </c>
      <c r="F12" s="74">
        <v>42434</v>
      </c>
      <c r="G12" s="103">
        <f>F12/E12</f>
        <v>0.41109851677468734</v>
      </c>
      <c r="H12" s="15"/>
    </row>
    <row r="13" spans="1:8" ht="15.75" x14ac:dyDescent="0.25">
      <c r="A13" s="93" t="s">
        <v>74</v>
      </c>
      <c r="B13" s="13"/>
      <c r="C13" s="14"/>
      <c r="D13" s="73">
        <v>19</v>
      </c>
      <c r="E13" s="74">
        <v>4445538</v>
      </c>
      <c r="F13" s="74">
        <v>978047.5</v>
      </c>
      <c r="G13" s="103">
        <f>F13/E13</f>
        <v>0.22000655488717002</v>
      </c>
      <c r="H13" s="15"/>
    </row>
    <row r="14" spans="1:8" ht="15.75" x14ac:dyDescent="0.25">
      <c r="A14" s="93" t="s">
        <v>121</v>
      </c>
      <c r="B14" s="13"/>
      <c r="C14" s="14"/>
      <c r="D14" s="73"/>
      <c r="E14" s="74"/>
      <c r="F14" s="74"/>
      <c r="G14" s="103"/>
      <c r="H14" s="15"/>
    </row>
    <row r="15" spans="1:8" ht="15.75" x14ac:dyDescent="0.25">
      <c r="A15" s="93" t="s">
        <v>113</v>
      </c>
      <c r="B15" s="13"/>
      <c r="C15" s="14"/>
      <c r="D15" s="73"/>
      <c r="E15" s="74"/>
      <c r="F15" s="74"/>
      <c r="G15" s="103"/>
      <c r="H15" s="15"/>
    </row>
    <row r="16" spans="1:8" ht="15.75" x14ac:dyDescent="0.25">
      <c r="A16" s="93" t="s">
        <v>122</v>
      </c>
      <c r="B16" s="13"/>
      <c r="C16" s="14"/>
      <c r="D16" s="73"/>
      <c r="E16" s="74"/>
      <c r="F16" s="74"/>
      <c r="G16" s="103"/>
      <c r="H16" s="15"/>
    </row>
    <row r="17" spans="1:8" ht="15.75" x14ac:dyDescent="0.25">
      <c r="A17" s="93" t="s">
        <v>153</v>
      </c>
      <c r="B17" s="13"/>
      <c r="C17" s="14"/>
      <c r="D17" s="73"/>
      <c r="E17" s="74"/>
      <c r="F17" s="74"/>
      <c r="G17" s="103"/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74">
        <v>1268434</v>
      </c>
      <c r="F18" s="74">
        <v>570277</v>
      </c>
      <c r="G18" s="103">
        <f>F18/E18</f>
        <v>0.44959138591365416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74">
        <v>2494757</v>
      </c>
      <c r="F19" s="74">
        <v>551077</v>
      </c>
      <c r="G19" s="103">
        <f>F19/E19</f>
        <v>0.22089405902057796</v>
      </c>
      <c r="H19" s="15"/>
    </row>
    <row r="20" spans="1:8" ht="15.75" x14ac:dyDescent="0.25">
      <c r="A20" s="70" t="s">
        <v>16</v>
      </c>
      <c r="B20" s="13"/>
      <c r="C20" s="14"/>
      <c r="D20" s="73"/>
      <c r="E20" s="74"/>
      <c r="F20" s="74"/>
      <c r="G20" s="103"/>
      <c r="H20" s="15"/>
    </row>
    <row r="21" spans="1:8" ht="15.75" x14ac:dyDescent="0.25">
      <c r="A21" s="93" t="s">
        <v>75</v>
      </c>
      <c r="B21" s="13"/>
      <c r="C21" s="14"/>
      <c r="D21" s="73">
        <v>3</v>
      </c>
      <c r="E21" s="74">
        <v>2678576</v>
      </c>
      <c r="F21" s="74">
        <v>636301</v>
      </c>
      <c r="G21" s="103">
        <f>F21/E21</f>
        <v>0.23755196791130809</v>
      </c>
      <c r="H21" s="15"/>
    </row>
    <row r="22" spans="1:8" ht="15.75" x14ac:dyDescent="0.25">
      <c r="A22" s="93" t="s">
        <v>98</v>
      </c>
      <c r="B22" s="13"/>
      <c r="C22" s="14"/>
      <c r="D22" s="73"/>
      <c r="E22" s="74"/>
      <c r="F22" s="74"/>
      <c r="G22" s="103"/>
      <c r="H22" s="15"/>
    </row>
    <row r="23" spans="1:8" ht="15.75" x14ac:dyDescent="0.25">
      <c r="A23" s="93" t="s">
        <v>155</v>
      </c>
      <c r="B23" s="13"/>
      <c r="C23" s="14"/>
      <c r="D23" s="73">
        <v>1</v>
      </c>
      <c r="E23" s="74">
        <v>49628</v>
      </c>
      <c r="F23" s="74">
        <v>-5113.5</v>
      </c>
      <c r="G23" s="103"/>
      <c r="H23" s="15"/>
    </row>
    <row r="24" spans="1:8" ht="15.75" x14ac:dyDescent="0.25">
      <c r="A24" s="93" t="s">
        <v>149</v>
      </c>
      <c r="B24" s="13"/>
      <c r="C24" s="14"/>
      <c r="D24" s="73">
        <v>1</v>
      </c>
      <c r="E24" s="74">
        <v>440656</v>
      </c>
      <c r="F24" s="74">
        <v>165501</v>
      </c>
      <c r="G24" s="103">
        <f>F24/E24</f>
        <v>0.37557868269126032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74">
        <v>1648744</v>
      </c>
      <c r="F25" s="74">
        <v>412288</v>
      </c>
      <c r="G25" s="103">
        <f>F25/E25</f>
        <v>0.25006186527441493</v>
      </c>
      <c r="H25" s="15"/>
    </row>
    <row r="26" spans="1:8" ht="15.75" x14ac:dyDescent="0.25">
      <c r="A26" s="94" t="s">
        <v>21</v>
      </c>
      <c r="B26" s="13"/>
      <c r="C26" s="14"/>
      <c r="D26" s="73">
        <v>21</v>
      </c>
      <c r="E26" s="74">
        <v>249737</v>
      </c>
      <c r="F26" s="74">
        <v>249737</v>
      </c>
      <c r="G26" s="103">
        <f>F26/E26</f>
        <v>1</v>
      </c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3"/>
      <c r="H27" s="15"/>
    </row>
    <row r="28" spans="1:8" ht="15.75" x14ac:dyDescent="0.25">
      <c r="A28" s="70" t="s">
        <v>23</v>
      </c>
      <c r="B28" s="13"/>
      <c r="C28" s="14"/>
      <c r="D28" s="73"/>
      <c r="E28" s="74">
        <v>58809</v>
      </c>
      <c r="F28" s="74">
        <v>4409</v>
      </c>
      <c r="G28" s="103">
        <f>F28/E28</f>
        <v>7.497151796493734E-2</v>
      </c>
      <c r="H28" s="15"/>
    </row>
    <row r="29" spans="1:8" ht="15.75" x14ac:dyDescent="0.25">
      <c r="A29" s="70" t="s">
        <v>157</v>
      </c>
      <c r="B29" s="13"/>
      <c r="C29" s="14"/>
      <c r="D29" s="73">
        <v>1</v>
      </c>
      <c r="E29" s="74">
        <v>1619546</v>
      </c>
      <c r="F29" s="74">
        <v>15377</v>
      </c>
      <c r="G29" s="103">
        <f>F29/E29</f>
        <v>9.4946361511188942E-3</v>
      </c>
      <c r="H29" s="15"/>
    </row>
    <row r="30" spans="1:8" ht="15.75" x14ac:dyDescent="0.25">
      <c r="A30" s="70" t="s">
        <v>116</v>
      </c>
      <c r="B30" s="13"/>
      <c r="C30" s="14"/>
      <c r="D30" s="73"/>
      <c r="E30" s="74"/>
      <c r="F30" s="74"/>
      <c r="G30" s="103"/>
      <c r="H30" s="15"/>
    </row>
    <row r="31" spans="1:8" ht="15.75" x14ac:dyDescent="0.25">
      <c r="A31" s="70" t="s">
        <v>19</v>
      </c>
      <c r="B31" s="13"/>
      <c r="C31" s="14"/>
      <c r="D31" s="73"/>
      <c r="E31" s="74"/>
      <c r="F31" s="74"/>
      <c r="G31" s="103"/>
      <c r="H31" s="15"/>
    </row>
    <row r="32" spans="1:8" ht="15.75" x14ac:dyDescent="0.25">
      <c r="A32" s="70" t="s">
        <v>148</v>
      </c>
      <c r="B32" s="13"/>
      <c r="C32" s="14"/>
      <c r="D32" s="73">
        <v>2</v>
      </c>
      <c r="E32" s="74">
        <v>416731</v>
      </c>
      <c r="F32" s="74">
        <v>87265</v>
      </c>
      <c r="G32" s="103">
        <f>F32/E32</f>
        <v>0.20940366807364943</v>
      </c>
      <c r="H32" s="15"/>
    </row>
    <row r="33" spans="1:8" ht="15.75" x14ac:dyDescent="0.25">
      <c r="A33" s="70" t="s">
        <v>158</v>
      </c>
      <c r="B33" s="13"/>
      <c r="C33" s="14"/>
      <c r="D33" s="73">
        <v>2</v>
      </c>
      <c r="E33" s="74">
        <v>883729</v>
      </c>
      <c r="F33" s="74">
        <v>313169</v>
      </c>
      <c r="G33" s="103">
        <f>F33/E33</f>
        <v>0.35437221139059599</v>
      </c>
      <c r="H33" s="15"/>
    </row>
    <row r="34" spans="1:8" ht="15.75" x14ac:dyDescent="0.25">
      <c r="A34" s="70" t="s">
        <v>76</v>
      </c>
      <c r="B34" s="13"/>
      <c r="C34" s="14"/>
      <c r="D34" s="73">
        <v>3</v>
      </c>
      <c r="E34" s="74">
        <v>2972663</v>
      </c>
      <c r="F34" s="74">
        <v>553000</v>
      </c>
      <c r="G34" s="103">
        <f>F34/E34</f>
        <v>0.18602848691560395</v>
      </c>
      <c r="H34" s="15"/>
    </row>
    <row r="35" spans="1:8" x14ac:dyDescent="0.2">
      <c r="A35" s="16" t="s">
        <v>28</v>
      </c>
      <c r="B35" s="13"/>
      <c r="C35" s="14"/>
      <c r="D35" s="77"/>
      <c r="E35" s="95">
        <v>859920</v>
      </c>
      <c r="F35" s="74">
        <v>124745</v>
      </c>
      <c r="G35" s="104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4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4"/>
      <c r="H37" s="15"/>
    </row>
    <row r="38" spans="1:8" x14ac:dyDescent="0.2">
      <c r="A38" s="17"/>
      <c r="B38" s="18"/>
      <c r="C38" s="14"/>
      <c r="D38" s="77"/>
      <c r="E38" s="96"/>
      <c r="F38" s="96"/>
      <c r="G38" s="104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67</v>
      </c>
      <c r="E39" s="82">
        <f>SUM(E9:E38)</f>
        <v>21392075</v>
      </c>
      <c r="F39" s="82">
        <f>SUM(F9:F38)</f>
        <v>4835353.0999999996</v>
      </c>
      <c r="G39" s="105">
        <f>F39/E39</f>
        <v>0.22603478624677595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138</v>
      </c>
      <c r="B41" s="24"/>
      <c r="C41" s="24"/>
      <c r="D41" s="25"/>
      <c r="E41" s="87"/>
      <c r="F41" s="88"/>
      <c r="G41" s="106"/>
      <c r="H41" s="2"/>
    </row>
    <row r="42" spans="1:8" ht="15.75" x14ac:dyDescent="0.25">
      <c r="A42" s="26"/>
      <c r="B42" s="26"/>
      <c r="C42" s="26"/>
      <c r="D42" s="89"/>
      <c r="E42" s="25" t="s">
        <v>147</v>
      </c>
      <c r="F42" s="25" t="s">
        <v>147</v>
      </c>
      <c r="G42" s="107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108" t="s">
        <v>135</v>
      </c>
      <c r="H43" s="2"/>
    </row>
    <row r="44" spans="1:8" ht="15.75" x14ac:dyDescent="0.25">
      <c r="A44" s="27" t="s">
        <v>10</v>
      </c>
      <c r="B44" s="28"/>
      <c r="C44" s="14"/>
      <c r="D44" s="73">
        <v>12</v>
      </c>
      <c r="E44" s="110">
        <v>4650603.5</v>
      </c>
      <c r="F44" s="74">
        <v>223122.42</v>
      </c>
      <c r="G44" s="103">
        <f>1-(+F44/E44)</f>
        <v>0.95202291057493937</v>
      </c>
      <c r="H44" s="2"/>
    </row>
    <row r="45" spans="1:8" ht="15.75" x14ac:dyDescent="0.25">
      <c r="A45" s="27"/>
      <c r="B45" s="28"/>
      <c r="C45" s="14"/>
      <c r="D45" s="73"/>
      <c r="E45" s="110"/>
      <c r="F45" s="74"/>
      <c r="G45" s="103"/>
      <c r="H45" s="2"/>
    </row>
    <row r="46" spans="1:8" x14ac:dyDescent="0.2">
      <c r="A46" s="16" t="s">
        <v>139</v>
      </c>
      <c r="B46" s="30"/>
      <c r="C46" s="14"/>
      <c r="D46" s="77"/>
      <c r="E46" s="96"/>
      <c r="F46" s="74"/>
      <c r="G46" s="104"/>
      <c r="H46" s="2"/>
    </row>
    <row r="47" spans="1:8" x14ac:dyDescent="0.2">
      <c r="A47" s="16" t="s">
        <v>44</v>
      </c>
      <c r="B47" s="28"/>
      <c r="C47" s="14"/>
      <c r="D47" s="77"/>
      <c r="E47" s="95"/>
      <c r="F47" s="74"/>
      <c r="G47" s="104"/>
      <c r="H47" s="2"/>
    </row>
    <row r="48" spans="1:8" x14ac:dyDescent="0.2">
      <c r="A48" s="16" t="s">
        <v>30</v>
      </c>
      <c r="B48" s="28"/>
      <c r="C48" s="14"/>
      <c r="D48" s="77"/>
      <c r="E48" s="95"/>
      <c r="F48" s="74"/>
      <c r="G48" s="104"/>
      <c r="H48" s="2"/>
    </row>
    <row r="49" spans="1:8" ht="15.75" x14ac:dyDescent="0.25">
      <c r="A49" s="32"/>
      <c r="B49" s="18"/>
      <c r="C49" s="14"/>
      <c r="D49" s="77"/>
      <c r="E49" s="80"/>
      <c r="F49" s="80"/>
      <c r="G49" s="104"/>
      <c r="H49" s="2"/>
    </row>
    <row r="50" spans="1:8" ht="15.75" x14ac:dyDescent="0.25">
      <c r="A50" s="20" t="s">
        <v>140</v>
      </c>
      <c r="B50" s="20"/>
      <c r="C50" s="21"/>
      <c r="D50" s="137">
        <f>SUM(D44:D46)</f>
        <v>12</v>
      </c>
      <c r="E50" s="138">
        <f>SUM(E44:E49)</f>
        <v>4650603.5</v>
      </c>
      <c r="F50" s="138">
        <f>SUM(F44:F49)</f>
        <v>223122.42</v>
      </c>
      <c r="G50" s="109">
        <f>1-(+F50/E50)</f>
        <v>0.95202291057493937</v>
      </c>
      <c r="H50" s="2"/>
    </row>
    <row r="51" spans="1:8" ht="15.75" x14ac:dyDescent="0.25">
      <c r="A51" s="22"/>
      <c r="B51" s="22"/>
      <c r="C51" s="22"/>
      <c r="D51" s="135"/>
      <c r="E51" s="136"/>
      <c r="F51" s="106"/>
      <c r="G51" s="106"/>
      <c r="H51" s="2"/>
    </row>
    <row r="52" spans="1:8" ht="18" x14ac:dyDescent="0.25">
      <c r="A52" s="23" t="s">
        <v>32</v>
      </c>
      <c r="B52" s="24"/>
      <c r="C52" s="24"/>
      <c r="D52" s="25"/>
      <c r="E52" s="87"/>
      <c r="F52" s="88"/>
      <c r="G52" s="106"/>
      <c r="H52" s="2"/>
    </row>
    <row r="53" spans="1:8" ht="15.75" x14ac:dyDescent="0.25">
      <c r="A53" s="26"/>
      <c r="B53" s="26"/>
      <c r="C53" s="26"/>
      <c r="D53" s="89"/>
      <c r="E53" s="25" t="s">
        <v>133</v>
      </c>
      <c r="F53" s="25" t="s">
        <v>133</v>
      </c>
      <c r="G53" s="107" t="s">
        <v>5</v>
      </c>
      <c r="H53" s="2"/>
    </row>
    <row r="54" spans="1:8" ht="15.75" x14ac:dyDescent="0.25">
      <c r="A54" s="26"/>
      <c r="B54" s="26"/>
      <c r="C54" s="26"/>
      <c r="D54" s="89" t="s">
        <v>6</v>
      </c>
      <c r="E54" s="90" t="s">
        <v>134</v>
      </c>
      <c r="F54" s="88" t="s">
        <v>8</v>
      </c>
      <c r="G54" s="108" t="s">
        <v>135</v>
      </c>
      <c r="H54" s="2"/>
    </row>
    <row r="55" spans="1:8" ht="15.75" x14ac:dyDescent="0.25">
      <c r="A55" s="27" t="s">
        <v>33</v>
      </c>
      <c r="B55" s="28"/>
      <c r="C55" s="14"/>
      <c r="D55" s="73">
        <v>95</v>
      </c>
      <c r="E55" s="74">
        <v>17272445.25</v>
      </c>
      <c r="F55" s="74">
        <v>896216.74</v>
      </c>
      <c r="G55" s="103">
        <f>1-(+F55/E55)</f>
        <v>0.94811292049109264</v>
      </c>
      <c r="H55" s="15"/>
    </row>
    <row r="56" spans="1:8" ht="15.75" x14ac:dyDescent="0.25">
      <c r="A56" s="27" t="s">
        <v>34</v>
      </c>
      <c r="B56" s="28"/>
      <c r="C56" s="14"/>
      <c r="D56" s="73">
        <v>8</v>
      </c>
      <c r="E56" s="74">
        <v>6394963.9699999997</v>
      </c>
      <c r="F56" s="74">
        <v>873844.72</v>
      </c>
      <c r="G56" s="103">
        <f>1-(+F56/E56)</f>
        <v>0.86335423872607053</v>
      </c>
      <c r="H56" s="15"/>
    </row>
    <row r="57" spans="1:8" ht="15.75" x14ac:dyDescent="0.25">
      <c r="A57" s="27" t="s">
        <v>35</v>
      </c>
      <c r="B57" s="28"/>
      <c r="C57" s="14"/>
      <c r="D57" s="73">
        <v>262</v>
      </c>
      <c r="E57" s="74">
        <v>16976721.75</v>
      </c>
      <c r="F57" s="74">
        <v>851487.5</v>
      </c>
      <c r="G57" s="103">
        <f>1-(+F57/E57)</f>
        <v>0.94984382070113149</v>
      </c>
      <c r="H57" s="15"/>
    </row>
    <row r="58" spans="1:8" ht="15.75" x14ac:dyDescent="0.25">
      <c r="A58" s="27" t="s">
        <v>36</v>
      </c>
      <c r="B58" s="28"/>
      <c r="C58" s="14"/>
      <c r="D58" s="73">
        <v>17</v>
      </c>
      <c r="E58" s="74">
        <v>2227611</v>
      </c>
      <c r="F58" s="74">
        <v>258188.45</v>
      </c>
      <c r="G58" s="103">
        <f>1-(+F58/E58)</f>
        <v>0.88409625827848759</v>
      </c>
      <c r="H58" s="15"/>
    </row>
    <row r="59" spans="1:8" ht="15.75" x14ac:dyDescent="0.25">
      <c r="A59" s="27" t="s">
        <v>37</v>
      </c>
      <c r="B59" s="28"/>
      <c r="C59" s="14"/>
      <c r="D59" s="73">
        <v>109</v>
      </c>
      <c r="E59" s="74">
        <v>18328297</v>
      </c>
      <c r="F59" s="74">
        <v>1400723.05</v>
      </c>
      <c r="G59" s="103">
        <f>1-(+F59/E59)</f>
        <v>0.92357593015870487</v>
      </c>
      <c r="H59" s="15"/>
    </row>
    <row r="60" spans="1:8" ht="15.75" x14ac:dyDescent="0.25">
      <c r="A60" s="27" t="s">
        <v>38</v>
      </c>
      <c r="B60" s="28"/>
      <c r="C60" s="14"/>
      <c r="D60" s="73"/>
      <c r="E60" s="74"/>
      <c r="F60" s="74"/>
      <c r="G60" s="103"/>
      <c r="H60" s="15"/>
    </row>
    <row r="61" spans="1:8" ht="15.75" x14ac:dyDescent="0.25">
      <c r="A61" s="27" t="s">
        <v>39</v>
      </c>
      <c r="B61" s="28"/>
      <c r="C61" s="14"/>
      <c r="D61" s="73">
        <v>31</v>
      </c>
      <c r="E61" s="74">
        <v>7815240</v>
      </c>
      <c r="F61" s="74">
        <v>427982.38</v>
      </c>
      <c r="G61" s="103">
        <f t="shared" ref="G61:G66" si="0">1-(+F61/E61)</f>
        <v>0.94523746167744049</v>
      </c>
      <c r="H61" s="15"/>
    </row>
    <row r="62" spans="1:8" ht="15.75" x14ac:dyDescent="0.25">
      <c r="A62" s="27" t="s">
        <v>40</v>
      </c>
      <c r="B62" s="28"/>
      <c r="C62" s="14"/>
      <c r="D62" s="73">
        <v>8</v>
      </c>
      <c r="E62" s="74">
        <v>1049120</v>
      </c>
      <c r="F62" s="74">
        <v>84605</v>
      </c>
      <c r="G62" s="103">
        <f t="shared" si="0"/>
        <v>0.91935622235778558</v>
      </c>
      <c r="H62" s="15"/>
    </row>
    <row r="63" spans="1:8" ht="15.75" x14ac:dyDescent="0.25">
      <c r="A63" s="54" t="s">
        <v>41</v>
      </c>
      <c r="B63" s="28"/>
      <c r="C63" s="14"/>
      <c r="D63" s="73">
        <v>6</v>
      </c>
      <c r="E63" s="74">
        <v>762225</v>
      </c>
      <c r="F63" s="74">
        <v>42075</v>
      </c>
      <c r="G63" s="103">
        <f t="shared" si="0"/>
        <v>0.94479976384925712</v>
      </c>
      <c r="H63" s="15"/>
    </row>
    <row r="64" spans="1:8" ht="15.75" x14ac:dyDescent="0.25">
      <c r="A64" s="55" t="s">
        <v>60</v>
      </c>
      <c r="B64" s="28"/>
      <c r="C64" s="14"/>
      <c r="D64" s="73">
        <v>2</v>
      </c>
      <c r="E64" s="74">
        <v>204400</v>
      </c>
      <c r="F64" s="74">
        <v>23600</v>
      </c>
      <c r="G64" s="103">
        <f t="shared" si="0"/>
        <v>0.8845401174168297</v>
      </c>
      <c r="H64" s="15"/>
    </row>
    <row r="65" spans="1:8" ht="15.75" x14ac:dyDescent="0.25">
      <c r="A65" s="27" t="s">
        <v>99</v>
      </c>
      <c r="B65" s="28"/>
      <c r="C65" s="14"/>
      <c r="D65" s="73">
        <v>1199</v>
      </c>
      <c r="E65" s="74">
        <v>132581221.09999999</v>
      </c>
      <c r="F65" s="74">
        <v>14631663.65</v>
      </c>
      <c r="G65" s="103">
        <f t="shared" si="0"/>
        <v>0.88963999932566618</v>
      </c>
      <c r="H65" s="15"/>
    </row>
    <row r="66" spans="1:8" ht="15.75" x14ac:dyDescent="0.25">
      <c r="A66" s="71" t="s">
        <v>100</v>
      </c>
      <c r="B66" s="30"/>
      <c r="C66" s="14"/>
      <c r="D66" s="73">
        <v>3</v>
      </c>
      <c r="E66" s="74">
        <v>528457</v>
      </c>
      <c r="F66" s="74">
        <v>54983</v>
      </c>
      <c r="G66" s="103">
        <f t="shared" si="0"/>
        <v>0.89595558389802765</v>
      </c>
      <c r="H66" s="15"/>
    </row>
    <row r="67" spans="1:8" x14ac:dyDescent="0.2">
      <c r="A67" s="31" t="s">
        <v>42</v>
      </c>
      <c r="B67" s="30"/>
      <c r="C67" s="14"/>
      <c r="D67" s="77"/>
      <c r="E67" s="96"/>
      <c r="F67" s="74"/>
      <c r="G67" s="104"/>
      <c r="H67" s="15"/>
    </row>
    <row r="68" spans="1:8" x14ac:dyDescent="0.2">
      <c r="A68" s="16" t="s">
        <v>43</v>
      </c>
      <c r="B68" s="28"/>
      <c r="C68" s="14"/>
      <c r="D68" s="77"/>
      <c r="E68" s="96"/>
      <c r="F68" s="74"/>
      <c r="G68" s="104"/>
      <c r="H68" s="15"/>
    </row>
    <row r="69" spans="1:8" x14ac:dyDescent="0.2">
      <c r="A69" s="16" t="s">
        <v>29</v>
      </c>
      <c r="B69" s="28"/>
      <c r="C69" s="14"/>
      <c r="D69" s="77"/>
      <c r="E69" s="95"/>
      <c r="F69" s="74"/>
      <c r="G69" s="104"/>
      <c r="H69" s="15"/>
    </row>
    <row r="70" spans="1:8" x14ac:dyDescent="0.2">
      <c r="A70" s="16" t="s">
        <v>30</v>
      </c>
      <c r="B70" s="28"/>
      <c r="C70" s="14"/>
      <c r="D70" s="77"/>
      <c r="E70" s="95"/>
      <c r="F70" s="74"/>
      <c r="G70" s="104"/>
      <c r="H70" s="15"/>
    </row>
    <row r="71" spans="1:8" ht="15.75" x14ac:dyDescent="0.25">
      <c r="A71" s="32"/>
      <c r="B71" s="18"/>
      <c r="C71" s="14"/>
      <c r="D71" s="77"/>
      <c r="E71" s="80"/>
      <c r="F71" s="80"/>
      <c r="G71" s="104"/>
      <c r="H71" s="2"/>
    </row>
    <row r="72" spans="1:8" ht="15.75" x14ac:dyDescent="0.25">
      <c r="A72" s="20" t="s">
        <v>45</v>
      </c>
      <c r="B72" s="20"/>
      <c r="C72" s="21"/>
      <c r="D72" s="81">
        <f>SUM(D55:D68)</f>
        <v>1740</v>
      </c>
      <c r="E72" s="82">
        <f>SUM(E55:E71)</f>
        <v>204140702.06999999</v>
      </c>
      <c r="F72" s="82">
        <f>SUM(F55:F71)</f>
        <v>19545369.490000002</v>
      </c>
      <c r="G72" s="109">
        <f>1-(+F72/E72)</f>
        <v>0.90425540182918607</v>
      </c>
      <c r="H72" s="2"/>
    </row>
    <row r="73" spans="1:8" x14ac:dyDescent="0.2">
      <c r="A73" s="33"/>
      <c r="B73" s="33"/>
      <c r="C73" s="33"/>
      <c r="D73" s="91"/>
      <c r="E73" s="92"/>
      <c r="F73" s="34"/>
      <c r="G73" s="34"/>
      <c r="H73" s="2"/>
    </row>
    <row r="74" spans="1:8" ht="18" x14ac:dyDescent="0.25">
      <c r="A74" s="35" t="s">
        <v>46</v>
      </c>
      <c r="B74" s="36"/>
      <c r="C74" s="36"/>
      <c r="D74" s="36"/>
      <c r="E74" s="36"/>
      <c r="F74" s="37">
        <f>F72+F39+F50</f>
        <v>24603845.010000005</v>
      </c>
      <c r="G74" s="36"/>
      <c r="H74" s="2"/>
    </row>
    <row r="75" spans="1:8" ht="18" x14ac:dyDescent="0.25">
      <c r="A75" s="35"/>
      <c r="B75" s="36"/>
      <c r="C75" s="36"/>
      <c r="D75" s="36"/>
      <c r="E75" s="36"/>
      <c r="F75" s="37"/>
      <c r="G75" s="36"/>
      <c r="H75" s="2"/>
    </row>
    <row r="76" spans="1:8" ht="15.75" x14ac:dyDescent="0.25">
      <c r="A76" s="4" t="s">
        <v>47</v>
      </c>
      <c r="B76" s="40"/>
      <c r="C76" s="40"/>
      <c r="D76" s="40"/>
      <c r="E76" s="40"/>
      <c r="F76" s="41"/>
      <c r="G76" s="40"/>
      <c r="H76" s="2"/>
    </row>
    <row r="77" spans="1:8" ht="15.75" x14ac:dyDescent="0.25">
      <c r="A77" s="4" t="s">
        <v>48</v>
      </c>
      <c r="B77" s="40"/>
      <c r="C77" s="40"/>
      <c r="D77" s="40"/>
      <c r="E77" s="40"/>
      <c r="F77" s="41"/>
      <c r="G77" s="40"/>
      <c r="H77" s="2"/>
    </row>
    <row r="78" spans="1:8" ht="15.75" x14ac:dyDescent="0.25">
      <c r="A78" s="4" t="s">
        <v>49</v>
      </c>
      <c r="B78" s="40"/>
      <c r="C78" s="40"/>
      <c r="D78" s="40"/>
      <c r="E78" s="40"/>
      <c r="F78" s="41"/>
      <c r="G78" s="40"/>
      <c r="H78" s="2"/>
    </row>
    <row r="79" spans="1:8" ht="15.75" x14ac:dyDescent="0.25">
      <c r="A79" s="4"/>
      <c r="B79" s="40"/>
      <c r="C79" s="40"/>
      <c r="D79" s="40"/>
      <c r="E79" s="40"/>
      <c r="F79" s="41"/>
      <c r="G79" s="40"/>
      <c r="H79" s="2"/>
    </row>
    <row r="80" spans="1:8" ht="18" x14ac:dyDescent="0.25">
      <c r="A80" s="42" t="s">
        <v>50</v>
      </c>
      <c r="B80" s="39"/>
      <c r="C80" s="39"/>
      <c r="D80" s="39"/>
      <c r="E80" s="39"/>
      <c r="F80" s="37"/>
      <c r="G80" s="39"/>
      <c r="H80" s="2"/>
    </row>
    <row r="81" spans="1:8" ht="18" x14ac:dyDescent="0.25">
      <c r="A81" s="43"/>
      <c r="B81" s="39"/>
      <c r="C81" s="39"/>
      <c r="D81" s="39"/>
      <c r="E81" s="37"/>
      <c r="F81" s="2"/>
      <c r="G81" s="2"/>
      <c r="H81" s="2"/>
    </row>
    <row r="82" spans="1:8" ht="18" x14ac:dyDescent="0.25">
      <c r="A82" s="115"/>
      <c r="B82" s="116"/>
      <c r="C82" s="116"/>
      <c r="D82" s="116"/>
      <c r="E82" s="44"/>
      <c r="F82" s="2"/>
      <c r="G82" s="2"/>
      <c r="H82" s="2"/>
    </row>
    <row r="83" spans="1:8" ht="18" x14ac:dyDescent="0.25">
      <c r="A83" s="43"/>
      <c r="B83" s="39"/>
      <c r="C83" s="39"/>
      <c r="D83" s="39"/>
      <c r="E83" s="45"/>
      <c r="F83" s="2"/>
      <c r="G83" s="2"/>
      <c r="H83" s="2"/>
    </row>
    <row r="84" spans="1:8" ht="18" x14ac:dyDescent="0.25">
      <c r="A84" s="43"/>
      <c r="B84" s="39"/>
      <c r="C84" s="39"/>
      <c r="D84" s="39"/>
      <c r="E84" s="46"/>
      <c r="F84" s="2"/>
      <c r="G84" s="2"/>
      <c r="H84" s="2"/>
    </row>
    <row r="85" spans="1:8" ht="18" x14ac:dyDescent="0.25">
      <c r="A85" s="43"/>
      <c r="B85" s="39"/>
      <c r="C85" s="39"/>
      <c r="D85" s="39"/>
      <c r="E85" s="37"/>
      <c r="F85" s="2"/>
      <c r="G85" s="2"/>
      <c r="H85" s="2"/>
    </row>
    <row r="86" spans="1:8" ht="18" x14ac:dyDescent="0.25">
      <c r="A86" s="43"/>
      <c r="B86" s="39"/>
      <c r="C86" s="39"/>
      <c r="D86" s="39"/>
      <c r="E86" s="37"/>
      <c r="F86" s="2"/>
      <c r="G86" s="2"/>
      <c r="H86" s="2"/>
    </row>
    <row r="87" spans="1:8" ht="18" x14ac:dyDescent="0.25">
      <c r="A87" s="43"/>
      <c r="B87" s="39"/>
      <c r="C87" s="39"/>
      <c r="D87" s="39"/>
      <c r="E87" s="44"/>
      <c r="F87" s="2"/>
      <c r="G87" s="2"/>
      <c r="H87" s="2"/>
    </row>
    <row r="88" spans="1:8" ht="18" x14ac:dyDescent="0.25">
      <c r="A88" s="43"/>
      <c r="B88" s="39"/>
      <c r="C88" s="39"/>
      <c r="D88" s="39"/>
      <c r="E88" s="45"/>
      <c r="F88" s="2"/>
      <c r="G88" s="2"/>
      <c r="H88" s="2"/>
    </row>
    <row r="89" spans="1:8" ht="18" x14ac:dyDescent="0.25">
      <c r="A89" s="43"/>
      <c r="B89" s="39"/>
      <c r="C89" s="39"/>
      <c r="D89" s="39"/>
      <c r="E89" s="45"/>
      <c r="F89" s="2"/>
      <c r="G89" s="2"/>
      <c r="H89" s="2"/>
    </row>
    <row r="90" spans="1:8" ht="18" x14ac:dyDescent="0.25">
      <c r="A90" s="43"/>
      <c r="B90" s="39"/>
      <c r="C90" s="39"/>
      <c r="D90" s="39"/>
      <c r="E90" s="45"/>
      <c r="F90" s="2"/>
      <c r="G90" s="2"/>
      <c r="H90" s="2"/>
    </row>
    <row r="91" spans="1:8" ht="18" x14ac:dyDescent="0.25">
      <c r="A91" s="43"/>
      <c r="B91" s="39"/>
      <c r="C91" s="39"/>
      <c r="D91" s="39"/>
      <c r="E91" s="47"/>
      <c r="F91" s="2"/>
      <c r="G91" s="2"/>
      <c r="H91" s="2"/>
    </row>
    <row r="92" spans="1:8" ht="18" x14ac:dyDescent="0.25">
      <c r="A92" s="43"/>
      <c r="B92" s="39"/>
      <c r="C92" s="39"/>
      <c r="D92" s="39"/>
      <c r="E92" s="39"/>
      <c r="F92" s="2"/>
      <c r="G92" s="2"/>
      <c r="H92" s="2"/>
    </row>
    <row r="93" spans="1:8" ht="15.75" x14ac:dyDescent="0.25">
      <c r="A93" s="48"/>
      <c r="B93" s="2"/>
      <c r="C93" s="2"/>
      <c r="D93" s="2"/>
      <c r="E93" s="2"/>
      <c r="F93" s="2"/>
      <c r="G93" s="2"/>
      <c r="H93" s="2"/>
    </row>
  </sheetData>
  <phoneticPr fontId="17" type="noConversion"/>
  <printOptions horizontalCentered="1"/>
  <pageMargins left="0.20624999999999999" right="0.5" top="0.31944444444444398" bottom="0.25" header="0.5" footer="0.5"/>
  <pageSetup scale="4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22" zoomScale="87" workbookViewId="0">
      <selection activeCell="D13" sqref="D13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SEPTEMBER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7"/>
      <c r="C5" s="117"/>
      <c r="D5" s="61" t="s">
        <v>77</v>
      </c>
      <c r="E5" s="62"/>
      <c r="F5" s="8"/>
      <c r="G5" s="118"/>
      <c r="H5" s="2"/>
    </row>
    <row r="6" spans="1:8" ht="18" x14ac:dyDescent="0.25">
      <c r="A6" s="23" t="s">
        <v>3</v>
      </c>
      <c r="B6" s="117"/>
      <c r="C6" s="117"/>
      <c r="D6" s="117"/>
      <c r="E6" s="117"/>
      <c r="F6" s="118"/>
      <c r="G6" s="118"/>
      <c r="H6" s="2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110"/>
      <c r="G9" s="103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110"/>
      <c r="G10" s="103"/>
      <c r="H10" s="15"/>
    </row>
    <row r="11" spans="1:8" ht="15.75" x14ac:dyDescent="0.25">
      <c r="A11" s="93" t="s">
        <v>120</v>
      </c>
      <c r="B11" s="13"/>
      <c r="C11" s="14"/>
      <c r="D11" s="73"/>
      <c r="E11" s="99"/>
      <c r="F11" s="110"/>
      <c r="G11" s="103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110"/>
      <c r="G12" s="103"/>
      <c r="H12" s="15"/>
    </row>
    <row r="13" spans="1:8" ht="15.75" x14ac:dyDescent="0.25">
      <c r="A13" s="93" t="s">
        <v>74</v>
      </c>
      <c r="B13" s="13"/>
      <c r="C13" s="14"/>
      <c r="D13" s="73">
        <v>18</v>
      </c>
      <c r="E13" s="99">
        <v>2339840</v>
      </c>
      <c r="F13" s="110">
        <v>750724.75</v>
      </c>
      <c r="G13" s="103">
        <f>F13/E13</f>
        <v>0.32084448081920131</v>
      </c>
      <c r="H13" s="15"/>
    </row>
    <row r="14" spans="1:8" ht="15.75" x14ac:dyDescent="0.25">
      <c r="A14" s="93" t="s">
        <v>107</v>
      </c>
      <c r="B14" s="13"/>
      <c r="C14" s="14"/>
      <c r="D14" s="73">
        <v>3</v>
      </c>
      <c r="E14" s="99">
        <v>438003</v>
      </c>
      <c r="F14" s="110">
        <v>78345.5</v>
      </c>
      <c r="G14" s="103">
        <f>F14/E14</f>
        <v>0.17886977943073448</v>
      </c>
      <c r="H14" s="15"/>
    </row>
    <row r="15" spans="1:8" ht="15.75" x14ac:dyDescent="0.25">
      <c r="A15" s="93" t="s">
        <v>109</v>
      </c>
      <c r="B15" s="13"/>
      <c r="C15" s="14"/>
      <c r="D15" s="73"/>
      <c r="E15" s="99"/>
      <c r="F15" s="110"/>
      <c r="G15" s="103"/>
      <c r="H15" s="15"/>
    </row>
    <row r="16" spans="1:8" ht="15.75" x14ac:dyDescent="0.25">
      <c r="A16" s="93" t="s">
        <v>104</v>
      </c>
      <c r="B16" s="13"/>
      <c r="C16" s="14"/>
      <c r="D16" s="73">
        <v>1</v>
      </c>
      <c r="E16" s="99">
        <v>71893</v>
      </c>
      <c r="F16" s="110">
        <v>18854</v>
      </c>
      <c r="G16" s="103">
        <f>F16/E16</f>
        <v>0.26225084500577245</v>
      </c>
      <c r="H16" s="15"/>
    </row>
    <row r="17" spans="1:8" ht="15.75" x14ac:dyDescent="0.25">
      <c r="A17" s="93" t="s">
        <v>78</v>
      </c>
      <c r="B17" s="13"/>
      <c r="C17" s="14"/>
      <c r="D17" s="73">
        <v>2</v>
      </c>
      <c r="E17" s="99">
        <v>346905</v>
      </c>
      <c r="F17" s="110">
        <v>88998</v>
      </c>
      <c r="G17" s="103">
        <f>F17/E17</f>
        <v>0.25654862282181001</v>
      </c>
      <c r="H17" s="15"/>
    </row>
    <row r="18" spans="1:8" ht="15.75" x14ac:dyDescent="0.25">
      <c r="A18" s="70" t="s">
        <v>114</v>
      </c>
      <c r="B18" s="13"/>
      <c r="C18" s="14"/>
      <c r="D18" s="73">
        <v>1</v>
      </c>
      <c r="E18" s="99">
        <v>429853</v>
      </c>
      <c r="F18" s="110">
        <v>167807.5</v>
      </c>
      <c r="G18" s="103">
        <f>F18/E18</f>
        <v>0.39038345667007091</v>
      </c>
      <c r="H18" s="15"/>
    </row>
    <row r="19" spans="1:8" ht="15.75" x14ac:dyDescent="0.25">
      <c r="A19" s="70" t="s">
        <v>14</v>
      </c>
      <c r="B19" s="13"/>
      <c r="C19" s="14"/>
      <c r="D19" s="73"/>
      <c r="E19" s="99"/>
      <c r="F19" s="110"/>
      <c r="G19" s="103"/>
      <c r="H19" s="15"/>
    </row>
    <row r="20" spans="1:8" ht="15.75" x14ac:dyDescent="0.25">
      <c r="A20" s="93" t="s">
        <v>15</v>
      </c>
      <c r="B20" s="13"/>
      <c r="C20" s="14"/>
      <c r="D20" s="73">
        <v>2</v>
      </c>
      <c r="E20" s="99">
        <v>1009109</v>
      </c>
      <c r="F20" s="110">
        <v>338245</v>
      </c>
      <c r="G20" s="103">
        <f>F20/E20</f>
        <v>0.33519173845441869</v>
      </c>
      <c r="H20" s="15"/>
    </row>
    <row r="21" spans="1:8" ht="15.75" x14ac:dyDescent="0.25">
      <c r="A21" s="93" t="s">
        <v>59</v>
      </c>
      <c r="B21" s="13"/>
      <c r="C21" s="14"/>
      <c r="D21" s="73"/>
      <c r="E21" s="99"/>
      <c r="F21" s="110"/>
      <c r="G21" s="103"/>
      <c r="H21" s="15"/>
    </row>
    <row r="22" spans="1:8" ht="15.75" x14ac:dyDescent="0.25">
      <c r="A22" s="93" t="s">
        <v>98</v>
      </c>
      <c r="B22" s="13"/>
      <c r="C22" s="14"/>
      <c r="D22" s="73"/>
      <c r="E22" s="99"/>
      <c r="F22" s="110"/>
      <c r="G22" s="103"/>
      <c r="H22" s="15"/>
    </row>
    <row r="23" spans="1:8" ht="15.75" x14ac:dyDescent="0.25">
      <c r="A23" s="93" t="s">
        <v>115</v>
      </c>
      <c r="B23" s="13"/>
      <c r="C23" s="14"/>
      <c r="D23" s="73">
        <v>3</v>
      </c>
      <c r="E23" s="99">
        <v>999278</v>
      </c>
      <c r="F23" s="110">
        <v>311623.45</v>
      </c>
      <c r="G23" s="103">
        <f t="shared" ref="G23:G29" si="0">F23/E23</f>
        <v>0.31184860469258807</v>
      </c>
      <c r="H23" s="15"/>
    </row>
    <row r="24" spans="1:8" ht="15.75" x14ac:dyDescent="0.25">
      <c r="A24" s="93" t="s">
        <v>18</v>
      </c>
      <c r="B24" s="13"/>
      <c r="C24" s="14"/>
      <c r="D24" s="73">
        <v>3</v>
      </c>
      <c r="E24" s="99">
        <v>2160600</v>
      </c>
      <c r="F24" s="110">
        <v>1139672.5</v>
      </c>
      <c r="G24" s="103">
        <f t="shared" si="0"/>
        <v>0.52747963528649444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933271</v>
      </c>
      <c r="F25" s="110">
        <v>174288</v>
      </c>
      <c r="G25" s="103">
        <f t="shared" si="0"/>
        <v>0.18674961506357746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110"/>
      <c r="G26" s="103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110"/>
      <c r="G27" s="103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110"/>
      <c r="G28" s="103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99">
        <v>55173</v>
      </c>
      <c r="F29" s="110">
        <v>22713</v>
      </c>
      <c r="G29" s="103">
        <f t="shared" si="0"/>
        <v>0.41166875101952044</v>
      </c>
      <c r="H29" s="15"/>
    </row>
    <row r="30" spans="1:8" ht="15.75" x14ac:dyDescent="0.25">
      <c r="A30" s="70" t="s">
        <v>67</v>
      </c>
      <c r="B30" s="13"/>
      <c r="C30" s="14"/>
      <c r="D30" s="73"/>
      <c r="E30" s="99"/>
      <c r="F30" s="110"/>
      <c r="G30" s="103"/>
      <c r="H30" s="15"/>
    </row>
    <row r="31" spans="1:8" ht="15.75" x14ac:dyDescent="0.25">
      <c r="A31" s="70" t="s">
        <v>79</v>
      </c>
      <c r="B31" s="13"/>
      <c r="C31" s="14"/>
      <c r="D31" s="73"/>
      <c r="E31" s="99"/>
      <c r="F31" s="110"/>
      <c r="G31" s="103"/>
      <c r="H31" s="15"/>
    </row>
    <row r="32" spans="1:8" ht="15.75" x14ac:dyDescent="0.25">
      <c r="A32" s="70" t="s">
        <v>110</v>
      </c>
      <c r="B32" s="13"/>
      <c r="C32" s="14"/>
      <c r="D32" s="73">
        <v>1</v>
      </c>
      <c r="E32" s="99">
        <v>98008</v>
      </c>
      <c r="F32" s="110">
        <v>51138</v>
      </c>
      <c r="G32" s="103">
        <f>F32/E32</f>
        <v>0.52177373275650962</v>
      </c>
      <c r="H32" s="15"/>
    </row>
    <row r="33" spans="1:8" ht="15.75" x14ac:dyDescent="0.25">
      <c r="A33" s="70" t="s">
        <v>27</v>
      </c>
      <c r="B33" s="13"/>
      <c r="C33" s="14"/>
      <c r="D33" s="73"/>
      <c r="E33" s="99"/>
      <c r="F33" s="110"/>
      <c r="G33" s="103"/>
      <c r="H33" s="15"/>
    </row>
    <row r="34" spans="1:8" ht="15.75" x14ac:dyDescent="0.25">
      <c r="A34" s="70" t="s">
        <v>76</v>
      </c>
      <c r="B34" s="13"/>
      <c r="C34" s="14"/>
      <c r="D34" s="73">
        <v>5</v>
      </c>
      <c r="E34" s="99">
        <v>4037163</v>
      </c>
      <c r="F34" s="110">
        <v>498858</v>
      </c>
      <c r="G34" s="103">
        <f>F34/E34</f>
        <v>0.12356647477448891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110"/>
      <c r="G35" s="104"/>
      <c r="H35" s="15"/>
    </row>
    <row r="36" spans="1:8" x14ac:dyDescent="0.2">
      <c r="A36" s="16" t="s">
        <v>44</v>
      </c>
      <c r="B36" s="13"/>
      <c r="C36" s="14"/>
      <c r="D36" s="77"/>
      <c r="E36" s="99"/>
      <c r="F36" s="110"/>
      <c r="G36" s="104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4"/>
      <c r="H37" s="15"/>
    </row>
    <row r="38" spans="1:8" x14ac:dyDescent="0.2">
      <c r="A38" s="17"/>
      <c r="B38" s="18"/>
      <c r="C38" s="14"/>
      <c r="D38" s="77"/>
      <c r="E38" s="96"/>
      <c r="F38" s="96"/>
      <c r="G38" s="104"/>
      <c r="H38" s="15"/>
    </row>
    <row r="39" spans="1:8" ht="15.75" x14ac:dyDescent="0.25">
      <c r="A39" s="19" t="s">
        <v>31</v>
      </c>
      <c r="B39" s="20"/>
      <c r="C39" s="21"/>
      <c r="D39" s="81">
        <f>SUM(D9:D38)</f>
        <v>44</v>
      </c>
      <c r="E39" s="82">
        <f>SUM(E9:E38)</f>
        <v>12919096</v>
      </c>
      <c r="F39" s="82">
        <f>SUM(F9:F38)</f>
        <v>3641267.7</v>
      </c>
      <c r="G39" s="105">
        <f>F39/E39</f>
        <v>0.28185158621005679</v>
      </c>
      <c r="H39" s="15"/>
    </row>
    <row r="40" spans="1:8" ht="15.75" x14ac:dyDescent="0.25">
      <c r="A40" s="119"/>
      <c r="B40" s="120"/>
      <c r="C40" s="21"/>
      <c r="D40" s="121"/>
      <c r="E40" s="122"/>
      <c r="F40" s="122"/>
      <c r="G40" s="123"/>
      <c r="H40" s="15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6"/>
      <c r="H41" s="15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107" t="s">
        <v>5</v>
      </c>
      <c r="H42" s="15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108" t="s">
        <v>135</v>
      </c>
      <c r="H43" s="15"/>
    </row>
    <row r="44" spans="1:8" ht="15.75" x14ac:dyDescent="0.25">
      <c r="A44" s="27" t="s">
        <v>33</v>
      </c>
      <c r="B44" s="28"/>
      <c r="C44" s="14"/>
      <c r="D44" s="73">
        <v>147</v>
      </c>
      <c r="E44" s="74">
        <v>28055158.16</v>
      </c>
      <c r="F44" s="74">
        <v>1690919.62</v>
      </c>
      <c r="G44" s="103">
        <f>1-(+F44/E44)</f>
        <v>0.93972874398509543</v>
      </c>
      <c r="H44" s="15"/>
    </row>
    <row r="45" spans="1:8" ht="15.75" x14ac:dyDescent="0.25">
      <c r="A45" s="27" t="s">
        <v>34</v>
      </c>
      <c r="B45" s="28"/>
      <c r="C45" s="14"/>
      <c r="D45" s="73">
        <v>18</v>
      </c>
      <c r="E45" s="74">
        <v>6867160.6900000004</v>
      </c>
      <c r="F45" s="74">
        <v>580859.65</v>
      </c>
      <c r="G45" s="103">
        <f t="shared" ref="G45:G54" si="1">1-(+F45/E45)</f>
        <v>0.91541487432413637</v>
      </c>
      <c r="H45" s="15"/>
    </row>
    <row r="46" spans="1:8" ht="15.75" x14ac:dyDescent="0.25">
      <c r="A46" s="27" t="s">
        <v>35</v>
      </c>
      <c r="B46" s="28"/>
      <c r="C46" s="14"/>
      <c r="D46" s="73">
        <v>144</v>
      </c>
      <c r="E46" s="74">
        <v>18465680.420000002</v>
      </c>
      <c r="F46" s="74">
        <v>905111.43</v>
      </c>
      <c r="G46" s="103">
        <f t="shared" si="1"/>
        <v>0.95098412788408915</v>
      </c>
      <c r="H46" s="15"/>
    </row>
    <row r="47" spans="1:8" ht="15.75" x14ac:dyDescent="0.25">
      <c r="A47" s="27" t="s">
        <v>36</v>
      </c>
      <c r="B47" s="28"/>
      <c r="C47" s="14"/>
      <c r="D47" s="73">
        <v>5</v>
      </c>
      <c r="E47" s="74">
        <v>1071847.5</v>
      </c>
      <c r="F47" s="74">
        <v>48083.5</v>
      </c>
      <c r="G47" s="103">
        <f t="shared" si="1"/>
        <v>0.95513960708029821</v>
      </c>
      <c r="H47" s="15"/>
    </row>
    <row r="48" spans="1:8" ht="15.75" x14ac:dyDescent="0.25">
      <c r="A48" s="27" t="s">
        <v>37</v>
      </c>
      <c r="B48" s="28"/>
      <c r="C48" s="14"/>
      <c r="D48" s="73">
        <v>81</v>
      </c>
      <c r="E48" s="74">
        <v>12931645.15</v>
      </c>
      <c r="F48" s="74">
        <v>763642.26</v>
      </c>
      <c r="G48" s="103">
        <f t="shared" si="1"/>
        <v>0.94094778729680806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103"/>
      <c r="H49" s="2"/>
    </row>
    <row r="50" spans="1:8" ht="15.75" x14ac:dyDescent="0.25">
      <c r="A50" s="27" t="s">
        <v>39</v>
      </c>
      <c r="B50" s="28"/>
      <c r="C50" s="14"/>
      <c r="D50" s="73">
        <v>9</v>
      </c>
      <c r="E50" s="74">
        <v>2044685</v>
      </c>
      <c r="F50" s="74">
        <v>154895</v>
      </c>
      <c r="G50" s="103">
        <f t="shared" si="1"/>
        <v>0.92424505486175135</v>
      </c>
      <c r="H50" s="2"/>
    </row>
    <row r="51" spans="1:8" ht="15.75" x14ac:dyDescent="0.25">
      <c r="A51" s="27" t="s">
        <v>40</v>
      </c>
      <c r="B51" s="28"/>
      <c r="C51" s="14"/>
      <c r="D51" s="73">
        <v>4</v>
      </c>
      <c r="E51" s="74">
        <v>1082355</v>
      </c>
      <c r="F51" s="74">
        <v>54590</v>
      </c>
      <c r="G51" s="103">
        <f t="shared" si="1"/>
        <v>0.94956368289516835</v>
      </c>
      <c r="H51" s="2"/>
    </row>
    <row r="52" spans="1:8" ht="15.75" x14ac:dyDescent="0.25">
      <c r="A52" s="54" t="s">
        <v>41</v>
      </c>
      <c r="B52" s="28"/>
      <c r="C52" s="14"/>
      <c r="D52" s="73">
        <v>2</v>
      </c>
      <c r="E52" s="74">
        <v>401125</v>
      </c>
      <c r="F52" s="74">
        <v>56075</v>
      </c>
      <c r="G52" s="103">
        <f t="shared" si="1"/>
        <v>0.86020567154876915</v>
      </c>
      <c r="H52" s="2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3"/>
      <c r="H53" s="2"/>
    </row>
    <row r="54" spans="1:8" ht="15.75" x14ac:dyDescent="0.25">
      <c r="A54" s="27" t="s">
        <v>99</v>
      </c>
      <c r="B54" s="28"/>
      <c r="C54" s="14"/>
      <c r="D54" s="73">
        <v>1228</v>
      </c>
      <c r="E54" s="74">
        <v>126275363.77</v>
      </c>
      <c r="F54" s="74">
        <v>13644412.689999999</v>
      </c>
      <c r="G54" s="103">
        <f t="shared" si="1"/>
        <v>0.89194715198087127</v>
      </c>
      <c r="H54" s="2"/>
    </row>
    <row r="55" spans="1:8" ht="15.75" x14ac:dyDescent="0.25">
      <c r="A55" s="71" t="s">
        <v>100</v>
      </c>
      <c r="B55" s="30"/>
      <c r="C55" s="14"/>
      <c r="D55" s="73"/>
      <c r="E55" s="74"/>
      <c r="F55" s="74"/>
      <c r="G55" s="103"/>
      <c r="H55" s="2"/>
    </row>
    <row r="56" spans="1:8" x14ac:dyDescent="0.2">
      <c r="A56" s="16" t="s">
        <v>42</v>
      </c>
      <c r="B56" s="30"/>
      <c r="C56" s="14"/>
      <c r="D56" s="77"/>
      <c r="E56" s="96"/>
      <c r="F56" s="74"/>
      <c r="G56" s="104"/>
      <c r="H56" s="2"/>
    </row>
    <row r="57" spans="1:8" x14ac:dyDescent="0.2">
      <c r="A57" s="16" t="s">
        <v>43</v>
      </c>
      <c r="B57" s="28"/>
      <c r="C57" s="14"/>
      <c r="D57" s="77"/>
      <c r="E57" s="96"/>
      <c r="F57" s="74"/>
      <c r="G57" s="104"/>
      <c r="H57" s="2"/>
    </row>
    <row r="58" spans="1:8" x14ac:dyDescent="0.2">
      <c r="A58" s="16" t="s">
        <v>44</v>
      </c>
      <c r="B58" s="28"/>
      <c r="C58" s="14"/>
      <c r="D58" s="77"/>
      <c r="E58" s="95"/>
      <c r="F58" s="74"/>
      <c r="G58" s="104"/>
      <c r="H58" s="2"/>
    </row>
    <row r="59" spans="1:8" x14ac:dyDescent="0.2">
      <c r="A59" s="16" t="s">
        <v>30</v>
      </c>
      <c r="B59" s="28"/>
      <c r="C59" s="14"/>
      <c r="D59" s="77"/>
      <c r="E59" s="95"/>
      <c r="F59" s="74"/>
      <c r="G59" s="104"/>
      <c r="H59" s="2"/>
    </row>
    <row r="60" spans="1:8" ht="15.75" x14ac:dyDescent="0.25">
      <c r="A60" s="32"/>
      <c r="B60" s="18"/>
      <c r="C60" s="14"/>
      <c r="D60" s="77"/>
      <c r="E60" s="80"/>
      <c r="F60" s="80"/>
      <c r="G60" s="104"/>
      <c r="H60" s="2"/>
    </row>
    <row r="61" spans="1:8" ht="15.75" x14ac:dyDescent="0.25">
      <c r="A61" s="20" t="s">
        <v>45</v>
      </c>
      <c r="B61" s="20"/>
      <c r="C61" s="21"/>
      <c r="D61" s="81">
        <f>SUM(D44:D57)</f>
        <v>1638</v>
      </c>
      <c r="E61" s="82">
        <f>SUM(E44:E60)</f>
        <v>197195020.69</v>
      </c>
      <c r="F61" s="82">
        <f>SUM(F44:F60)</f>
        <v>17898589.149999999</v>
      </c>
      <c r="G61" s="109">
        <f>1-(+F61/E61)</f>
        <v>0.90923407149241642</v>
      </c>
      <c r="H61" s="2"/>
    </row>
    <row r="62" spans="1:8" x14ac:dyDescent="0.2">
      <c r="A62" s="33"/>
      <c r="B62" s="33"/>
      <c r="C62" s="33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6"/>
      <c r="D63" s="36"/>
      <c r="E63" s="36"/>
      <c r="F63" s="37">
        <f>F61+F39</f>
        <v>21539856.849999998</v>
      </c>
      <c r="G63" s="36"/>
      <c r="H63" s="2"/>
    </row>
    <row r="64" spans="1:8" ht="18" x14ac:dyDescent="0.25">
      <c r="A64" s="43"/>
      <c r="B64" s="39"/>
      <c r="C64" s="39"/>
      <c r="D64" s="39"/>
      <c r="E64" s="44"/>
      <c r="F64" s="2"/>
      <c r="G64" s="2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9"/>
      <c r="F70" s="2"/>
      <c r="G70" s="2"/>
      <c r="H70" s="2"/>
    </row>
    <row r="71" spans="1:8" ht="15.75" x14ac:dyDescent="0.25">
      <c r="A71" s="48"/>
      <c r="B71" s="2"/>
      <c r="C71" s="2"/>
      <c r="D71" s="2"/>
      <c r="E71" s="2"/>
      <c r="F71" s="2"/>
      <c r="G71" s="2"/>
      <c r="H71" s="2"/>
    </row>
  </sheetData>
  <phoneticPr fontId="17" type="noConversion"/>
  <printOptions horizontalCentered="1"/>
  <pageMargins left="0.75" right="0.75" top="0.25" bottom="0.25" header="0.5" footer="0.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ARG</vt:lpstr>
      <vt:lpstr>CARUTHERSVILLE</vt:lpstr>
      <vt:lpstr>HOLLYWOOD</vt:lpstr>
      <vt:lpstr>HARKC</vt:lpstr>
      <vt:lpstr>BALLYSKC</vt:lpstr>
      <vt:lpstr>AMERKC</vt:lpstr>
      <vt:lpstr>LAGRANGE</vt:lpstr>
      <vt:lpstr>AMERSC</vt:lpstr>
      <vt:lpstr>RIVERCITY</vt:lpstr>
      <vt:lpstr>HORSESHOE</vt:lpstr>
      <vt:lpstr>ISLEBV</vt:lpstr>
      <vt:lpstr>STJO</vt:lpstr>
      <vt:lpstr>CAPE</vt:lpstr>
      <vt:lpstr>STATE TOTALS</vt:lpstr>
      <vt:lpstr>'STATE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Goforth</dc:creator>
  <cp:lastModifiedBy>webteam-prod</cp:lastModifiedBy>
  <cp:lastPrinted>2023-02-08T23:20:04Z</cp:lastPrinted>
  <dcterms:created xsi:type="dcterms:W3CDTF">2012-06-07T14:04:25Z</dcterms:created>
  <dcterms:modified xsi:type="dcterms:W3CDTF">2023-11-09T19:57:13Z</dcterms:modified>
</cp:coreProperties>
</file>