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tabRatio="684" activeTab="2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3" r:id="rId13"/>
    <sheet name="STATE TOTALS" sheetId="14" r:id="rId14"/>
  </sheets>
  <definedNames>
    <definedName name="_xlfn.SHEET" hidden="1">#NAME?</definedName>
    <definedName name="_xlnm.Print_Area" localSheetId="13">'STATE TOTALS'!$A$1:$C$23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<sst xmlns="http://schemas.openxmlformats.org/spreadsheetml/2006/main" count="980" uniqueCount="163">
  <si>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</si>
  <si>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</si>
  <si>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</si>
  <si>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</si>
  <si>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</si>
  <si>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</si>
  <si>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</si>
  <si>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</si>
  <si>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</si>
  <si>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</si>
  <si>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</si>
  <si>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</si>
  <si>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</si>
  <si>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</si>
  <si>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</si>
  <si>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</si>
  <si>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</si>
  <si>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</si>
  <si>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</si>
  <si>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</si>
  <si>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</si>
  <si>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</si>
  <si>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</si>
  <si>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</si>
  <si>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</si>
  <si>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</si>
  <si>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</si>
  <si>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</si>
  <si>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</si>
  <si>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</si>
  <si>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</si>
  <si>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</si>
  <si>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</si>
  <si>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</si>
  <si>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</si>
  <si>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</si>
  <si>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</si>
  <si>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</si>
  <si>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</si>
  <si>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</si>
  <si>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</si>
  <si>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</si>
  <si>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</si>
  <si>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</si>
  <si>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</si>
  <si>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</si>
  <si>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</si>
  <si>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</si>
  <si>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</si>
  <si>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</si>
  <si>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</si>
  <si>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</si>
  <si>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</si>
  <si>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</si>
  <si>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</si>
  <si>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</si>
  <si>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</si>
  <si>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</si>
  <si>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</si>
  <si>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</si>
  <si>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</si>
  <si>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</si>
  <si>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</si>
  <si>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</si>
  <si>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</si>
  <si>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</si>
  <si>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</si>
  <si>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</si>
  <si>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</si>
  <si>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</si>
  <si>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</si>
  <si>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</si>
  <si>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</si>
  <si>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</si>
  <si>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</si>
  <si>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</si>
  <si>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</si>
  <si>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</si>
  <si>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</si>
  <si>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</si>
  <si>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</si>
  <si>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</si>
  <si>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</si>
  <si>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</si>
  <si>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</si>
  <si>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</si>
  <si>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</si>
  <si>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</si>
  <si>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</si>
  <si>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</si>
  <si>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</si>
  <si>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</si>
  <si>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</si>
  <si>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</si>
  <si>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</si>
  <si>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</si>
  <si>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</si>
  <si>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</si>
  <si>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</si>
  <si>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</si>
  <si>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</si>
  <si>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</si>
  <si>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</si>
  <si>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</si>
  <si>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</si>
  <si>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</si>
  <si>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</si>
  <si>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</si>
  <si>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</si>
  <si>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</si>
  <si>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</si>
  <si>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</si>
  <si>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</si>
  <si>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</si>
  <si>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</si>
  <si>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</si>
  <si>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</si>
  <si>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</si>
  <si>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</si>
  <si>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</si>
  <si>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</si>
  <si>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</si>
  <si>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</si>
  <si>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</si>
  <si>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</si>
  <si>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</si>
  <si>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</si>
  <si>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</si>
  <si>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</si>
  <si>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</si>
  <si>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</si>
  <si>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</si>
  <si>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</si>
  <si>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</si>
  <si>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</si>
  <si>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</si>
  <si>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</si>
  <si>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</si>
  <si>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</si>
  <si>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</si>
  <si>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</si>
  <si>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</si>
  <si>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</si>
  <si>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</si>
  <si>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</si>
  <si>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</si>
  <si>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</si>
  <si>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</si>
  <si>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</si>
  <si>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</si>
  <si>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</si>
  <si>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</si>
  <si>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</si>
  <si>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</si>
  <si>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</si>
  <si>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Baccarat</t>
  </si>
  <si>
    <t xml:space="preserve">   Mini Baccarat Dragon Bonus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</si>
  <si>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</si>
  <si>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</si>
  <si>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</si>
  <si>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</si>
  <si>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</si>
  <si>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>MONTH ENDED:  NOVEMBER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</si>
</sst>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 val="single"/>
      <sz val="17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8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1" fillId="0" borderId="10" xfId="0" applyNumberFormat="1" applyFont="1" applyBorder="1" applyAlignment="1" applyProtection="1">
      <alignment/>
      <protection locked="0"/>
    </xf>
    <xf numFmtId="0" fontId="12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12" xfId="0" applyNumberFormat="1" applyFont="1" applyBorder="1" applyAlignment="1">
      <alignment/>
    </xf>
    <xf numFmtId="0" fontId="13" fillId="34" borderId="12" xfId="0" applyNumberFormat="1" applyFont="1" applyFill="1" applyBorder="1" applyAlignment="1">
      <alignment/>
    </xf>
    <xf numFmtId="0" fontId="12" fillId="34" borderId="10" xfId="0" applyNumberFormat="1" applyFont="1" applyFill="1" applyBorder="1" applyAlignment="1" applyProtection="1">
      <alignment/>
      <protection locked="0"/>
    </xf>
    <xf numFmtId="0" fontId="14" fillId="0" borderId="10" xfId="0" applyNumberFormat="1" applyFont="1" applyBorder="1" applyAlignment="1">
      <alignment horizontal="left"/>
    </xf>
    <xf numFmtId="0" fontId="1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5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/>
    </xf>
    <xf numFmtId="0" fontId="10" fillId="33" borderId="12" xfId="0" applyNumberFormat="1" applyFont="1" applyFill="1" applyBorder="1" applyAlignment="1" applyProtection="1">
      <alignment/>
      <protection locked="0"/>
    </xf>
    <xf numFmtId="0" fontId="12" fillId="33" borderId="10" xfId="0" applyNumberFormat="1" applyFont="1" applyFill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 horizontal="left"/>
      <protection locked="0"/>
    </xf>
    <xf numFmtId="0" fontId="12" fillId="33" borderId="10" xfId="0" applyNumberFormat="1" applyFont="1" applyFill="1" applyBorder="1" applyAlignment="1" applyProtection="1">
      <alignment horizontal="centerContinuous"/>
      <protection locked="0"/>
    </xf>
    <xf numFmtId="0" fontId="13" fillId="0" borderId="12" xfId="0" applyNumberFormat="1" applyFont="1" applyBorder="1" applyAlignment="1">
      <alignment horizontal="left"/>
    </xf>
    <xf numFmtId="0" fontId="10" fillId="34" borderId="1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164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NumberFormat="1" applyFont="1" applyAlignment="1" applyProtection="1">
      <alignment/>
      <protection locked="0"/>
    </xf>
    <xf numFmtId="8" fontId="10" fillId="33" borderId="12" xfId="0" applyNumberFormat="1" applyFont="1" applyFill="1" applyBorder="1" applyAlignment="1" applyProtection="1" quotePrefix="1">
      <alignment/>
      <protection locked="0"/>
    </xf>
    <xf numFmtId="0" fontId="10" fillId="33" borderId="12" xfId="0" applyNumberFormat="1" applyFont="1" applyFill="1" applyBorder="1" applyAlignment="1" applyProtection="1" quotePrefix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3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0" fontId="1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22" fillId="0" borderId="0" xfId="0" applyNumberFormat="1" applyFont="1" applyAlignment="1">
      <alignment/>
    </xf>
    <xf numFmtId="0" fontId="10" fillId="0" borderId="12" xfId="0" applyNumberFormat="1" applyFont="1" applyBorder="1" applyAlignment="1" applyProtection="1">
      <alignment/>
      <protection locked="0"/>
    </xf>
    <xf numFmtId="0" fontId="10" fillId="33" borderId="14" xfId="0" applyNumberFormat="1" applyFont="1" applyFill="1" applyBorder="1" applyAlignment="1" applyProtection="1">
      <alignment horizontal="left"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40" fontId="12" fillId="0" borderId="12" xfId="0" applyNumberFormat="1" applyFont="1" applyBorder="1" applyAlignment="1" applyProtection="1">
      <alignment/>
      <protection locked="0"/>
    </xf>
    <xf numFmtId="164" fontId="12" fillId="0" borderId="12" xfId="0" applyNumberFormat="1" applyFont="1" applyBorder="1" applyAlignment="1" applyProtection="1">
      <alignment/>
      <protection locked="0"/>
    </xf>
    <xf numFmtId="4" fontId="12" fillId="0" borderId="12" xfId="0" applyNumberFormat="1" applyFont="1" applyBorder="1" applyAlignment="1" applyProtection="1">
      <alignment/>
      <protection locked="0"/>
    </xf>
    <xf numFmtId="3" fontId="12" fillId="34" borderId="12" xfId="0" applyNumberFormat="1" applyFont="1" applyFill="1" applyBorder="1" applyAlignment="1" applyProtection="1">
      <alignment horizontal="center"/>
      <protection locked="0"/>
    </xf>
    <xf numFmtId="4" fontId="12" fillId="33" borderId="12" xfId="0" applyNumberFormat="1" applyFont="1" applyFill="1" applyBorder="1" applyAlignment="1" applyProtection="1">
      <alignment/>
      <protection locked="0"/>
    </xf>
    <xf numFmtId="164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/>
      <protection locked="0"/>
    </xf>
    <xf numFmtId="3" fontId="14" fillId="33" borderId="12" xfId="0" applyNumberFormat="1" applyFont="1" applyFill="1" applyBorder="1" applyAlignment="1">
      <alignment horizontal="center"/>
    </xf>
    <xf numFmtId="4" fontId="14" fillId="33" borderId="12" xfId="0" applyNumberFormat="1" applyFont="1" applyFill="1" applyBorder="1" applyAlignment="1">
      <alignment/>
    </xf>
    <xf numFmtId="164" fontId="14" fillId="0" borderId="12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centerContinuous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23" fillId="0" borderId="12" xfId="0" applyNumberFormat="1" applyFont="1" applyBorder="1" applyAlignment="1" applyProtection="1">
      <alignment/>
      <protection locked="0"/>
    </xf>
    <xf numFmtId="40" fontId="12" fillId="33" borderId="12" xfId="0" applyNumberFormat="1" applyFont="1" applyFill="1" applyBorder="1" applyAlignment="1" applyProtection="1">
      <alignment/>
      <protection locked="0"/>
    </xf>
    <xf numFmtId="40" fontId="12" fillId="34" borderId="12" xfId="0" applyNumberFormat="1" applyFont="1" applyFill="1" applyBorder="1" applyAlignment="1" applyProtection="1">
      <alignment/>
      <protection locked="0"/>
    </xf>
    <xf numFmtId="4" fontId="12" fillId="34" borderId="12" xfId="0" applyNumberFormat="1" applyFont="1" applyFill="1" applyBorder="1" applyAlignment="1" applyProtection="1">
      <alignment horizontal="center"/>
      <protection locked="0"/>
    </xf>
    <xf numFmtId="40" fontId="12" fillId="35" borderId="12" xfId="0" applyNumberFormat="1" applyFont="1" applyFill="1" applyBorder="1" applyAlignment="1" applyProtection="1">
      <alignment/>
      <protection locked="0"/>
    </xf>
    <xf numFmtId="10" fontId="12" fillId="0" borderId="12" xfId="0" applyNumberFormat="1" applyFont="1" applyBorder="1" applyAlignment="1" applyProtection="1">
      <alignment/>
      <protection locked="0"/>
    </xf>
    <xf numFmtId="3" fontId="12" fillId="35" borderId="12" xfId="0" applyNumberFormat="1" applyFont="1" applyFill="1" applyBorder="1" applyAlignment="1" applyProtection="1">
      <alignment horizontal="center"/>
      <protection locked="0"/>
    </xf>
    <xf numFmtId="164" fontId="12" fillId="35" borderId="12" xfId="0" applyNumberFormat="1" applyFont="1" applyFill="1" applyBorder="1" applyAlignment="1" applyProtection="1">
      <alignment/>
      <protection locked="0"/>
    </xf>
    <xf numFmtId="4" fontId="12" fillId="35" borderId="12" xfId="0" applyNumberFormat="1" applyFont="1" applyFill="1" applyBorder="1" applyAlignment="1" applyProtection="1">
      <alignment/>
      <protection locked="0"/>
    </xf>
    <xf numFmtId="164" fontId="12" fillId="0" borderId="15" xfId="0" applyNumberFormat="1" applyFont="1" applyBorder="1" applyAlignment="1" applyProtection="1">
      <alignment/>
      <protection locked="0"/>
    </xf>
    <xf numFmtId="164" fontId="12" fillId="34" borderId="15" xfId="0" applyNumberFormat="1" applyFont="1" applyFill="1" applyBorder="1" applyAlignment="1" applyProtection="1">
      <alignment/>
      <protection locked="0"/>
    </xf>
    <xf numFmtId="164" fontId="14" fillId="0" borderId="15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6" xfId="0" applyNumberFormat="1" applyFont="1" applyBorder="1" applyAlignment="1">
      <alignment horizontal="centerContinuous"/>
    </xf>
    <xf numFmtId="164" fontId="14" fillId="0" borderId="17" xfId="0" applyNumberFormat="1" applyFont="1" applyBorder="1" applyAlignment="1" applyProtection="1">
      <alignment/>
      <protection locked="0"/>
    </xf>
    <xf numFmtId="40" fontId="12" fillId="0" borderId="12" xfId="0" applyNumberFormat="1" applyFont="1" applyFill="1" applyBorder="1" applyAlignment="1" applyProtection="1">
      <alignment/>
      <protection locked="0"/>
    </xf>
    <xf numFmtId="3" fontId="12" fillId="0" borderId="14" xfId="0" applyNumberFormat="1" applyFont="1" applyBorder="1" applyAlignment="1" applyProtection="1">
      <alignment horizontal="center"/>
      <protection locked="0"/>
    </xf>
    <xf numFmtId="40" fontId="12" fillId="0" borderId="14" xfId="0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left"/>
    </xf>
    <xf numFmtId="164" fontId="17" fillId="0" borderId="18" xfId="0" applyNumberFormat="1" applyFont="1" applyBorder="1" applyAlignment="1">
      <alignment horizontal="center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14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3" fontId="14" fillId="33" borderId="10" xfId="0" applyNumberFormat="1" applyFont="1" applyFill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164" fontId="14" fillId="0" borderId="10" xfId="0" applyNumberFormat="1" applyFont="1" applyBorder="1" applyAlignment="1" applyProtection="1">
      <alignment/>
      <protection locked="0"/>
    </xf>
    <xf numFmtId="0" fontId="20" fillId="0" borderId="19" xfId="0" applyFont="1" applyBorder="1" applyAlignment="1">
      <alignment/>
    </xf>
    <xf numFmtId="3" fontId="17" fillId="0" borderId="20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4" fontId="17" fillId="0" borderId="18" xfId="0" applyNumberFormat="1" applyFont="1" applyBorder="1" applyAlignment="1">
      <alignment horizontal="center"/>
    </xf>
    <xf numFmtId="0" fontId="20" fillId="36" borderId="21" xfId="0" applyFont="1" applyFill="1" applyBorder="1" applyAlignment="1">
      <alignment/>
    </xf>
    <xf numFmtId="4" fontId="16" fillId="36" borderId="18" xfId="0" applyNumberFormat="1" applyFont="1" applyFill="1" applyBorder="1" applyAlignment="1">
      <alignment horizontal="center"/>
    </xf>
    <xf numFmtId="164" fontId="17" fillId="36" borderId="18" xfId="0" applyNumberFormat="1" applyFont="1" applyFill="1" applyBorder="1" applyAlignment="1">
      <alignment horizontal="center"/>
    </xf>
    <xf numFmtId="4" fontId="16" fillId="36" borderId="22" xfId="0" applyNumberFormat="1" applyFont="1" applyFill="1" applyBorder="1" applyAlignment="1">
      <alignment horizontal="center"/>
    </xf>
    <xf numFmtId="0" fontId="17" fillId="0" borderId="23" xfId="0" applyFont="1" applyBorder="1" applyAlignment="1">
      <alignment/>
    </xf>
    <xf numFmtId="0" fontId="16" fillId="0" borderId="23" xfId="0" applyFont="1" applyBorder="1" applyAlignment="1">
      <alignment/>
    </xf>
    <xf numFmtId="4" fontId="17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3" fontId="14" fillId="33" borderId="14" xfId="0" applyNumberFormat="1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OutlineSymbols="0" zoomScale="87" zoomScaleNormal="87" zoomScalePageLayoutView="0" workbookViewId="0" topLeftCell="A43">
      <selection activeCell="A40" sqref="A40:IV40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162</v>
      </c>
      <c r="B3" s="2"/>
      <c r="C3" s="2"/>
      <c r="D3" s="2"/>
      <c r="E3" s="2"/>
      <c r="F3" s="2"/>
      <c r="G3" s="2"/>
      <c r="H3" s="2"/>
    </row>
    <row r="4" spans="1:8" ht="5.25" customHeight="1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8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2" t="s">
        <v>153</v>
      </c>
      <c r="B9" s="13"/>
      <c r="C9" s="14"/>
      <c r="D9" s="72">
        <v>1</v>
      </c>
      <c r="E9" s="97">
        <v>492421</v>
      </c>
      <c r="F9" s="73">
        <v>96252</v>
      </c>
      <c r="G9" s="102">
        <f>F9/E9</f>
        <v>0.19546688707427182</v>
      </c>
      <c r="H9" s="15"/>
    </row>
    <row r="10" spans="1:8" ht="15.75">
      <c r="A10" s="92" t="s">
        <v>11</v>
      </c>
      <c r="B10" s="13"/>
      <c r="C10" s="14"/>
      <c r="D10" s="72">
        <v>2</v>
      </c>
      <c r="E10" s="97">
        <v>1237784</v>
      </c>
      <c r="F10" s="73">
        <v>107044</v>
      </c>
      <c r="G10" s="102">
        <f>F10/E10</f>
        <v>0.08648035521544954</v>
      </c>
      <c r="H10" s="15"/>
    </row>
    <row r="11" spans="1:8" ht="15.75">
      <c r="A11" s="92" t="s">
        <v>73</v>
      </c>
      <c r="B11" s="13"/>
      <c r="C11" s="14"/>
      <c r="D11" s="72"/>
      <c r="E11" s="97"/>
      <c r="F11" s="73"/>
      <c r="G11" s="102"/>
      <c r="H11" s="15"/>
    </row>
    <row r="12" spans="1:8" ht="15.75">
      <c r="A12" s="92" t="s">
        <v>25</v>
      </c>
      <c r="B12" s="13"/>
      <c r="C12" s="14"/>
      <c r="D12" s="72"/>
      <c r="E12" s="97"/>
      <c r="F12" s="73"/>
      <c r="G12" s="102"/>
      <c r="H12" s="15"/>
    </row>
    <row r="13" spans="1:8" ht="15.75">
      <c r="A13" s="92" t="s">
        <v>74</v>
      </c>
      <c r="B13" s="13"/>
      <c r="C13" s="14"/>
      <c r="D13" s="72">
        <v>9</v>
      </c>
      <c r="E13" s="97">
        <v>1822585</v>
      </c>
      <c r="F13" s="73">
        <v>503641.5</v>
      </c>
      <c r="G13" s="102">
        <f aca="true" t="shared" si="0" ref="G13:G22">F13/E13</f>
        <v>0.2763336140701257</v>
      </c>
      <c r="H13" s="15"/>
    </row>
    <row r="14" spans="1:8" ht="15.75">
      <c r="A14" s="92" t="s">
        <v>122</v>
      </c>
      <c r="B14" s="13"/>
      <c r="C14" s="14"/>
      <c r="D14" s="72">
        <v>1</v>
      </c>
      <c r="E14" s="97">
        <v>88293</v>
      </c>
      <c r="F14" s="73">
        <v>30404</v>
      </c>
      <c r="G14" s="102">
        <f t="shared" si="0"/>
        <v>0.34435345950415097</v>
      </c>
      <c r="H14" s="15"/>
    </row>
    <row r="15" spans="1:8" ht="15.75">
      <c r="A15" s="92" t="s">
        <v>114</v>
      </c>
      <c r="B15" s="13"/>
      <c r="C15" s="14"/>
      <c r="D15" s="72">
        <v>1</v>
      </c>
      <c r="E15" s="97">
        <v>123760</v>
      </c>
      <c r="F15" s="73">
        <v>37381</v>
      </c>
      <c r="G15" s="102">
        <f t="shared" si="0"/>
        <v>0.3020442792501616</v>
      </c>
      <c r="H15" s="15"/>
    </row>
    <row r="16" spans="1:8" ht="15.75">
      <c r="A16" s="92" t="s">
        <v>123</v>
      </c>
      <c r="B16" s="13"/>
      <c r="C16" s="14"/>
      <c r="D16" s="72">
        <v>2</v>
      </c>
      <c r="E16" s="97">
        <v>2996035</v>
      </c>
      <c r="F16" s="73">
        <v>577551.5</v>
      </c>
      <c r="G16" s="102">
        <f t="shared" si="0"/>
        <v>0.19277194692318347</v>
      </c>
      <c r="H16" s="15"/>
    </row>
    <row r="17" spans="1:8" ht="15.75">
      <c r="A17" s="92" t="s">
        <v>154</v>
      </c>
      <c r="B17" s="13"/>
      <c r="C17" s="14"/>
      <c r="D17" s="72">
        <v>5</v>
      </c>
      <c r="E17" s="97">
        <v>4805596</v>
      </c>
      <c r="F17" s="73">
        <v>1030976</v>
      </c>
      <c r="G17" s="102">
        <f t="shared" si="0"/>
        <v>0.21453655280219144</v>
      </c>
      <c r="H17" s="15"/>
    </row>
    <row r="18" spans="1:8" ht="15.75">
      <c r="A18" s="92" t="s">
        <v>14</v>
      </c>
      <c r="B18" s="13"/>
      <c r="C18" s="14"/>
      <c r="D18" s="72">
        <v>1</v>
      </c>
      <c r="E18" s="97">
        <v>363828</v>
      </c>
      <c r="F18" s="73">
        <v>86920</v>
      </c>
      <c r="G18" s="102">
        <f t="shared" si="0"/>
        <v>0.2389040975405961</v>
      </c>
      <c r="H18" s="15"/>
    </row>
    <row r="19" spans="1:8" ht="15.75">
      <c r="A19" s="92" t="s">
        <v>15</v>
      </c>
      <c r="B19" s="13"/>
      <c r="C19" s="14"/>
      <c r="D19" s="72"/>
      <c r="E19" s="97"/>
      <c r="F19" s="73"/>
      <c r="G19" s="102"/>
      <c r="H19" s="15"/>
    </row>
    <row r="20" spans="1:8" ht="15.75">
      <c r="A20" s="69" t="s">
        <v>16</v>
      </c>
      <c r="B20" s="13"/>
      <c r="C20" s="14"/>
      <c r="D20" s="72">
        <v>1</v>
      </c>
      <c r="E20" s="97">
        <v>1006627</v>
      </c>
      <c r="F20" s="73">
        <v>275954.5</v>
      </c>
      <c r="G20" s="102">
        <f t="shared" si="0"/>
        <v>0.2741377888731377</v>
      </c>
      <c r="H20" s="15"/>
    </row>
    <row r="21" spans="1:8" ht="15.75">
      <c r="A21" s="92" t="s">
        <v>75</v>
      </c>
      <c r="B21" s="13"/>
      <c r="C21" s="14"/>
      <c r="D21" s="72"/>
      <c r="E21" s="97"/>
      <c r="F21" s="73"/>
      <c r="G21" s="102"/>
      <c r="H21" s="15"/>
    </row>
    <row r="22" spans="1:8" ht="15.75">
      <c r="A22" s="92" t="s">
        <v>98</v>
      </c>
      <c r="B22" s="13"/>
      <c r="C22" s="14"/>
      <c r="D22" s="72">
        <v>1</v>
      </c>
      <c r="E22" s="97">
        <v>48729</v>
      </c>
      <c r="F22" s="73">
        <v>11903</v>
      </c>
      <c r="G22" s="102">
        <f t="shared" si="0"/>
        <v>0.2442693262738821</v>
      </c>
      <c r="H22" s="15"/>
    </row>
    <row r="23" spans="1:8" ht="15.75">
      <c r="A23" s="92" t="s">
        <v>158</v>
      </c>
      <c r="B23" s="13"/>
      <c r="C23" s="14"/>
      <c r="D23" s="72"/>
      <c r="E23" s="97"/>
      <c r="F23" s="73"/>
      <c r="G23" s="102"/>
      <c r="H23" s="15"/>
    </row>
    <row r="24" spans="1:8" ht="15.75">
      <c r="A24" s="92" t="s">
        <v>150</v>
      </c>
      <c r="B24" s="13"/>
      <c r="C24" s="14"/>
      <c r="D24" s="72"/>
      <c r="E24" s="97"/>
      <c r="F24" s="73"/>
      <c r="G24" s="102"/>
      <c r="H24" s="15"/>
    </row>
    <row r="25" spans="1:8" ht="15.75">
      <c r="A25" s="93" t="s">
        <v>20</v>
      </c>
      <c r="B25" s="13"/>
      <c r="C25" s="14"/>
      <c r="D25" s="72">
        <v>3</v>
      </c>
      <c r="E25" s="97">
        <v>599510</v>
      </c>
      <c r="F25" s="73">
        <v>17834</v>
      </c>
      <c r="G25" s="102">
        <f>F25/E25</f>
        <v>0.029747627228903603</v>
      </c>
      <c r="H25" s="15"/>
    </row>
    <row r="26" spans="1:8" ht="15.75">
      <c r="A26" s="93" t="s">
        <v>21</v>
      </c>
      <c r="B26" s="13"/>
      <c r="C26" s="14"/>
      <c r="D26" s="72"/>
      <c r="E26" s="97"/>
      <c r="F26" s="73"/>
      <c r="G26" s="102"/>
      <c r="H26" s="15"/>
    </row>
    <row r="27" spans="1:8" ht="15.75">
      <c r="A27" s="69" t="s">
        <v>22</v>
      </c>
      <c r="B27" s="13"/>
      <c r="C27" s="14"/>
      <c r="D27" s="72"/>
      <c r="E27" s="73"/>
      <c r="F27" s="73"/>
      <c r="G27" s="102"/>
      <c r="H27" s="15"/>
    </row>
    <row r="28" spans="1:8" ht="15.75">
      <c r="A28" s="69" t="s">
        <v>23</v>
      </c>
      <c r="B28" s="13"/>
      <c r="C28" s="14"/>
      <c r="D28" s="72"/>
      <c r="E28" s="73"/>
      <c r="F28" s="73"/>
      <c r="G28" s="102"/>
      <c r="H28" s="15"/>
    </row>
    <row r="29" spans="1:8" ht="15.75">
      <c r="A29" s="69" t="s">
        <v>160</v>
      </c>
      <c r="B29" s="13"/>
      <c r="C29" s="14"/>
      <c r="D29" s="72"/>
      <c r="E29" s="73"/>
      <c r="F29" s="73"/>
      <c r="G29" s="102"/>
      <c r="H29" s="15"/>
    </row>
    <row r="30" spans="1:8" ht="15.75">
      <c r="A30" s="69" t="s">
        <v>117</v>
      </c>
      <c r="B30" s="13"/>
      <c r="C30" s="14"/>
      <c r="D30" s="72">
        <v>2</v>
      </c>
      <c r="E30" s="73">
        <v>452195</v>
      </c>
      <c r="F30" s="73">
        <v>105269.5</v>
      </c>
      <c r="G30" s="102">
        <f>F30/E30</f>
        <v>0.23279669169274317</v>
      </c>
      <c r="H30" s="15"/>
    </row>
    <row r="31" spans="1:8" ht="15.75">
      <c r="A31" s="69" t="s">
        <v>19</v>
      </c>
      <c r="B31" s="13"/>
      <c r="C31" s="14"/>
      <c r="D31" s="72">
        <v>1</v>
      </c>
      <c r="E31" s="73">
        <v>219841</v>
      </c>
      <c r="F31" s="73">
        <v>55423</v>
      </c>
      <c r="G31" s="102">
        <f>F31/E31</f>
        <v>0.252104930381503</v>
      </c>
      <c r="H31" s="15"/>
    </row>
    <row r="32" spans="1:8" ht="15.75">
      <c r="A32" s="69" t="s">
        <v>149</v>
      </c>
      <c r="B32" s="13"/>
      <c r="C32" s="14"/>
      <c r="D32" s="72"/>
      <c r="E32" s="73"/>
      <c r="F32" s="73"/>
      <c r="G32" s="102"/>
      <c r="H32" s="15"/>
    </row>
    <row r="33" spans="1:8" ht="15.75">
      <c r="A33" s="69" t="s">
        <v>161</v>
      </c>
      <c r="B33" s="13"/>
      <c r="C33" s="14"/>
      <c r="D33" s="72"/>
      <c r="E33" s="73"/>
      <c r="F33" s="73"/>
      <c r="G33" s="102"/>
      <c r="H33" s="15"/>
    </row>
    <row r="34" spans="1:8" ht="15.75">
      <c r="A34" s="69" t="s">
        <v>76</v>
      </c>
      <c r="B34" s="13"/>
      <c r="C34" s="14"/>
      <c r="D34" s="72"/>
      <c r="E34" s="73"/>
      <c r="F34" s="73"/>
      <c r="G34" s="102"/>
      <c r="H34" s="15"/>
    </row>
    <row r="35" spans="1:8" ht="15">
      <c r="A35" s="16" t="s">
        <v>28</v>
      </c>
      <c r="B35" s="13"/>
      <c r="C35" s="14"/>
      <c r="D35" s="76"/>
      <c r="E35" s="94"/>
      <c r="F35" s="73"/>
      <c r="G35" s="103"/>
      <c r="H35" s="15"/>
    </row>
    <row r="36" spans="1:8" ht="15">
      <c r="A36" s="16" t="s">
        <v>29</v>
      </c>
      <c r="B36" s="13"/>
      <c r="C36" s="14"/>
      <c r="D36" s="76"/>
      <c r="E36" s="94"/>
      <c r="F36" s="73"/>
      <c r="G36" s="103"/>
      <c r="H36" s="15"/>
    </row>
    <row r="37" spans="1:8" ht="15">
      <c r="A37" s="16" t="s">
        <v>30</v>
      </c>
      <c r="B37" s="13"/>
      <c r="C37" s="14"/>
      <c r="D37" s="76"/>
      <c r="E37" s="94"/>
      <c r="F37" s="73"/>
      <c r="G37" s="103"/>
      <c r="H37" s="15"/>
    </row>
    <row r="38" spans="1:8" ht="15">
      <c r="A38" s="17"/>
      <c r="B38" s="18"/>
      <c r="C38" s="14"/>
      <c r="D38" s="76"/>
      <c r="E38" s="95"/>
      <c r="F38" s="95"/>
      <c r="G38" s="103"/>
      <c r="H38" s="15"/>
    </row>
    <row r="39" spans="1:8" ht="15.75">
      <c r="A39" s="19" t="s">
        <v>31</v>
      </c>
      <c r="B39" s="20"/>
      <c r="C39" s="21"/>
      <c r="D39" s="80">
        <f>SUM(D9:D38)</f>
        <v>30</v>
      </c>
      <c r="E39" s="81">
        <f>SUM(E9:E38)</f>
        <v>14257204</v>
      </c>
      <c r="F39" s="81">
        <f>SUM(F9:F38)</f>
        <v>2936554</v>
      </c>
      <c r="G39" s="104">
        <f>F39/E39</f>
        <v>0.2059698381253435</v>
      </c>
      <c r="H39" s="15"/>
    </row>
    <row r="40" spans="1:8" ht="9" customHeight="1">
      <c r="A40" s="22"/>
      <c r="B40" s="22"/>
      <c r="C40" s="22"/>
      <c r="D40" s="83"/>
      <c r="E40" s="84"/>
      <c r="F40" s="85"/>
      <c r="G40" s="85"/>
      <c r="H40" s="2"/>
    </row>
    <row r="41" spans="1:8" ht="18">
      <c r="A41" s="23" t="s">
        <v>139</v>
      </c>
      <c r="B41" s="24"/>
      <c r="C41" s="24"/>
      <c r="D41" s="25"/>
      <c r="E41" s="86"/>
      <c r="F41" s="87"/>
      <c r="G41" s="105"/>
      <c r="H41" s="2"/>
    </row>
    <row r="42" spans="1:8" ht="15.75">
      <c r="A42" s="26"/>
      <c r="B42" s="26"/>
      <c r="C42" s="26"/>
      <c r="D42" s="88"/>
      <c r="E42" s="25" t="s">
        <v>148</v>
      </c>
      <c r="F42" s="25" t="s">
        <v>148</v>
      </c>
      <c r="G42" s="106" t="s">
        <v>5</v>
      </c>
      <c r="H42" s="2"/>
    </row>
    <row r="43" spans="1:8" ht="15.75">
      <c r="A43" s="26"/>
      <c r="B43" s="26"/>
      <c r="C43" s="26"/>
      <c r="D43" s="88" t="s">
        <v>6</v>
      </c>
      <c r="E43" s="89" t="s">
        <v>135</v>
      </c>
      <c r="F43" s="87" t="s">
        <v>8</v>
      </c>
      <c r="G43" s="107" t="s">
        <v>136</v>
      </c>
      <c r="H43" s="2"/>
    </row>
    <row r="44" spans="1:8" ht="15.75">
      <c r="A44" s="27" t="s">
        <v>10</v>
      </c>
      <c r="B44" s="28"/>
      <c r="C44" s="14"/>
      <c r="D44" s="72"/>
      <c r="E44" s="109">
        <v>347854.21</v>
      </c>
      <c r="F44" s="73">
        <v>19948.34</v>
      </c>
      <c r="G44" s="102">
        <f>1-(+F44/E44)</f>
        <v>0.9426531592071288</v>
      </c>
      <c r="H44" s="2"/>
    </row>
    <row r="45" spans="1:8" ht="15.75">
      <c r="A45" s="27" t="s">
        <v>110</v>
      </c>
      <c r="B45" s="28"/>
      <c r="C45" s="14"/>
      <c r="D45" s="72"/>
      <c r="E45" s="109">
        <v>39182.36</v>
      </c>
      <c r="F45" s="73">
        <v>1986.32</v>
      </c>
      <c r="G45" s="102">
        <f>1-(+F45/E45)</f>
        <v>0.9493057590201305</v>
      </c>
      <c r="H45" s="2"/>
    </row>
    <row r="46" spans="1:8" ht="15.75">
      <c r="A46" s="27" t="s">
        <v>20</v>
      </c>
      <c r="B46" s="28"/>
      <c r="C46" s="14"/>
      <c r="D46" s="72"/>
      <c r="E46" s="109">
        <v>1260282.27</v>
      </c>
      <c r="F46" s="73">
        <v>61866.72</v>
      </c>
      <c r="G46" s="102">
        <f>1-(+F46/E46)</f>
        <v>0.9509104258048476</v>
      </c>
      <c r="H46" s="2"/>
    </row>
    <row r="47" spans="1:8" ht="15.75">
      <c r="A47" s="27" t="s">
        <v>14</v>
      </c>
      <c r="B47" s="28"/>
      <c r="C47" s="14"/>
      <c r="D47" s="72"/>
      <c r="E47" s="109">
        <v>38145.96</v>
      </c>
      <c r="F47" s="73">
        <v>3268.74</v>
      </c>
      <c r="G47" s="102">
        <f>1-(+F47/E47)</f>
        <v>0.9143096673933491</v>
      </c>
      <c r="H47" s="2"/>
    </row>
    <row r="48" spans="1:8" ht="15.75">
      <c r="A48" s="27" t="s">
        <v>155</v>
      </c>
      <c r="B48" s="28"/>
      <c r="C48" s="14"/>
      <c r="D48" s="72"/>
      <c r="E48" s="109">
        <v>147569.54</v>
      </c>
      <c r="F48" s="73">
        <v>5864.15</v>
      </c>
      <c r="G48" s="102">
        <f>1-(+F48/E48)</f>
        <v>0.9602617857316625</v>
      </c>
      <c r="H48" s="2"/>
    </row>
    <row r="49" spans="1:8" ht="15">
      <c r="A49" s="16" t="s">
        <v>140</v>
      </c>
      <c r="B49" s="30"/>
      <c r="C49" s="14"/>
      <c r="D49" s="76"/>
      <c r="E49" s="95"/>
      <c r="F49" s="73"/>
      <c r="G49" s="103"/>
      <c r="H49" s="2"/>
    </row>
    <row r="50" spans="1:8" ht="15">
      <c r="A50" s="16" t="s">
        <v>44</v>
      </c>
      <c r="B50" s="28"/>
      <c r="C50" s="14"/>
      <c r="D50" s="76"/>
      <c r="E50" s="94"/>
      <c r="F50" s="73"/>
      <c r="G50" s="103"/>
      <c r="H50" s="2"/>
    </row>
    <row r="51" spans="1:8" ht="15">
      <c r="A51" s="16" t="s">
        <v>30</v>
      </c>
      <c r="B51" s="28"/>
      <c r="C51" s="14"/>
      <c r="D51" s="76"/>
      <c r="E51" s="94"/>
      <c r="F51" s="73"/>
      <c r="G51" s="103"/>
      <c r="H51" s="2"/>
    </row>
    <row r="52" spans="1:8" ht="15.75">
      <c r="A52" s="32"/>
      <c r="B52" s="18"/>
      <c r="C52" s="14"/>
      <c r="D52" s="76"/>
      <c r="E52" s="79"/>
      <c r="F52" s="79"/>
      <c r="G52" s="103"/>
      <c r="H52" s="2"/>
    </row>
    <row r="53" spans="1:8" ht="15.75">
      <c r="A53" s="20" t="s">
        <v>141</v>
      </c>
      <c r="B53" s="20"/>
      <c r="C53" s="21"/>
      <c r="D53" s="136">
        <v>12</v>
      </c>
      <c r="E53" s="137">
        <f>SUM(E44:E52)</f>
        <v>1833034.34</v>
      </c>
      <c r="F53" s="137">
        <f>SUM(F44:F52)</f>
        <v>92934.27</v>
      </c>
      <c r="G53" s="108">
        <f>1-(+F53/E53)</f>
        <v>0.9493003115260786</v>
      </c>
      <c r="H53" s="2"/>
    </row>
    <row r="54" spans="1:8" ht="15.75">
      <c r="A54" s="22"/>
      <c r="B54" s="22"/>
      <c r="C54" s="22"/>
      <c r="D54" s="134"/>
      <c r="E54" s="135"/>
      <c r="F54" s="105"/>
      <c r="G54" s="105"/>
      <c r="H54" s="2"/>
    </row>
    <row r="55" spans="1:8" ht="18">
      <c r="A55" s="23" t="s">
        <v>32</v>
      </c>
      <c r="B55" s="24"/>
      <c r="C55" s="24"/>
      <c r="D55" s="25"/>
      <c r="E55" s="86"/>
      <c r="F55" s="87"/>
      <c r="G55" s="105"/>
      <c r="H55" s="2"/>
    </row>
    <row r="56" spans="1:8" ht="15.75">
      <c r="A56" s="26"/>
      <c r="B56" s="26"/>
      <c r="C56" s="26"/>
      <c r="D56" s="88"/>
      <c r="E56" s="25" t="s">
        <v>134</v>
      </c>
      <c r="F56" s="25" t="s">
        <v>134</v>
      </c>
      <c r="G56" s="106" t="s">
        <v>5</v>
      </c>
      <c r="H56" s="2"/>
    </row>
    <row r="57" spans="1:8" ht="15.75">
      <c r="A57" s="26"/>
      <c r="B57" s="26"/>
      <c r="C57" s="26"/>
      <c r="D57" s="88" t="s">
        <v>6</v>
      </c>
      <c r="E57" s="89" t="s">
        <v>135</v>
      </c>
      <c r="F57" s="87" t="s">
        <v>8</v>
      </c>
      <c r="G57" s="107" t="s">
        <v>136</v>
      </c>
      <c r="H57" s="2"/>
    </row>
    <row r="58" spans="1:8" ht="15.75">
      <c r="A58" s="27" t="s">
        <v>33</v>
      </c>
      <c r="B58" s="28"/>
      <c r="C58" s="14"/>
      <c r="D58" s="72">
        <v>100</v>
      </c>
      <c r="E58" s="73">
        <v>11043285.25</v>
      </c>
      <c r="F58" s="73">
        <v>566285.42</v>
      </c>
      <c r="G58" s="102">
        <f>1-(+F58/E58)</f>
        <v>0.9487212901613675</v>
      </c>
      <c r="H58" s="15"/>
    </row>
    <row r="59" spans="1:8" ht="15.75">
      <c r="A59" s="27" t="s">
        <v>34</v>
      </c>
      <c r="B59" s="28"/>
      <c r="C59" s="14"/>
      <c r="D59" s="72">
        <v>8</v>
      </c>
      <c r="E59" s="73">
        <v>7151389.03</v>
      </c>
      <c r="F59" s="73">
        <v>570747.35</v>
      </c>
      <c r="G59" s="102">
        <f aca="true" t="shared" si="1" ref="G59:G66">1-(+F59/E59)</f>
        <v>0.9201907003512575</v>
      </c>
      <c r="H59" s="15"/>
    </row>
    <row r="60" spans="1:8" ht="15.75">
      <c r="A60" s="27" t="s">
        <v>35</v>
      </c>
      <c r="B60" s="28"/>
      <c r="C60" s="14"/>
      <c r="D60" s="72">
        <v>70</v>
      </c>
      <c r="E60" s="73">
        <v>5564639.75</v>
      </c>
      <c r="F60" s="73">
        <v>371752.65</v>
      </c>
      <c r="G60" s="102">
        <f t="shared" si="1"/>
        <v>0.9331937615548248</v>
      </c>
      <c r="H60" s="15"/>
    </row>
    <row r="61" spans="1:8" ht="15.75">
      <c r="A61" s="27" t="s">
        <v>36</v>
      </c>
      <c r="B61" s="28"/>
      <c r="C61" s="14"/>
      <c r="D61" s="72">
        <v>1</v>
      </c>
      <c r="E61" s="73">
        <v>615210.5</v>
      </c>
      <c r="F61" s="73">
        <v>30173.5</v>
      </c>
      <c r="G61" s="102">
        <f t="shared" si="1"/>
        <v>0.9509541855998882</v>
      </c>
      <c r="H61" s="15"/>
    </row>
    <row r="62" spans="1:8" ht="15.75">
      <c r="A62" s="27" t="s">
        <v>37</v>
      </c>
      <c r="B62" s="28"/>
      <c r="C62" s="14"/>
      <c r="D62" s="72">
        <v>116</v>
      </c>
      <c r="E62" s="73">
        <v>11215401.04</v>
      </c>
      <c r="F62" s="73">
        <v>916330.78</v>
      </c>
      <c r="G62" s="102">
        <f t="shared" si="1"/>
        <v>0.9182971008587313</v>
      </c>
      <c r="H62" s="15"/>
    </row>
    <row r="63" spans="1:8" ht="15.75">
      <c r="A63" s="27" t="s">
        <v>38</v>
      </c>
      <c r="B63" s="28"/>
      <c r="C63" s="14"/>
      <c r="D63" s="72">
        <v>9</v>
      </c>
      <c r="E63" s="73">
        <v>1684134</v>
      </c>
      <c r="F63" s="73">
        <v>-12298</v>
      </c>
      <c r="G63" s="102">
        <f t="shared" si="1"/>
        <v>1.0073022692968612</v>
      </c>
      <c r="H63" s="15"/>
    </row>
    <row r="64" spans="1:8" ht="15.75">
      <c r="A64" s="27" t="s">
        <v>39</v>
      </c>
      <c r="B64" s="28"/>
      <c r="C64" s="14"/>
      <c r="D64" s="72">
        <v>14</v>
      </c>
      <c r="E64" s="73">
        <v>1445447.4</v>
      </c>
      <c r="F64" s="73">
        <v>95501.4</v>
      </c>
      <c r="G64" s="102">
        <f t="shared" si="1"/>
        <v>0.9339295224440544</v>
      </c>
      <c r="H64" s="15"/>
    </row>
    <row r="65" spans="1:8" ht="15.75">
      <c r="A65" s="27" t="s">
        <v>40</v>
      </c>
      <c r="B65" s="28"/>
      <c r="C65" s="14"/>
      <c r="D65" s="72"/>
      <c r="E65" s="73"/>
      <c r="F65" s="73"/>
      <c r="G65" s="102"/>
      <c r="H65" s="15"/>
    </row>
    <row r="66" spans="1:8" ht="15.75">
      <c r="A66" s="53" t="s">
        <v>41</v>
      </c>
      <c r="B66" s="28"/>
      <c r="C66" s="14"/>
      <c r="D66" s="72">
        <v>2</v>
      </c>
      <c r="E66" s="73">
        <v>153550</v>
      </c>
      <c r="F66" s="73">
        <v>8675</v>
      </c>
      <c r="G66" s="102">
        <f t="shared" si="1"/>
        <v>0.943503744708564</v>
      </c>
      <c r="H66" s="15"/>
    </row>
    <row r="67" spans="1:8" ht="15.75">
      <c r="A67" s="54" t="s">
        <v>60</v>
      </c>
      <c r="B67" s="28"/>
      <c r="C67" s="14"/>
      <c r="D67" s="72"/>
      <c r="E67" s="73"/>
      <c r="F67" s="73"/>
      <c r="G67" s="102"/>
      <c r="H67" s="15"/>
    </row>
    <row r="68" spans="1:8" ht="15.75">
      <c r="A68" s="27" t="s">
        <v>99</v>
      </c>
      <c r="B68" s="28"/>
      <c r="C68" s="14"/>
      <c r="D68" s="72">
        <v>785</v>
      </c>
      <c r="E68" s="73">
        <v>77894033.36</v>
      </c>
      <c r="F68" s="73">
        <v>7971090.52</v>
      </c>
      <c r="G68" s="102">
        <f>1-(+F68/E68)</f>
        <v>0.897667508329421</v>
      </c>
      <c r="H68" s="15"/>
    </row>
    <row r="69" spans="1:8" ht="15.75">
      <c r="A69" s="70" t="s">
        <v>100</v>
      </c>
      <c r="B69" s="30"/>
      <c r="C69" s="14"/>
      <c r="D69" s="72"/>
      <c r="E69" s="73"/>
      <c r="F69" s="73"/>
      <c r="G69" s="102"/>
      <c r="H69" s="15"/>
    </row>
    <row r="70" spans="1:8" ht="15">
      <c r="A70" s="16" t="s">
        <v>43</v>
      </c>
      <c r="B70" s="28"/>
      <c r="C70" s="14"/>
      <c r="D70" s="76"/>
      <c r="E70" s="95"/>
      <c r="F70" s="73"/>
      <c r="G70" s="103"/>
      <c r="H70" s="15"/>
    </row>
    <row r="71" spans="1:8" ht="15">
      <c r="A71" s="16" t="s">
        <v>44</v>
      </c>
      <c r="B71" s="28"/>
      <c r="C71" s="14"/>
      <c r="D71" s="76"/>
      <c r="E71" s="95"/>
      <c r="F71" s="73"/>
      <c r="G71" s="103"/>
      <c r="H71" s="15"/>
    </row>
    <row r="72" spans="1:8" ht="15">
      <c r="A72" s="16" t="s">
        <v>30</v>
      </c>
      <c r="B72" s="28"/>
      <c r="C72" s="14"/>
      <c r="D72" s="76"/>
      <c r="E72" s="94"/>
      <c r="F72" s="73"/>
      <c r="G72" s="103"/>
      <c r="H72" s="15"/>
    </row>
    <row r="73" spans="1:8" ht="15.75">
      <c r="A73" s="32"/>
      <c r="B73" s="18"/>
      <c r="C73" s="14"/>
      <c r="D73" s="76"/>
      <c r="E73" s="94"/>
      <c r="F73" s="73"/>
      <c r="G73" s="103"/>
      <c r="H73" s="15"/>
    </row>
    <row r="74" spans="1:8" ht="15.75">
      <c r="A74" s="20" t="s">
        <v>45</v>
      </c>
      <c r="B74" s="20"/>
      <c r="C74" s="21"/>
      <c r="D74" s="76"/>
      <c r="E74" s="79"/>
      <c r="F74" s="79"/>
      <c r="G74" s="103"/>
      <c r="H74" s="15"/>
    </row>
    <row r="75" spans="1:8" ht="15.75">
      <c r="A75" s="33"/>
      <c r="B75" s="33"/>
      <c r="C75" s="33"/>
      <c r="D75" s="80">
        <f>SUM(D58:D71)</f>
        <v>1105</v>
      </c>
      <c r="E75" s="81">
        <f>SUM(E58:E74)</f>
        <v>116767090.33</v>
      </c>
      <c r="F75" s="81">
        <f>SUM(F58:F74)</f>
        <v>10518258.62</v>
      </c>
      <c r="G75" s="108">
        <f>1-(+F75/E75)</f>
        <v>0.9099210351968697</v>
      </c>
      <c r="H75" s="2"/>
    </row>
    <row r="76" spans="1:8" ht="18">
      <c r="A76" s="35" t="s">
        <v>46</v>
      </c>
      <c r="B76" s="36"/>
      <c r="C76" s="36"/>
      <c r="D76" s="90"/>
      <c r="E76" s="91"/>
      <c r="F76" s="37">
        <f>F75+F39+F53</f>
        <v>13547746.889999999</v>
      </c>
      <c r="G76" s="34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2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4"/>
      <c r="B82" s="115"/>
      <c r="C82" s="115"/>
      <c r="D82" s="115"/>
      <c r="E82" s="37"/>
      <c r="F82" s="2"/>
      <c r="G82" s="2"/>
      <c r="H82" s="2"/>
    </row>
    <row r="83" spans="1:8" ht="18">
      <c r="A83" s="43"/>
      <c r="B83" s="39"/>
      <c r="C83" s="39"/>
      <c r="D83" s="39"/>
      <c r="E83" s="44"/>
      <c r="F83" s="2"/>
      <c r="G83" s="2"/>
      <c r="H83" s="2"/>
    </row>
    <row r="84" spans="1:8" ht="18">
      <c r="A84" s="43"/>
      <c r="B84" s="39"/>
      <c r="C84" s="39"/>
      <c r="D84" s="39"/>
      <c r="E84" s="45"/>
      <c r="F84" s="2"/>
      <c r="G84" s="2"/>
      <c r="H84" s="2"/>
    </row>
    <row r="85" spans="1:8" ht="18">
      <c r="A85" s="43"/>
      <c r="B85" s="39"/>
      <c r="C85" s="39"/>
      <c r="D85" s="39"/>
      <c r="E85" s="46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37"/>
      <c r="F87" s="2"/>
      <c r="G87" s="2"/>
      <c r="H87" s="2"/>
    </row>
    <row r="88" spans="1:8" ht="18">
      <c r="A88" s="43"/>
      <c r="B88" s="39"/>
      <c r="C88" s="39"/>
      <c r="D88" s="39"/>
      <c r="E88" s="44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5"/>
      <c r="F91" s="2"/>
      <c r="G91" s="2"/>
      <c r="H91" s="2"/>
    </row>
    <row r="92" spans="1:8" ht="18">
      <c r="A92" s="43"/>
      <c r="B92" s="39"/>
      <c r="C92" s="39"/>
      <c r="D92" s="39"/>
      <c r="E92" s="47"/>
      <c r="F92" s="2"/>
      <c r="G92" s="2"/>
      <c r="H92" s="2"/>
    </row>
    <row r="93" spans="1:8" ht="18">
      <c r="A93" s="43"/>
      <c r="B93" s="39"/>
      <c r="C93" s="39"/>
      <c r="D93" s="39"/>
      <c r="E93" s="39"/>
      <c r="F93" s="2"/>
      <c r="G93" s="2"/>
      <c r="H93" s="2"/>
    </row>
    <row r="94" spans="1:8" ht="15.75">
      <c r="A94" s="48"/>
      <c r="B94" s="2"/>
      <c r="C94" s="2"/>
      <c r="D94" s="2"/>
      <c r="E94" s="2"/>
      <c r="G94" s="2"/>
      <c r="H94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9"/>
  <sheetViews>
    <sheetView zoomScale="87" zoomScaleNormal="87" zoomScalePageLayoutView="0" workbookViewId="0" topLeftCell="A40">
      <selection activeCell="A62" sqref="A62:IV62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NOVEMBER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6"/>
      <c r="C5" s="4"/>
      <c r="D5" s="6" t="s">
        <v>159</v>
      </c>
      <c r="E5" s="7"/>
      <c r="F5" s="8"/>
      <c r="G5" s="5"/>
      <c r="H5" s="2"/>
    </row>
    <row r="6" spans="1:8" ht="18">
      <c r="A6" s="23" t="s">
        <v>3</v>
      </c>
      <c r="B6" s="116"/>
      <c r="C6" s="4"/>
      <c r="D6" s="4"/>
      <c r="E6" s="4"/>
      <c r="F6" s="5"/>
      <c r="G6" s="5"/>
      <c r="H6" s="2"/>
    </row>
    <row r="7" spans="1:8" ht="15.75">
      <c r="A7" s="63"/>
      <c r="B7" s="63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63"/>
      <c r="B8" s="63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2" t="s">
        <v>10</v>
      </c>
      <c r="B9" s="13"/>
      <c r="C9" s="14"/>
      <c r="D9" s="72"/>
      <c r="E9" s="73"/>
      <c r="F9" s="73"/>
      <c r="G9" s="102"/>
      <c r="H9" s="15"/>
    </row>
    <row r="10" spans="1:8" ht="15.75">
      <c r="A10" s="92" t="s">
        <v>11</v>
      </c>
      <c r="B10" s="13"/>
      <c r="C10" s="14"/>
      <c r="D10" s="72">
        <v>2</v>
      </c>
      <c r="E10" s="73">
        <v>95192</v>
      </c>
      <c r="F10" s="73">
        <v>-8963</v>
      </c>
      <c r="G10" s="102">
        <f>F10/E10</f>
        <v>-0.09415707202285907</v>
      </c>
      <c r="H10" s="15"/>
    </row>
    <row r="11" spans="1:8" ht="15.75">
      <c r="A11" s="92" t="s">
        <v>121</v>
      </c>
      <c r="B11" s="13"/>
      <c r="C11" s="14"/>
      <c r="D11" s="72"/>
      <c r="E11" s="73"/>
      <c r="F11" s="73"/>
      <c r="G11" s="102"/>
      <c r="H11" s="15"/>
    </row>
    <row r="12" spans="1:8" ht="15.75">
      <c r="A12" s="92" t="s">
        <v>25</v>
      </c>
      <c r="B12" s="13"/>
      <c r="C12" s="14"/>
      <c r="D12" s="72">
        <v>1</v>
      </c>
      <c r="E12" s="73">
        <v>21508</v>
      </c>
      <c r="F12" s="73">
        <v>3920</v>
      </c>
      <c r="G12" s="102">
        <f>F12/E12</f>
        <v>0.18225776455272458</v>
      </c>
      <c r="H12" s="15"/>
    </row>
    <row r="13" spans="1:8" ht="15.75">
      <c r="A13" s="92" t="s">
        <v>74</v>
      </c>
      <c r="B13" s="13"/>
      <c r="C13" s="14"/>
      <c r="D13" s="72"/>
      <c r="E13" s="73"/>
      <c r="F13" s="73"/>
      <c r="G13" s="102"/>
      <c r="H13" s="15"/>
    </row>
    <row r="14" spans="1:8" ht="15.75">
      <c r="A14" s="92" t="s">
        <v>107</v>
      </c>
      <c r="B14" s="13"/>
      <c r="C14" s="14"/>
      <c r="D14" s="72"/>
      <c r="E14" s="73"/>
      <c r="F14" s="73"/>
      <c r="G14" s="102"/>
      <c r="H14" s="15"/>
    </row>
    <row r="15" spans="1:8" ht="15.75">
      <c r="A15" s="92" t="s">
        <v>109</v>
      </c>
      <c r="B15" s="13"/>
      <c r="C15" s="14"/>
      <c r="D15" s="72">
        <v>7</v>
      </c>
      <c r="E15" s="73">
        <f>1382141+36285</f>
        <v>1418426</v>
      </c>
      <c r="F15" s="73">
        <f>321021-18940</f>
        <v>302081</v>
      </c>
      <c r="G15" s="102">
        <f>F15/E15</f>
        <v>0.21296916441181987</v>
      </c>
      <c r="H15" s="15"/>
    </row>
    <row r="16" spans="1:8" ht="15.75">
      <c r="A16" s="92" t="s">
        <v>104</v>
      </c>
      <c r="B16" s="13"/>
      <c r="C16" s="14"/>
      <c r="D16" s="72">
        <v>4</v>
      </c>
      <c r="E16" s="73">
        <v>518777</v>
      </c>
      <c r="F16" s="73">
        <v>162125</v>
      </c>
      <c r="G16" s="102">
        <f>F16/E16</f>
        <v>0.31251385470057463</v>
      </c>
      <c r="H16" s="15"/>
    </row>
    <row r="17" spans="1:8" ht="15.75">
      <c r="A17" s="92" t="s">
        <v>78</v>
      </c>
      <c r="B17" s="13"/>
      <c r="C17" s="14"/>
      <c r="D17" s="72"/>
      <c r="E17" s="73"/>
      <c r="F17" s="73"/>
      <c r="G17" s="102"/>
      <c r="H17" s="15"/>
    </row>
    <row r="18" spans="1:8" ht="15.75">
      <c r="A18" s="69" t="s">
        <v>115</v>
      </c>
      <c r="B18" s="13"/>
      <c r="C18" s="14"/>
      <c r="D18" s="72"/>
      <c r="E18" s="73"/>
      <c r="F18" s="73"/>
      <c r="G18" s="102"/>
      <c r="H18" s="15"/>
    </row>
    <row r="19" spans="1:8" ht="15.75">
      <c r="A19" s="69" t="s">
        <v>14</v>
      </c>
      <c r="B19" s="13"/>
      <c r="C19" s="14"/>
      <c r="D19" s="72">
        <v>1</v>
      </c>
      <c r="E19" s="73">
        <v>39831</v>
      </c>
      <c r="F19" s="73">
        <v>9948</v>
      </c>
      <c r="G19" s="102">
        <f>F19/E19</f>
        <v>0.2497552157866988</v>
      </c>
      <c r="H19" s="15"/>
    </row>
    <row r="20" spans="1:8" ht="15.75">
      <c r="A20" s="92" t="s">
        <v>15</v>
      </c>
      <c r="B20" s="13"/>
      <c r="C20" s="14"/>
      <c r="D20" s="72">
        <v>2</v>
      </c>
      <c r="E20" s="73">
        <v>1045531</v>
      </c>
      <c r="F20" s="73">
        <v>287369</v>
      </c>
      <c r="G20" s="102">
        <f>F20/E20</f>
        <v>0.2748545954161091</v>
      </c>
      <c r="H20" s="15"/>
    </row>
    <row r="21" spans="1:8" ht="15.75">
      <c r="A21" s="92" t="s">
        <v>59</v>
      </c>
      <c r="B21" s="13"/>
      <c r="C21" s="14"/>
      <c r="D21" s="72"/>
      <c r="E21" s="73"/>
      <c r="F21" s="73"/>
      <c r="G21" s="102"/>
      <c r="H21" s="15"/>
    </row>
    <row r="22" spans="1:8" ht="15.75">
      <c r="A22" s="92" t="s">
        <v>98</v>
      </c>
      <c r="B22" s="13"/>
      <c r="C22" s="14"/>
      <c r="D22" s="72"/>
      <c r="E22" s="73"/>
      <c r="F22" s="73"/>
      <c r="G22" s="102"/>
      <c r="H22" s="15"/>
    </row>
    <row r="23" spans="1:8" ht="15.75">
      <c r="A23" s="92" t="s">
        <v>116</v>
      </c>
      <c r="B23" s="13"/>
      <c r="C23" s="14"/>
      <c r="D23" s="72"/>
      <c r="E23" s="73"/>
      <c r="F23" s="73"/>
      <c r="G23" s="102"/>
      <c r="H23" s="15"/>
    </row>
    <row r="24" spans="1:8" ht="15.75">
      <c r="A24" s="92" t="s">
        <v>18</v>
      </c>
      <c r="B24" s="13"/>
      <c r="C24" s="14"/>
      <c r="D24" s="72"/>
      <c r="E24" s="73"/>
      <c r="F24" s="73"/>
      <c r="G24" s="102"/>
      <c r="H24" s="15"/>
    </row>
    <row r="25" spans="1:8" ht="15.75">
      <c r="A25" s="93" t="s">
        <v>20</v>
      </c>
      <c r="B25" s="13"/>
      <c r="C25" s="14"/>
      <c r="D25" s="72">
        <v>3</v>
      </c>
      <c r="E25" s="73">
        <v>612706</v>
      </c>
      <c r="F25" s="73">
        <v>187509</v>
      </c>
      <c r="G25" s="102">
        <f>F25/E25</f>
        <v>0.3060342154312182</v>
      </c>
      <c r="H25" s="15"/>
    </row>
    <row r="26" spans="1:8" ht="15.75">
      <c r="A26" s="93" t="s">
        <v>21</v>
      </c>
      <c r="B26" s="13"/>
      <c r="C26" s="14"/>
      <c r="D26" s="72">
        <v>9</v>
      </c>
      <c r="E26" s="73">
        <v>108652</v>
      </c>
      <c r="F26" s="73">
        <v>108652</v>
      </c>
      <c r="G26" s="102">
        <f>F26/E26</f>
        <v>1</v>
      </c>
      <c r="H26" s="15"/>
    </row>
    <row r="27" spans="1:8" ht="15.75">
      <c r="A27" s="69" t="s">
        <v>22</v>
      </c>
      <c r="B27" s="13"/>
      <c r="C27" s="14"/>
      <c r="D27" s="72"/>
      <c r="E27" s="73"/>
      <c r="F27" s="73"/>
      <c r="G27" s="102"/>
      <c r="H27" s="15"/>
    </row>
    <row r="28" spans="1:8" ht="15.75">
      <c r="A28" s="69" t="s">
        <v>23</v>
      </c>
      <c r="B28" s="13"/>
      <c r="C28" s="14"/>
      <c r="D28" s="72"/>
      <c r="E28" s="73">
        <v>19588</v>
      </c>
      <c r="F28" s="73">
        <v>16488</v>
      </c>
      <c r="G28" s="102">
        <f>F28/E28</f>
        <v>0.8417398407188075</v>
      </c>
      <c r="H28" s="15"/>
    </row>
    <row r="29" spans="1:8" ht="15.75">
      <c r="A29" s="69" t="s">
        <v>24</v>
      </c>
      <c r="B29" s="13"/>
      <c r="C29" s="14"/>
      <c r="D29" s="72">
        <v>1</v>
      </c>
      <c r="E29" s="73">
        <v>101420</v>
      </c>
      <c r="F29" s="73">
        <v>15064.42</v>
      </c>
      <c r="G29" s="102">
        <f aca="true" t="shared" si="0" ref="G29:G34">F29/E29</f>
        <v>0.14853500295799646</v>
      </c>
      <c r="H29" s="15"/>
    </row>
    <row r="30" spans="1:8" ht="15.75">
      <c r="A30" s="69" t="s">
        <v>67</v>
      </c>
      <c r="B30" s="13"/>
      <c r="C30" s="14"/>
      <c r="D30" s="72"/>
      <c r="E30" s="73"/>
      <c r="F30" s="73"/>
      <c r="G30" s="102"/>
      <c r="H30" s="15"/>
    </row>
    <row r="31" spans="1:8" ht="15.75">
      <c r="A31" s="69" t="s">
        <v>79</v>
      </c>
      <c r="B31" s="13"/>
      <c r="C31" s="14"/>
      <c r="D31" s="72"/>
      <c r="E31" s="73"/>
      <c r="F31" s="73"/>
      <c r="G31" s="102"/>
      <c r="H31" s="15"/>
    </row>
    <row r="32" spans="1:8" ht="15.75">
      <c r="A32" s="69" t="s">
        <v>111</v>
      </c>
      <c r="B32" s="13"/>
      <c r="C32" s="14"/>
      <c r="D32" s="72"/>
      <c r="E32" s="73"/>
      <c r="F32" s="73"/>
      <c r="G32" s="102"/>
      <c r="H32" s="15"/>
    </row>
    <row r="33" spans="1:8" ht="15.75">
      <c r="A33" s="69" t="s">
        <v>27</v>
      </c>
      <c r="B33" s="13"/>
      <c r="C33" s="14"/>
      <c r="D33" s="72">
        <v>1</v>
      </c>
      <c r="E33" s="73">
        <v>291124</v>
      </c>
      <c r="F33" s="73">
        <v>68420</v>
      </c>
      <c r="G33" s="102">
        <f t="shared" si="0"/>
        <v>0.23502012887979007</v>
      </c>
      <c r="H33" s="15"/>
    </row>
    <row r="34" spans="1:8" ht="15.75">
      <c r="A34" s="69" t="s">
        <v>76</v>
      </c>
      <c r="B34" s="13"/>
      <c r="C34" s="14"/>
      <c r="D34" s="72">
        <v>2</v>
      </c>
      <c r="E34" s="73">
        <v>701307</v>
      </c>
      <c r="F34" s="73">
        <v>79188</v>
      </c>
      <c r="G34" s="102">
        <f t="shared" si="0"/>
        <v>0.11291488606273714</v>
      </c>
      <c r="H34" s="15"/>
    </row>
    <row r="35" spans="1:8" ht="15">
      <c r="A35" s="16" t="s">
        <v>28</v>
      </c>
      <c r="B35" s="13"/>
      <c r="C35" s="14"/>
      <c r="D35" s="76"/>
      <c r="E35" s="94">
        <v>15400</v>
      </c>
      <c r="F35" s="73">
        <v>3080</v>
      </c>
      <c r="G35" s="103"/>
      <c r="H35" s="15"/>
    </row>
    <row r="36" spans="1:8" ht="15">
      <c r="A36" s="16" t="s">
        <v>44</v>
      </c>
      <c r="B36" s="13"/>
      <c r="C36" s="14"/>
      <c r="D36" s="76"/>
      <c r="E36" s="94"/>
      <c r="F36" s="73"/>
      <c r="G36" s="103"/>
      <c r="H36" s="15"/>
    </row>
    <row r="37" spans="1:8" ht="15">
      <c r="A37" s="16" t="s">
        <v>30</v>
      </c>
      <c r="B37" s="13"/>
      <c r="C37" s="14"/>
      <c r="D37" s="76"/>
      <c r="E37" s="94"/>
      <c r="F37" s="73"/>
      <c r="G37" s="103"/>
      <c r="H37" s="15"/>
    </row>
    <row r="38" spans="1:8" ht="15">
      <c r="A38" s="17"/>
      <c r="B38" s="18"/>
      <c r="C38" s="14"/>
      <c r="D38" s="76"/>
      <c r="E38" s="95"/>
      <c r="F38" s="95"/>
      <c r="G38" s="103"/>
      <c r="H38" s="15"/>
    </row>
    <row r="39" spans="1:8" ht="15.75">
      <c r="A39" s="19" t="s">
        <v>31</v>
      </c>
      <c r="B39" s="20"/>
      <c r="C39" s="21"/>
      <c r="D39" s="80">
        <f>SUM(D9:D38)</f>
        <v>33</v>
      </c>
      <c r="E39" s="81">
        <f>SUM(E9:E38)</f>
        <v>4989462</v>
      </c>
      <c r="F39" s="81">
        <f>SUM(F9:F38)</f>
        <v>1234881.42</v>
      </c>
      <c r="G39" s="104">
        <f>F39/E39</f>
        <v>0.2474979105963729</v>
      </c>
      <c r="H39" s="15"/>
    </row>
    <row r="40" spans="1:8" ht="15.75">
      <c r="A40" s="118"/>
      <c r="B40" s="119"/>
      <c r="C40" s="22"/>
      <c r="D40" s="120"/>
      <c r="E40" s="121"/>
      <c r="F40" s="121"/>
      <c r="G40" s="122"/>
      <c r="H40" s="2"/>
    </row>
    <row r="41" spans="1:8" ht="18">
      <c r="A41" s="23" t="s">
        <v>32</v>
      </c>
      <c r="B41" s="24"/>
      <c r="C41" s="14"/>
      <c r="D41" s="25"/>
      <c r="E41" s="86"/>
      <c r="F41" s="87"/>
      <c r="G41" s="105"/>
      <c r="H41" s="15"/>
    </row>
    <row r="42" spans="1:8" ht="15.75">
      <c r="A42" s="26"/>
      <c r="B42" s="26"/>
      <c r="C42" s="14"/>
      <c r="D42" s="88"/>
      <c r="E42" s="25" t="s">
        <v>134</v>
      </c>
      <c r="F42" s="25" t="s">
        <v>134</v>
      </c>
      <c r="G42" s="106" t="s">
        <v>5</v>
      </c>
      <c r="H42" s="15"/>
    </row>
    <row r="43" spans="1:8" ht="15.75">
      <c r="A43" s="26"/>
      <c r="B43" s="26"/>
      <c r="C43" s="14"/>
      <c r="D43" s="88" t="s">
        <v>6</v>
      </c>
      <c r="E43" s="89" t="s">
        <v>135</v>
      </c>
      <c r="F43" s="87" t="s">
        <v>8</v>
      </c>
      <c r="G43" s="107" t="s">
        <v>136</v>
      </c>
      <c r="H43" s="15"/>
    </row>
    <row r="44" spans="1:8" ht="15.75">
      <c r="A44" s="27" t="s">
        <v>33</v>
      </c>
      <c r="B44" s="28"/>
      <c r="C44" s="14"/>
      <c r="D44" s="72">
        <v>39</v>
      </c>
      <c r="E44" s="109">
        <v>5440077.15</v>
      </c>
      <c r="F44" s="73">
        <v>542283.25</v>
      </c>
      <c r="G44" s="102">
        <f>1-(+F44/E44)</f>
        <v>0.9003169927470606</v>
      </c>
      <c r="H44" s="15"/>
    </row>
    <row r="45" spans="1:8" ht="15.75">
      <c r="A45" s="27" t="s">
        <v>34</v>
      </c>
      <c r="B45" s="28"/>
      <c r="C45" s="14"/>
      <c r="D45" s="72">
        <v>12</v>
      </c>
      <c r="E45" s="109">
        <v>4262020</v>
      </c>
      <c r="F45" s="73">
        <v>239320.09</v>
      </c>
      <c r="G45" s="102">
        <f>1-(+F45/E45)</f>
        <v>0.9438482010877471</v>
      </c>
      <c r="H45" s="15"/>
    </row>
    <row r="46" spans="1:8" ht="15.75">
      <c r="A46" s="27" t="s">
        <v>35</v>
      </c>
      <c r="B46" s="28"/>
      <c r="C46" s="14"/>
      <c r="D46" s="72">
        <v>86</v>
      </c>
      <c r="E46" s="109">
        <v>4763024.75</v>
      </c>
      <c r="F46" s="73">
        <v>367464.61</v>
      </c>
      <c r="G46" s="102">
        <f>1-(+F46/E46)</f>
        <v>0.9228505772513569</v>
      </c>
      <c r="H46" s="15"/>
    </row>
    <row r="47" spans="1:8" ht="15.75">
      <c r="A47" s="27" t="s">
        <v>36</v>
      </c>
      <c r="B47" s="28"/>
      <c r="C47" s="14"/>
      <c r="D47" s="72">
        <v>5</v>
      </c>
      <c r="E47" s="109">
        <v>2537278.5</v>
      </c>
      <c r="F47" s="73">
        <v>81278.85</v>
      </c>
      <c r="G47" s="102">
        <f>1-(+F47/E47)</f>
        <v>0.9679661298513348</v>
      </c>
      <c r="H47" s="15"/>
    </row>
    <row r="48" spans="1:8" ht="15.75">
      <c r="A48" s="27" t="s">
        <v>37</v>
      </c>
      <c r="B48" s="28"/>
      <c r="C48" s="14"/>
      <c r="D48" s="72">
        <v>79</v>
      </c>
      <c r="E48" s="109">
        <v>12508540.51</v>
      </c>
      <c r="F48" s="73">
        <v>933362.75</v>
      </c>
      <c r="G48" s="102">
        <f aca="true" t="shared" si="1" ref="G48:G54">1-(+F48/E48)</f>
        <v>0.9253819620879175</v>
      </c>
      <c r="H48" s="15"/>
    </row>
    <row r="49" spans="1:8" ht="15.75">
      <c r="A49" s="27" t="s">
        <v>38</v>
      </c>
      <c r="B49" s="28"/>
      <c r="C49" s="14"/>
      <c r="D49" s="72">
        <v>3</v>
      </c>
      <c r="E49" s="109">
        <v>631474</v>
      </c>
      <c r="F49" s="73">
        <v>6089.97</v>
      </c>
      <c r="G49" s="102">
        <f t="shared" si="1"/>
        <v>0.9903559449795241</v>
      </c>
      <c r="H49" s="2"/>
    </row>
    <row r="50" spans="1:8" ht="15.75">
      <c r="A50" s="27" t="s">
        <v>39</v>
      </c>
      <c r="B50" s="28"/>
      <c r="C50" s="21"/>
      <c r="D50" s="72">
        <v>9</v>
      </c>
      <c r="E50" s="109">
        <v>871925</v>
      </c>
      <c r="F50" s="73">
        <v>63480</v>
      </c>
      <c r="G50" s="102">
        <f t="shared" si="1"/>
        <v>0.927195573013734</v>
      </c>
      <c r="H50" s="2"/>
    </row>
    <row r="51" spans="1:8" ht="15.75">
      <c r="A51" s="27" t="s">
        <v>40</v>
      </c>
      <c r="B51" s="28"/>
      <c r="C51" s="33"/>
      <c r="D51" s="72"/>
      <c r="E51" s="109"/>
      <c r="F51" s="73"/>
      <c r="G51" s="102"/>
      <c r="H51" s="2"/>
    </row>
    <row r="52" spans="1:8" ht="18">
      <c r="A52" s="53" t="s">
        <v>41</v>
      </c>
      <c r="B52" s="28"/>
      <c r="C52" s="36"/>
      <c r="D52" s="72">
        <v>3</v>
      </c>
      <c r="E52" s="109">
        <v>131525</v>
      </c>
      <c r="F52" s="73">
        <v>275</v>
      </c>
      <c r="G52" s="102">
        <f t="shared" si="1"/>
        <v>0.9979091427485269</v>
      </c>
      <c r="H52" s="2"/>
    </row>
    <row r="53" spans="1:8" ht="18">
      <c r="A53" s="54" t="s">
        <v>60</v>
      </c>
      <c r="B53" s="28"/>
      <c r="C53" s="36"/>
      <c r="D53" s="72"/>
      <c r="E53" s="109"/>
      <c r="F53" s="73"/>
      <c r="G53" s="102"/>
      <c r="H53" s="2"/>
    </row>
    <row r="54" spans="1:8" ht="15.75">
      <c r="A54" s="27" t="s">
        <v>99</v>
      </c>
      <c r="B54" s="28"/>
      <c r="C54" s="40"/>
      <c r="D54" s="72">
        <v>807</v>
      </c>
      <c r="E54" s="109">
        <v>71702718.52</v>
      </c>
      <c r="F54" s="73">
        <v>8401953.19</v>
      </c>
      <c r="G54" s="102">
        <f t="shared" si="1"/>
        <v>0.8828223899536466</v>
      </c>
      <c r="H54" s="2"/>
    </row>
    <row r="55" spans="1:8" ht="15.75">
      <c r="A55" s="70" t="s">
        <v>100</v>
      </c>
      <c r="B55" s="30"/>
      <c r="C55" s="40"/>
      <c r="D55" s="72"/>
      <c r="E55" s="73"/>
      <c r="F55" s="73"/>
      <c r="G55" s="102"/>
      <c r="H55" s="2"/>
    </row>
    <row r="56" spans="1:8" ht="15">
      <c r="A56" s="16" t="s">
        <v>42</v>
      </c>
      <c r="B56" s="30"/>
      <c r="C56" s="40"/>
      <c r="D56" s="76"/>
      <c r="E56" s="95"/>
      <c r="F56" s="73"/>
      <c r="G56" s="103"/>
      <c r="H56" s="2"/>
    </row>
    <row r="57" spans="1:8" ht="18">
      <c r="A57" s="16" t="s">
        <v>43</v>
      </c>
      <c r="B57" s="28"/>
      <c r="C57" s="39"/>
      <c r="D57" s="76"/>
      <c r="E57" s="95"/>
      <c r="F57" s="73"/>
      <c r="G57" s="103"/>
      <c r="H57" s="2"/>
    </row>
    <row r="58" spans="1:8" ht="18">
      <c r="A58" s="16" t="s">
        <v>44</v>
      </c>
      <c r="B58" s="28"/>
      <c r="C58" s="39"/>
      <c r="D58" s="76"/>
      <c r="E58" s="94"/>
      <c r="F58" s="73">
        <v>50</v>
      </c>
      <c r="G58" s="103"/>
      <c r="H58" s="2"/>
    </row>
    <row r="59" spans="1:8" ht="18">
      <c r="A59" s="16" t="s">
        <v>30</v>
      </c>
      <c r="B59" s="28"/>
      <c r="C59" s="115"/>
      <c r="D59" s="76"/>
      <c r="E59" s="94"/>
      <c r="F59" s="73"/>
      <c r="G59" s="103"/>
      <c r="H59" s="2"/>
    </row>
    <row r="60" spans="1:8" ht="18">
      <c r="A60" s="32"/>
      <c r="B60" s="18"/>
      <c r="C60" s="39"/>
      <c r="D60" s="76"/>
      <c r="E60" s="79"/>
      <c r="F60" s="79"/>
      <c r="G60" s="103"/>
      <c r="H60" s="2"/>
    </row>
    <row r="61" spans="1:8" ht="18">
      <c r="A61" s="20" t="s">
        <v>45</v>
      </c>
      <c r="B61" s="20"/>
      <c r="C61" s="39"/>
      <c r="D61" s="80">
        <f>SUM(D44:D57)</f>
        <v>1043</v>
      </c>
      <c r="E61" s="81">
        <f>SUM(E44:E60)</f>
        <v>102848583.42999999</v>
      </c>
      <c r="F61" s="81">
        <f>SUM(F44:F60)</f>
        <v>10635557.709999999</v>
      </c>
      <c r="G61" s="108">
        <f>1-(+F61/E61)</f>
        <v>0.8965901390636197</v>
      </c>
      <c r="H61" s="2"/>
    </row>
    <row r="62" spans="1:8" ht="18">
      <c r="A62" s="35" t="s">
        <v>46</v>
      </c>
      <c r="B62" s="36"/>
      <c r="C62" s="39"/>
      <c r="D62" s="36"/>
      <c r="E62" s="36"/>
      <c r="F62" s="37">
        <f>F61+F39</f>
        <v>11870439.129999999</v>
      </c>
      <c r="G62" s="36"/>
      <c r="H62" s="2"/>
    </row>
    <row r="63" spans="1:8" ht="18">
      <c r="A63" s="43"/>
      <c r="B63" s="39"/>
      <c r="C63" s="39"/>
      <c r="D63" s="39"/>
      <c r="E63" s="44"/>
      <c r="F63" s="2"/>
      <c r="G63" s="2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>
      <c r="A67" s="42" t="s">
        <v>50</v>
      </c>
      <c r="B67" s="39"/>
      <c r="C67" s="39"/>
      <c r="D67" s="39"/>
      <c r="E67" s="39"/>
      <c r="F67" s="37"/>
      <c r="G67" s="39"/>
      <c r="H67" s="2"/>
    </row>
    <row r="68" spans="1:8" ht="18">
      <c r="A68" s="43"/>
      <c r="B68" s="39"/>
      <c r="C68" s="39"/>
      <c r="D68" s="39"/>
      <c r="E68" s="39"/>
      <c r="F68" s="2"/>
      <c r="G68" s="2"/>
      <c r="H68" s="2"/>
    </row>
    <row r="69" spans="1:8" ht="15.75">
      <c r="A69" s="48"/>
      <c r="B69" s="2"/>
      <c r="C69" s="2"/>
      <c r="D69" s="2"/>
      <c r="E69" s="2"/>
      <c r="F69" s="2"/>
      <c r="G69" s="2"/>
      <c r="H69" s="2"/>
    </row>
  </sheetData>
  <sheetProtection/>
  <printOptions horizontalCentered="1"/>
  <pageMargins left="0.75" right="0.75" top="0.31" bottom="0.25" header="0.5" footer="0.5"/>
  <pageSetup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7"/>
  <sheetViews>
    <sheetView showOutlineSymbols="0" zoomScale="87" zoomScaleNormal="87" zoomScalePageLayoutView="0" workbookViewId="0" topLeftCell="A34">
      <selection activeCell="A65" sqref="A65:IV65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NOVEMBER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2" t="s">
        <v>10</v>
      </c>
      <c r="B9" s="13"/>
      <c r="C9" s="14"/>
      <c r="D9" s="72">
        <v>7</v>
      </c>
      <c r="E9" s="97">
        <v>795617</v>
      </c>
      <c r="F9" s="73">
        <v>280524.5</v>
      </c>
      <c r="G9" s="102">
        <f>+F9/E9</f>
        <v>0.35258736301511906</v>
      </c>
      <c r="H9" s="15"/>
    </row>
    <row r="10" spans="1:8" ht="15.75">
      <c r="A10" s="92" t="s">
        <v>146</v>
      </c>
      <c r="B10" s="13"/>
      <c r="C10" s="14"/>
      <c r="D10" s="72"/>
      <c r="E10" s="97"/>
      <c r="F10" s="73"/>
      <c r="G10" s="102"/>
      <c r="H10" s="15"/>
    </row>
    <row r="11" spans="1:8" ht="15.75">
      <c r="A11" s="92" t="s">
        <v>11</v>
      </c>
      <c r="B11" s="13"/>
      <c r="C11" s="14"/>
      <c r="D11" s="72">
        <v>2</v>
      </c>
      <c r="E11" s="97">
        <v>174632</v>
      </c>
      <c r="F11" s="73">
        <v>67885.5</v>
      </c>
      <c r="G11" s="102">
        <f>F11/E11</f>
        <v>0.3887345961793944</v>
      </c>
      <c r="H11" s="15"/>
    </row>
    <row r="12" spans="1:8" ht="15.75">
      <c r="A12" s="92" t="s">
        <v>12</v>
      </c>
      <c r="B12" s="13"/>
      <c r="C12" s="14"/>
      <c r="D12" s="72"/>
      <c r="E12" s="97"/>
      <c r="F12" s="73"/>
      <c r="G12" s="102"/>
      <c r="H12" s="15"/>
    </row>
    <row r="13" spans="1:8" ht="15.75">
      <c r="A13" s="92" t="s">
        <v>115</v>
      </c>
      <c r="B13" s="13"/>
      <c r="C13" s="14"/>
      <c r="D13" s="72"/>
      <c r="E13" s="97"/>
      <c r="F13" s="73"/>
      <c r="G13" s="102"/>
      <c r="H13" s="15"/>
    </row>
    <row r="14" spans="1:8" ht="15.75">
      <c r="A14" s="92" t="s">
        <v>53</v>
      </c>
      <c r="B14" s="13"/>
      <c r="C14" s="14"/>
      <c r="D14" s="72"/>
      <c r="E14" s="97"/>
      <c r="F14" s="73"/>
      <c r="G14" s="102"/>
      <c r="H14" s="15"/>
    </row>
    <row r="15" spans="1:8" ht="15.75">
      <c r="A15" s="92" t="s">
        <v>106</v>
      </c>
      <c r="B15" s="13"/>
      <c r="C15" s="14"/>
      <c r="D15" s="72">
        <v>1</v>
      </c>
      <c r="E15" s="97">
        <v>213271</v>
      </c>
      <c r="F15" s="73">
        <v>96828</v>
      </c>
      <c r="G15" s="102">
        <f>F15/E15</f>
        <v>0.45401390718850665</v>
      </c>
      <c r="H15" s="15"/>
    </row>
    <row r="16" spans="1:8" ht="15.75">
      <c r="A16" s="92" t="s">
        <v>123</v>
      </c>
      <c r="B16" s="13"/>
      <c r="C16" s="14"/>
      <c r="D16" s="72"/>
      <c r="E16" s="97"/>
      <c r="F16" s="73"/>
      <c r="G16" s="102"/>
      <c r="H16" s="15"/>
    </row>
    <row r="17" spans="1:8" ht="15.75">
      <c r="A17" s="92" t="s">
        <v>13</v>
      </c>
      <c r="B17" s="13"/>
      <c r="C17" s="14"/>
      <c r="D17" s="72"/>
      <c r="E17" s="97"/>
      <c r="F17" s="73"/>
      <c r="G17" s="102"/>
      <c r="H17" s="15"/>
    </row>
    <row r="18" spans="1:8" ht="15.75">
      <c r="A18" s="92" t="s">
        <v>14</v>
      </c>
      <c r="B18" s="13"/>
      <c r="C18" s="14"/>
      <c r="D18" s="72">
        <v>1</v>
      </c>
      <c r="E18" s="97">
        <v>448846</v>
      </c>
      <c r="F18" s="73">
        <v>97505.5</v>
      </c>
      <c r="G18" s="102">
        <f>F18/E18</f>
        <v>0.21723597848705348</v>
      </c>
      <c r="H18" s="15"/>
    </row>
    <row r="19" spans="1:8" ht="15.75">
      <c r="A19" s="92" t="s">
        <v>15</v>
      </c>
      <c r="B19" s="13"/>
      <c r="C19" s="14"/>
      <c r="D19" s="72"/>
      <c r="E19" s="97"/>
      <c r="F19" s="73"/>
      <c r="G19" s="102"/>
      <c r="H19" s="15"/>
    </row>
    <row r="20" spans="1:8" ht="15.75">
      <c r="A20" s="92" t="s">
        <v>16</v>
      </c>
      <c r="B20" s="13"/>
      <c r="C20" s="14"/>
      <c r="D20" s="72"/>
      <c r="E20" s="97"/>
      <c r="F20" s="73"/>
      <c r="G20" s="102"/>
      <c r="H20" s="15"/>
    </row>
    <row r="21" spans="1:8" ht="15.75">
      <c r="A21" s="92" t="s">
        <v>111</v>
      </c>
      <c r="B21" s="13"/>
      <c r="C21" s="14"/>
      <c r="D21" s="72"/>
      <c r="E21" s="97"/>
      <c r="F21" s="73"/>
      <c r="G21" s="102"/>
      <c r="H21" s="15"/>
    </row>
    <row r="22" spans="1:8" ht="15.75">
      <c r="A22" s="92" t="s">
        <v>56</v>
      </c>
      <c r="B22" s="13"/>
      <c r="C22" s="14"/>
      <c r="D22" s="72">
        <v>2</v>
      </c>
      <c r="E22" s="97">
        <v>258354</v>
      </c>
      <c r="F22" s="73">
        <v>92016.5</v>
      </c>
      <c r="G22" s="102">
        <f>F22/E22</f>
        <v>0.3561644100730006</v>
      </c>
      <c r="H22" s="15"/>
    </row>
    <row r="23" spans="1:8" ht="15.75">
      <c r="A23" s="92" t="s">
        <v>18</v>
      </c>
      <c r="B23" s="13"/>
      <c r="C23" s="14"/>
      <c r="D23" s="72"/>
      <c r="E23" s="97"/>
      <c r="F23" s="73"/>
      <c r="G23" s="102"/>
      <c r="H23" s="15"/>
    </row>
    <row r="24" spans="1:8" ht="15.75">
      <c r="A24" s="92" t="s">
        <v>19</v>
      </c>
      <c r="B24" s="13"/>
      <c r="C24" s="14"/>
      <c r="D24" s="72"/>
      <c r="E24" s="97"/>
      <c r="F24" s="73"/>
      <c r="G24" s="102"/>
      <c r="H24" s="15"/>
    </row>
    <row r="25" spans="1:8" ht="15.75">
      <c r="A25" s="93" t="s">
        <v>20</v>
      </c>
      <c r="B25" s="13"/>
      <c r="C25" s="14"/>
      <c r="D25" s="72"/>
      <c r="E25" s="97"/>
      <c r="F25" s="73"/>
      <c r="G25" s="102"/>
      <c r="H25" s="15"/>
    </row>
    <row r="26" spans="1:8" ht="15.75">
      <c r="A26" s="93" t="s">
        <v>21</v>
      </c>
      <c r="B26" s="13"/>
      <c r="C26" s="14"/>
      <c r="D26" s="72"/>
      <c r="E26" s="97"/>
      <c r="F26" s="73"/>
      <c r="G26" s="102"/>
      <c r="H26" s="15"/>
    </row>
    <row r="27" spans="1:8" ht="15.75">
      <c r="A27" s="69" t="s">
        <v>22</v>
      </c>
      <c r="B27" s="13"/>
      <c r="C27" s="14"/>
      <c r="D27" s="72"/>
      <c r="E27" s="73"/>
      <c r="F27" s="73"/>
      <c r="G27" s="102"/>
      <c r="H27" s="15"/>
    </row>
    <row r="28" spans="1:8" ht="15.75">
      <c r="A28" s="69" t="s">
        <v>23</v>
      </c>
      <c r="B28" s="13"/>
      <c r="C28" s="14"/>
      <c r="D28" s="72"/>
      <c r="E28" s="73"/>
      <c r="F28" s="73"/>
      <c r="G28" s="102"/>
      <c r="H28" s="15"/>
    </row>
    <row r="29" spans="1:8" ht="15.75">
      <c r="A29" s="69" t="s">
        <v>24</v>
      </c>
      <c r="B29" s="13"/>
      <c r="C29" s="14"/>
      <c r="D29" s="72">
        <v>1</v>
      </c>
      <c r="E29" s="73">
        <v>37088</v>
      </c>
      <c r="F29" s="73">
        <v>15500</v>
      </c>
      <c r="G29" s="102">
        <f>F29/E29</f>
        <v>0.4179249352890423</v>
      </c>
      <c r="H29" s="15"/>
    </row>
    <row r="30" spans="1:8" ht="15.75">
      <c r="A30" s="69" t="s">
        <v>25</v>
      </c>
      <c r="B30" s="13"/>
      <c r="C30" s="14"/>
      <c r="D30" s="72">
        <v>1</v>
      </c>
      <c r="E30" s="73">
        <v>139600</v>
      </c>
      <c r="F30" s="73">
        <v>55019</v>
      </c>
      <c r="G30" s="102">
        <f>F30/E30</f>
        <v>0.3941189111747851</v>
      </c>
      <c r="H30" s="15"/>
    </row>
    <row r="31" spans="1:8" ht="15.75">
      <c r="A31" s="69" t="s">
        <v>26</v>
      </c>
      <c r="B31" s="13"/>
      <c r="C31" s="14"/>
      <c r="D31" s="72"/>
      <c r="E31" s="73"/>
      <c r="F31" s="73"/>
      <c r="G31" s="102"/>
      <c r="H31" s="15"/>
    </row>
    <row r="32" spans="1:8" ht="15.75">
      <c r="A32" s="69" t="s">
        <v>119</v>
      </c>
      <c r="B32" s="13"/>
      <c r="C32" s="14"/>
      <c r="D32" s="72"/>
      <c r="E32" s="73"/>
      <c r="F32" s="73"/>
      <c r="G32" s="102"/>
      <c r="H32" s="15"/>
    </row>
    <row r="33" spans="1:8" ht="15.75">
      <c r="A33" s="69" t="s">
        <v>98</v>
      </c>
      <c r="B33" s="13"/>
      <c r="C33" s="14"/>
      <c r="D33" s="72"/>
      <c r="E33" s="73"/>
      <c r="F33" s="73"/>
      <c r="G33" s="102"/>
      <c r="H33" s="15"/>
    </row>
    <row r="34" spans="1:8" ht="15.75">
      <c r="A34" s="69" t="s">
        <v>27</v>
      </c>
      <c r="B34" s="13"/>
      <c r="C34" s="14"/>
      <c r="D34" s="72">
        <v>1</v>
      </c>
      <c r="E34" s="73">
        <v>126702</v>
      </c>
      <c r="F34" s="73">
        <v>8857.5</v>
      </c>
      <c r="G34" s="102">
        <f>+F34/E34</f>
        <v>0.06990813088980442</v>
      </c>
      <c r="H34" s="15"/>
    </row>
    <row r="35" spans="1:8" ht="15">
      <c r="A35" s="16" t="s">
        <v>28</v>
      </c>
      <c r="B35" s="13"/>
      <c r="C35" s="14"/>
      <c r="D35" s="76"/>
      <c r="E35" s="94"/>
      <c r="F35" s="73"/>
      <c r="G35" s="103"/>
      <c r="H35" s="15"/>
    </row>
    <row r="36" spans="1:8" ht="15">
      <c r="A36" s="16" t="s">
        <v>44</v>
      </c>
      <c r="B36" s="13"/>
      <c r="C36" s="14"/>
      <c r="D36" s="76"/>
      <c r="E36" s="94"/>
      <c r="F36" s="73"/>
      <c r="G36" s="103"/>
      <c r="H36" s="15"/>
    </row>
    <row r="37" spans="1:8" ht="15">
      <c r="A37" s="16" t="s">
        <v>30</v>
      </c>
      <c r="B37" s="13"/>
      <c r="C37" s="14"/>
      <c r="D37" s="76"/>
      <c r="E37" s="94"/>
      <c r="F37" s="73"/>
      <c r="G37" s="103"/>
      <c r="H37" s="15"/>
    </row>
    <row r="38" spans="1:8" ht="15">
      <c r="A38" s="17"/>
      <c r="B38" s="18"/>
      <c r="C38" s="14"/>
      <c r="D38" s="76"/>
      <c r="E38" s="95"/>
      <c r="F38" s="95"/>
      <c r="G38" s="103"/>
      <c r="H38" s="15"/>
    </row>
    <row r="39" spans="1:8" ht="15.75">
      <c r="A39" s="19" t="s">
        <v>31</v>
      </c>
      <c r="B39" s="20"/>
      <c r="C39" s="21"/>
      <c r="D39" s="80">
        <f>SUM(D9:D38)</f>
        <v>16</v>
      </c>
      <c r="E39" s="81">
        <f>SUM(E9:E38)</f>
        <v>2194110</v>
      </c>
      <c r="F39" s="81">
        <f>SUM(F9:F38)</f>
        <v>714136.5</v>
      </c>
      <c r="G39" s="104">
        <f>F39/E39</f>
        <v>0.3254788957709504</v>
      </c>
      <c r="H39" s="15"/>
    </row>
    <row r="40" spans="1:8" ht="15.75">
      <c r="A40" s="22"/>
      <c r="B40" s="22"/>
      <c r="C40" s="22"/>
      <c r="D40" s="83"/>
      <c r="E40" s="84"/>
      <c r="F40" s="85"/>
      <c r="G40" s="85"/>
      <c r="H40" s="2"/>
    </row>
    <row r="41" spans="1:8" ht="18">
      <c r="A41" s="23" t="s">
        <v>32</v>
      </c>
      <c r="B41" s="24"/>
      <c r="C41" s="24"/>
      <c r="D41" s="25"/>
      <c r="E41" s="86"/>
      <c r="F41" s="87"/>
      <c r="G41" s="87"/>
      <c r="H41" s="2"/>
    </row>
    <row r="42" spans="1:8" ht="15.75">
      <c r="A42" s="26"/>
      <c r="B42" s="26"/>
      <c r="C42" s="26"/>
      <c r="D42" s="88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8" t="s">
        <v>6</v>
      </c>
      <c r="E43" s="89" t="s">
        <v>135</v>
      </c>
      <c r="F43" s="87" t="s">
        <v>8</v>
      </c>
      <c r="G43" s="87" t="s">
        <v>136</v>
      </c>
      <c r="H43" s="2"/>
    </row>
    <row r="44" spans="1:8" ht="15.75">
      <c r="A44" s="27" t="s">
        <v>33</v>
      </c>
      <c r="B44" s="28"/>
      <c r="C44" s="14"/>
      <c r="D44" s="72">
        <v>19</v>
      </c>
      <c r="E44" s="73">
        <v>2977391.5</v>
      </c>
      <c r="F44" s="73">
        <v>143069.97</v>
      </c>
      <c r="G44" s="74">
        <f aca="true" t="shared" si="0" ref="G44:G51">1-(+F44/E44)</f>
        <v>0.9519478812242193</v>
      </c>
      <c r="H44" s="15"/>
    </row>
    <row r="45" spans="1:8" ht="15.75">
      <c r="A45" s="27" t="s">
        <v>34</v>
      </c>
      <c r="B45" s="28"/>
      <c r="C45" s="14"/>
      <c r="D45" s="72"/>
      <c r="E45" s="73"/>
      <c r="F45" s="73"/>
      <c r="G45" s="74"/>
      <c r="H45" s="15"/>
    </row>
    <row r="46" spans="1:8" ht="15.75">
      <c r="A46" s="27" t="s">
        <v>35</v>
      </c>
      <c r="B46" s="28"/>
      <c r="C46" s="14"/>
      <c r="D46" s="72">
        <v>99</v>
      </c>
      <c r="E46" s="73">
        <v>5750960</v>
      </c>
      <c r="F46" s="73">
        <v>358083.11</v>
      </c>
      <c r="G46" s="74">
        <f t="shared" si="0"/>
        <v>0.9377350720575347</v>
      </c>
      <c r="H46" s="15"/>
    </row>
    <row r="47" spans="1:8" ht="15.75">
      <c r="A47" s="27" t="s">
        <v>36</v>
      </c>
      <c r="B47" s="28"/>
      <c r="C47" s="14"/>
      <c r="D47" s="72">
        <v>32</v>
      </c>
      <c r="E47" s="73">
        <v>2307947</v>
      </c>
      <c r="F47" s="73">
        <v>159829.65</v>
      </c>
      <c r="G47" s="74">
        <f t="shared" si="0"/>
        <v>0.9307481280982622</v>
      </c>
      <c r="H47" s="15"/>
    </row>
    <row r="48" spans="1:8" ht="15.75">
      <c r="A48" s="27" t="s">
        <v>37</v>
      </c>
      <c r="B48" s="28"/>
      <c r="C48" s="14"/>
      <c r="D48" s="72">
        <v>76</v>
      </c>
      <c r="E48" s="73">
        <v>5896641</v>
      </c>
      <c r="F48" s="73">
        <v>470607.83</v>
      </c>
      <c r="G48" s="74">
        <f t="shared" si="0"/>
        <v>0.9201905237235911</v>
      </c>
      <c r="H48" s="15"/>
    </row>
    <row r="49" spans="1:8" ht="15.75">
      <c r="A49" s="27" t="s">
        <v>38</v>
      </c>
      <c r="B49" s="28"/>
      <c r="C49" s="14"/>
      <c r="D49" s="72">
        <v>6</v>
      </c>
      <c r="E49" s="73">
        <v>1545534</v>
      </c>
      <c r="F49" s="73">
        <v>172325</v>
      </c>
      <c r="G49" s="74">
        <f t="shared" si="0"/>
        <v>0.8885013205791655</v>
      </c>
      <c r="H49" s="15"/>
    </row>
    <row r="50" spans="1:8" ht="15.75">
      <c r="A50" s="27" t="s">
        <v>39</v>
      </c>
      <c r="B50" s="28"/>
      <c r="C50" s="14"/>
      <c r="D50" s="72">
        <v>6</v>
      </c>
      <c r="E50" s="73">
        <v>1194820</v>
      </c>
      <c r="F50" s="73">
        <v>139950</v>
      </c>
      <c r="G50" s="74">
        <f t="shared" si="0"/>
        <v>0.8828693861836929</v>
      </c>
      <c r="H50" s="15"/>
    </row>
    <row r="51" spans="1:8" ht="15.75">
      <c r="A51" s="27" t="s">
        <v>40</v>
      </c>
      <c r="B51" s="28"/>
      <c r="C51" s="14"/>
      <c r="D51" s="72">
        <v>1</v>
      </c>
      <c r="E51" s="73">
        <v>251640</v>
      </c>
      <c r="F51" s="73">
        <v>5070</v>
      </c>
      <c r="G51" s="74">
        <f t="shared" si="0"/>
        <v>0.9798521697663328</v>
      </c>
      <c r="H51" s="15"/>
    </row>
    <row r="52" spans="1:8" ht="15.75">
      <c r="A52" s="27" t="s">
        <v>41</v>
      </c>
      <c r="B52" s="28"/>
      <c r="C52" s="14"/>
      <c r="D52" s="72">
        <v>1</v>
      </c>
      <c r="E52" s="73">
        <v>736200</v>
      </c>
      <c r="F52" s="73">
        <v>-21700</v>
      </c>
      <c r="G52" s="74">
        <f>1-(+F52/E52)</f>
        <v>1.0294756859549035</v>
      </c>
      <c r="H52" s="15"/>
    </row>
    <row r="53" spans="1:8" ht="15.75">
      <c r="A53" s="29" t="s">
        <v>61</v>
      </c>
      <c r="B53" s="30"/>
      <c r="C53" s="14"/>
      <c r="D53" s="72">
        <v>590</v>
      </c>
      <c r="E53" s="73">
        <v>43197988.82</v>
      </c>
      <c r="F53" s="73">
        <v>4890704</v>
      </c>
      <c r="G53" s="74">
        <f>1-(+F53/E53)</f>
        <v>0.8867839884773598</v>
      </c>
      <c r="H53" s="15"/>
    </row>
    <row r="54" spans="1:8" ht="15.75">
      <c r="A54" s="29" t="s">
        <v>62</v>
      </c>
      <c r="B54" s="30"/>
      <c r="C54" s="14"/>
      <c r="D54" s="72"/>
      <c r="E54" s="73"/>
      <c r="F54" s="73"/>
      <c r="G54" s="74"/>
      <c r="H54" s="15"/>
    </row>
    <row r="55" spans="1:8" ht="15">
      <c r="A55" s="31" t="s">
        <v>42</v>
      </c>
      <c r="B55" s="30"/>
      <c r="C55" s="14"/>
      <c r="D55" s="76"/>
      <c r="E55" s="79"/>
      <c r="F55" s="73"/>
      <c r="G55" s="78"/>
      <c r="H55" s="15"/>
    </row>
    <row r="56" spans="1:8" ht="15">
      <c r="A56" s="16" t="s">
        <v>43</v>
      </c>
      <c r="B56" s="28"/>
      <c r="C56" s="14"/>
      <c r="D56" s="76"/>
      <c r="E56" s="79"/>
      <c r="F56" s="73"/>
      <c r="G56" s="78"/>
      <c r="H56" s="15"/>
    </row>
    <row r="57" spans="1:8" ht="15">
      <c r="A57" s="16" t="s">
        <v>44</v>
      </c>
      <c r="B57" s="28"/>
      <c r="C57" s="14"/>
      <c r="D57" s="76"/>
      <c r="E57" s="77"/>
      <c r="F57" s="75"/>
      <c r="G57" s="78"/>
      <c r="H57" s="15"/>
    </row>
    <row r="58" spans="1:8" ht="15">
      <c r="A58" s="16" t="s">
        <v>30</v>
      </c>
      <c r="B58" s="28"/>
      <c r="C58" s="21"/>
      <c r="D58" s="76"/>
      <c r="E58" s="77"/>
      <c r="F58" s="73"/>
      <c r="G58" s="78"/>
      <c r="H58" s="15"/>
    </row>
    <row r="59" spans="1:8" ht="15.75">
      <c r="A59" s="32"/>
      <c r="B59" s="18"/>
      <c r="C59" s="33"/>
      <c r="D59" s="76"/>
      <c r="E59" s="79"/>
      <c r="F59" s="79"/>
      <c r="G59" s="78"/>
      <c r="H59" s="2"/>
    </row>
    <row r="60" spans="1:8" ht="18">
      <c r="A60" s="20" t="s">
        <v>45</v>
      </c>
      <c r="B60" s="20"/>
      <c r="C60" s="36"/>
      <c r="D60" s="80">
        <f>SUM(D44:D56)</f>
        <v>830</v>
      </c>
      <c r="E60" s="81">
        <f>SUM(E44:E59)</f>
        <v>63859122.32</v>
      </c>
      <c r="F60" s="81">
        <f>SUM(F44:F59)</f>
        <v>6317939.5600000005</v>
      </c>
      <c r="G60" s="82">
        <f>1-(+F60/E60)</f>
        <v>0.9010644160071506</v>
      </c>
      <c r="H60" s="2"/>
    </row>
    <row r="61" spans="1:8" ht="18">
      <c r="A61" s="35" t="s">
        <v>46</v>
      </c>
      <c r="B61" s="40"/>
      <c r="C61" s="40"/>
      <c r="D61" s="36"/>
      <c r="E61" s="36"/>
      <c r="F61" s="37">
        <f>F60+F39</f>
        <v>7032076.0600000005</v>
      </c>
      <c r="G61" s="36"/>
      <c r="H61" s="2"/>
    </row>
    <row r="62" spans="1:8" ht="18">
      <c r="A62" s="35"/>
      <c r="B62" s="40"/>
      <c r="C62" s="40"/>
      <c r="D62" s="36"/>
      <c r="E62" s="36"/>
      <c r="F62" s="41"/>
      <c r="G62" s="40"/>
      <c r="H62" s="2"/>
    </row>
    <row r="63" spans="1:8" ht="15.75">
      <c r="A63" s="4" t="s">
        <v>48</v>
      </c>
      <c r="B63" s="40"/>
      <c r="C63" s="40"/>
      <c r="D63" s="40"/>
      <c r="E63" s="40"/>
      <c r="F63" s="41"/>
      <c r="G63" s="40"/>
      <c r="H63" s="2"/>
    </row>
    <row r="64" spans="1:8" ht="15.75">
      <c r="A64" s="4" t="s">
        <v>49</v>
      </c>
      <c r="B64" s="40"/>
      <c r="C64" s="40"/>
      <c r="D64" s="40"/>
      <c r="E64" s="40"/>
      <c r="F64" s="41"/>
      <c r="G64" s="40"/>
      <c r="H64" s="2"/>
    </row>
    <row r="65" ht="15">
      <c r="A65" s="42" t="s">
        <v>50</v>
      </c>
    </row>
    <row r="67" spans="1:4" ht="18">
      <c r="A67" s="114"/>
      <c r="B67" s="115"/>
      <c r="C67" s="115"/>
      <c r="D67" s="115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34">
      <selection activeCell="A66" sqref="A66:IV66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NOVEMBER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2" t="s">
        <v>10</v>
      </c>
      <c r="B9" s="13"/>
      <c r="C9" s="14"/>
      <c r="D9" s="72"/>
      <c r="E9" s="73"/>
      <c r="F9" s="73"/>
      <c r="G9" s="74"/>
      <c r="H9" s="15"/>
    </row>
    <row r="10" spans="1:8" ht="15.75">
      <c r="A10" s="92" t="s">
        <v>11</v>
      </c>
      <c r="B10" s="13"/>
      <c r="C10" s="14"/>
      <c r="D10" s="72"/>
      <c r="E10" s="73"/>
      <c r="F10" s="73"/>
      <c r="G10" s="74"/>
      <c r="H10" s="15"/>
    </row>
    <row r="11" spans="1:8" ht="15.75">
      <c r="A11" s="92" t="s">
        <v>69</v>
      </c>
      <c r="B11" s="13"/>
      <c r="C11" s="14"/>
      <c r="D11" s="72"/>
      <c r="E11" s="73"/>
      <c r="F11" s="73"/>
      <c r="G11" s="74"/>
      <c r="H11" s="15"/>
    </row>
    <row r="12" spans="1:8" ht="15.75">
      <c r="A12" s="92" t="s">
        <v>12</v>
      </c>
      <c r="B12" s="13"/>
      <c r="C12" s="14"/>
      <c r="D12" s="72"/>
      <c r="E12" s="73"/>
      <c r="F12" s="73"/>
      <c r="G12" s="74"/>
      <c r="H12" s="15"/>
    </row>
    <row r="13" spans="1:8" ht="15.75">
      <c r="A13" s="92" t="s">
        <v>116</v>
      </c>
      <c r="B13" s="13"/>
      <c r="C13" s="14"/>
      <c r="D13" s="72"/>
      <c r="E13" s="73"/>
      <c r="F13" s="73"/>
      <c r="G13" s="74"/>
      <c r="H13" s="15"/>
    </row>
    <row r="14" spans="1:8" ht="15.75">
      <c r="A14" s="92" t="s">
        <v>97</v>
      </c>
      <c r="B14" s="13"/>
      <c r="C14" s="14"/>
      <c r="D14" s="72"/>
      <c r="E14" s="73"/>
      <c r="F14" s="73"/>
      <c r="G14" s="74"/>
      <c r="H14" s="15"/>
    </row>
    <row r="15" spans="1:8" ht="15.75">
      <c r="A15" s="92" t="s">
        <v>57</v>
      </c>
      <c r="B15" s="13"/>
      <c r="C15" s="14"/>
      <c r="D15" s="72"/>
      <c r="E15" s="73"/>
      <c r="F15" s="73"/>
      <c r="G15" s="74"/>
      <c r="H15" s="15"/>
    </row>
    <row r="16" spans="1:8" ht="15.75">
      <c r="A16" s="92" t="s">
        <v>70</v>
      </c>
      <c r="B16" s="13"/>
      <c r="C16" s="14"/>
      <c r="D16" s="72"/>
      <c r="E16" s="73"/>
      <c r="F16" s="73"/>
      <c r="G16" s="74"/>
      <c r="H16" s="15"/>
    </row>
    <row r="17" spans="1:8" ht="15.75">
      <c r="A17" s="92" t="s">
        <v>25</v>
      </c>
      <c r="B17" s="13"/>
      <c r="C17" s="14"/>
      <c r="D17" s="72">
        <v>1</v>
      </c>
      <c r="E17" s="73">
        <v>182320</v>
      </c>
      <c r="F17" s="73">
        <v>64326</v>
      </c>
      <c r="G17" s="74">
        <f>F17/E17</f>
        <v>0.3528192189556823</v>
      </c>
      <c r="H17" s="15"/>
    </row>
    <row r="18" spans="1:8" ht="15.75">
      <c r="A18" s="92" t="s">
        <v>14</v>
      </c>
      <c r="B18" s="13"/>
      <c r="C18" s="14"/>
      <c r="D18" s="72">
        <v>1</v>
      </c>
      <c r="E18" s="73">
        <v>92370</v>
      </c>
      <c r="F18" s="73">
        <v>26686.5</v>
      </c>
      <c r="G18" s="74">
        <f>F18/E18</f>
        <v>0.2889087366027931</v>
      </c>
      <c r="H18" s="15"/>
    </row>
    <row r="19" spans="1:8" ht="15.75">
      <c r="A19" s="92" t="s">
        <v>15</v>
      </c>
      <c r="B19" s="13"/>
      <c r="C19" s="14"/>
      <c r="D19" s="72"/>
      <c r="E19" s="73"/>
      <c r="F19" s="73"/>
      <c r="G19" s="74"/>
      <c r="H19" s="15"/>
    </row>
    <row r="20" spans="1:8" ht="15.75">
      <c r="A20" s="92" t="s">
        <v>16</v>
      </c>
      <c r="B20" s="13"/>
      <c r="C20" s="14"/>
      <c r="D20" s="72"/>
      <c r="E20" s="73"/>
      <c r="F20" s="73"/>
      <c r="G20" s="74"/>
      <c r="H20" s="15"/>
    </row>
    <row r="21" spans="1:8" ht="15.75">
      <c r="A21" s="92" t="s">
        <v>71</v>
      </c>
      <c r="B21" s="13"/>
      <c r="C21" s="14"/>
      <c r="D21" s="72"/>
      <c r="E21" s="73"/>
      <c r="F21" s="73"/>
      <c r="G21" s="74"/>
      <c r="H21" s="15"/>
    </row>
    <row r="22" spans="1:8" ht="15.75">
      <c r="A22" s="92" t="s">
        <v>128</v>
      </c>
      <c r="B22" s="13"/>
      <c r="C22" s="14"/>
      <c r="D22" s="72"/>
      <c r="E22" s="73"/>
      <c r="F22" s="73"/>
      <c r="G22" s="74"/>
      <c r="H22" s="15"/>
    </row>
    <row r="23" spans="1:8" ht="15.75">
      <c r="A23" s="92" t="s">
        <v>18</v>
      </c>
      <c r="B23" s="13"/>
      <c r="C23" s="14"/>
      <c r="D23" s="72"/>
      <c r="E23" s="73"/>
      <c r="F23" s="73"/>
      <c r="G23" s="74"/>
      <c r="H23" s="15"/>
    </row>
    <row r="24" spans="1:8" ht="15.75">
      <c r="A24" s="92" t="s">
        <v>19</v>
      </c>
      <c r="B24" s="13"/>
      <c r="C24" s="14"/>
      <c r="D24" s="72"/>
      <c r="E24" s="73"/>
      <c r="F24" s="73"/>
      <c r="G24" s="74"/>
      <c r="H24" s="15"/>
    </row>
    <row r="25" spans="1:8" ht="15.75">
      <c r="A25" s="93" t="s">
        <v>20</v>
      </c>
      <c r="B25" s="13"/>
      <c r="C25" s="14"/>
      <c r="D25" s="72"/>
      <c r="E25" s="73"/>
      <c r="F25" s="73"/>
      <c r="G25" s="74"/>
      <c r="H25" s="15"/>
    </row>
    <row r="26" spans="1:8" ht="15.75">
      <c r="A26" s="93" t="s">
        <v>21</v>
      </c>
      <c r="B26" s="13"/>
      <c r="C26" s="14"/>
      <c r="D26" s="72"/>
      <c r="E26" s="73"/>
      <c r="F26" s="73"/>
      <c r="G26" s="74"/>
      <c r="H26" s="15"/>
    </row>
    <row r="27" spans="1:8" ht="15.75">
      <c r="A27" s="69" t="s">
        <v>22</v>
      </c>
      <c r="B27" s="13"/>
      <c r="C27" s="14"/>
      <c r="D27" s="72"/>
      <c r="E27" s="73"/>
      <c r="F27" s="73"/>
      <c r="G27" s="74"/>
      <c r="H27" s="15"/>
    </row>
    <row r="28" spans="1:8" ht="15.75">
      <c r="A28" s="69" t="s">
        <v>23</v>
      </c>
      <c r="B28" s="13"/>
      <c r="C28" s="14"/>
      <c r="D28" s="72"/>
      <c r="E28" s="73"/>
      <c r="F28" s="73"/>
      <c r="G28" s="74"/>
      <c r="H28" s="15"/>
    </row>
    <row r="29" spans="1:8" ht="15.75">
      <c r="A29" s="69" t="s">
        <v>24</v>
      </c>
      <c r="B29" s="13"/>
      <c r="C29" s="14"/>
      <c r="D29" s="72"/>
      <c r="E29" s="73"/>
      <c r="F29" s="73"/>
      <c r="G29" s="74"/>
      <c r="H29" s="15"/>
    </row>
    <row r="30" spans="1:8" ht="15.75">
      <c r="A30" s="69" t="s">
        <v>113</v>
      </c>
      <c r="B30" s="13"/>
      <c r="C30" s="14"/>
      <c r="D30" s="72"/>
      <c r="E30" s="73"/>
      <c r="F30" s="73"/>
      <c r="G30" s="74"/>
      <c r="H30" s="15"/>
    </row>
    <row r="31" spans="1:8" ht="15.75">
      <c r="A31" s="69" t="s">
        <v>27</v>
      </c>
      <c r="B31" s="13"/>
      <c r="C31" s="14"/>
      <c r="D31" s="72"/>
      <c r="E31" s="73"/>
      <c r="F31" s="73"/>
      <c r="G31" s="74"/>
      <c r="H31" s="15"/>
    </row>
    <row r="32" spans="1:8" ht="15.75">
      <c r="A32" s="69" t="s">
        <v>53</v>
      </c>
      <c r="B32" s="13"/>
      <c r="C32" s="14"/>
      <c r="D32" s="72"/>
      <c r="E32" s="73"/>
      <c r="F32" s="73"/>
      <c r="G32" s="74"/>
      <c r="H32" s="15"/>
    </row>
    <row r="33" spans="1:8" ht="15.75">
      <c r="A33" s="69" t="s">
        <v>119</v>
      </c>
      <c r="B33" s="13"/>
      <c r="C33" s="14"/>
      <c r="D33" s="72">
        <v>3</v>
      </c>
      <c r="E33" s="73">
        <v>313439</v>
      </c>
      <c r="F33" s="73">
        <v>114841</v>
      </c>
      <c r="G33" s="74">
        <f>F33/E33</f>
        <v>0.36639027051515605</v>
      </c>
      <c r="H33" s="15"/>
    </row>
    <row r="34" spans="1:8" ht="15.75">
      <c r="A34" s="69" t="s">
        <v>131</v>
      </c>
      <c r="B34" s="13"/>
      <c r="C34" s="14"/>
      <c r="D34" s="72"/>
      <c r="E34" s="73"/>
      <c r="F34" s="73"/>
      <c r="G34" s="74"/>
      <c r="H34" s="15"/>
    </row>
    <row r="35" spans="1:8" ht="15">
      <c r="A35" s="16" t="s">
        <v>28</v>
      </c>
      <c r="B35" s="13"/>
      <c r="C35" s="14"/>
      <c r="D35" s="76"/>
      <c r="E35" s="94"/>
      <c r="F35" s="73"/>
      <c r="G35" s="78"/>
      <c r="H35" s="15"/>
    </row>
    <row r="36" spans="1:8" ht="15">
      <c r="A36" s="16" t="s">
        <v>44</v>
      </c>
      <c r="B36" s="13"/>
      <c r="C36" s="14"/>
      <c r="D36" s="76"/>
      <c r="E36" s="94"/>
      <c r="F36" s="73"/>
      <c r="G36" s="78"/>
      <c r="H36" s="15"/>
    </row>
    <row r="37" spans="1:8" ht="15">
      <c r="A37" s="16" t="s">
        <v>30</v>
      </c>
      <c r="B37" s="13"/>
      <c r="C37" s="14"/>
      <c r="D37" s="76"/>
      <c r="E37" s="94"/>
      <c r="F37" s="73"/>
      <c r="G37" s="78"/>
      <c r="H37" s="15"/>
    </row>
    <row r="38" spans="1:8" ht="15">
      <c r="A38" s="17"/>
      <c r="B38" s="18"/>
      <c r="C38" s="14"/>
      <c r="D38" s="76"/>
      <c r="E38" s="79"/>
      <c r="F38" s="79"/>
      <c r="G38" s="78"/>
      <c r="H38" s="15"/>
    </row>
    <row r="39" spans="1:8" ht="15.75">
      <c r="A39" s="19" t="s">
        <v>31</v>
      </c>
      <c r="B39" s="20"/>
      <c r="C39" s="21"/>
      <c r="D39" s="80">
        <f>SUM(D9:D38)</f>
        <v>5</v>
      </c>
      <c r="E39" s="81">
        <f>SUM(E9:E38)</f>
        <v>588129</v>
      </c>
      <c r="F39" s="81">
        <f>SUM(F9:F38)</f>
        <v>205853.5</v>
      </c>
      <c r="G39" s="82">
        <f>F39/E39</f>
        <v>0.35001419756550006</v>
      </c>
      <c r="H39" s="15"/>
    </row>
    <row r="40" spans="1:8" ht="15.75">
      <c r="A40" s="22"/>
      <c r="B40" s="22"/>
      <c r="C40" s="22"/>
      <c r="D40" s="83"/>
      <c r="E40" s="84"/>
      <c r="F40" s="85"/>
      <c r="G40" s="85"/>
      <c r="H40" s="2"/>
    </row>
    <row r="41" spans="1:8" ht="18">
      <c r="A41" s="23" t="s">
        <v>32</v>
      </c>
      <c r="B41" s="24"/>
      <c r="C41" s="24"/>
      <c r="D41" s="25"/>
      <c r="E41" s="86"/>
      <c r="F41" s="87"/>
      <c r="G41" s="87"/>
      <c r="H41" s="2"/>
    </row>
    <row r="42" spans="1:8" ht="15.75">
      <c r="A42" s="26"/>
      <c r="B42" s="26"/>
      <c r="C42" s="26"/>
      <c r="D42" s="88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8" t="s">
        <v>6</v>
      </c>
      <c r="E43" s="89" t="s">
        <v>135</v>
      </c>
      <c r="F43" s="87" t="s">
        <v>8</v>
      </c>
      <c r="G43" s="87" t="s">
        <v>136</v>
      </c>
      <c r="H43" s="2"/>
    </row>
    <row r="44" spans="1:8" ht="15.75">
      <c r="A44" s="27" t="s">
        <v>33</v>
      </c>
      <c r="B44" s="28"/>
      <c r="C44" s="14"/>
      <c r="D44" s="72">
        <v>28</v>
      </c>
      <c r="E44" s="73">
        <v>1920666.05</v>
      </c>
      <c r="F44" s="73">
        <v>132749.78</v>
      </c>
      <c r="G44" s="74">
        <f>1-(+F44/E44)</f>
        <v>0.9308834661809116</v>
      </c>
      <c r="H44" s="15"/>
    </row>
    <row r="45" spans="1:8" ht="15.75">
      <c r="A45" s="27" t="s">
        <v>34</v>
      </c>
      <c r="B45" s="28"/>
      <c r="C45" s="14"/>
      <c r="D45" s="72"/>
      <c r="E45" s="73"/>
      <c r="F45" s="73"/>
      <c r="G45" s="74"/>
      <c r="H45" s="15"/>
    </row>
    <row r="46" spans="1:8" ht="15.75">
      <c r="A46" s="27" t="s">
        <v>35</v>
      </c>
      <c r="B46" s="28"/>
      <c r="C46" s="14"/>
      <c r="D46" s="72">
        <v>48</v>
      </c>
      <c r="E46" s="73">
        <v>2166518</v>
      </c>
      <c r="F46" s="73">
        <v>185923.07</v>
      </c>
      <c r="G46" s="74">
        <f>1-(+F46/E46)</f>
        <v>0.9141834639730665</v>
      </c>
      <c r="H46" s="15"/>
    </row>
    <row r="47" spans="1:8" ht="15.75">
      <c r="A47" s="27" t="s">
        <v>36</v>
      </c>
      <c r="B47" s="28"/>
      <c r="C47" s="14"/>
      <c r="D47" s="72">
        <v>4</v>
      </c>
      <c r="E47" s="73">
        <v>512035.5</v>
      </c>
      <c r="F47" s="73">
        <v>17931</v>
      </c>
      <c r="G47" s="74">
        <f>1-(+F47/E47)</f>
        <v>0.9649809437040986</v>
      </c>
      <c r="H47" s="15"/>
    </row>
    <row r="48" spans="1:8" ht="15.75">
      <c r="A48" s="27" t="s">
        <v>37</v>
      </c>
      <c r="B48" s="28"/>
      <c r="C48" s="14"/>
      <c r="D48" s="72">
        <v>34</v>
      </c>
      <c r="E48" s="73">
        <v>2611150.99</v>
      </c>
      <c r="F48" s="73">
        <v>250754.33</v>
      </c>
      <c r="G48" s="74">
        <f>1-(+F48/E48)</f>
        <v>0.9039678934843979</v>
      </c>
      <c r="H48" s="15"/>
    </row>
    <row r="49" spans="1:8" ht="15.75">
      <c r="A49" s="27" t="s">
        <v>38</v>
      </c>
      <c r="B49" s="28"/>
      <c r="C49" s="14"/>
      <c r="D49" s="72"/>
      <c r="E49" s="73"/>
      <c r="F49" s="73"/>
      <c r="G49" s="74"/>
      <c r="H49" s="15"/>
    </row>
    <row r="50" spans="1:8" ht="15.75">
      <c r="A50" s="27" t="s">
        <v>39</v>
      </c>
      <c r="B50" s="28"/>
      <c r="C50" s="14"/>
      <c r="D50" s="72">
        <v>3</v>
      </c>
      <c r="E50" s="73">
        <v>203880</v>
      </c>
      <c r="F50" s="73">
        <v>37675</v>
      </c>
      <c r="G50" s="74">
        <f>1-(+F50/E50)</f>
        <v>0.8152099274082794</v>
      </c>
      <c r="H50" s="15"/>
    </row>
    <row r="51" spans="1:8" ht="15.75">
      <c r="A51" s="27" t="s">
        <v>40</v>
      </c>
      <c r="B51" s="28"/>
      <c r="C51" s="14"/>
      <c r="D51" s="72"/>
      <c r="E51" s="73"/>
      <c r="F51" s="73"/>
      <c r="G51" s="74"/>
      <c r="H51" s="15"/>
    </row>
    <row r="52" spans="1:8" ht="15.75">
      <c r="A52" s="27" t="s">
        <v>41</v>
      </c>
      <c r="B52" s="28"/>
      <c r="C52" s="14"/>
      <c r="D52" s="72"/>
      <c r="E52" s="73"/>
      <c r="F52" s="73"/>
      <c r="G52" s="74"/>
      <c r="H52" s="15"/>
    </row>
    <row r="53" spans="1:8" ht="15.75">
      <c r="A53" s="27" t="s">
        <v>61</v>
      </c>
      <c r="B53" s="30"/>
      <c r="C53" s="14"/>
      <c r="D53" s="110">
        <v>329</v>
      </c>
      <c r="E53" s="111">
        <v>23392904.16</v>
      </c>
      <c r="F53" s="111">
        <v>2742586.76</v>
      </c>
      <c r="G53" s="74">
        <f>1-(+F53/E53)</f>
        <v>0.882759885594299</v>
      </c>
      <c r="H53" s="15"/>
    </row>
    <row r="54" spans="1:8" ht="15.75">
      <c r="A54" s="27" t="s">
        <v>62</v>
      </c>
      <c r="B54" s="30"/>
      <c r="C54" s="14"/>
      <c r="D54" s="72"/>
      <c r="E54" s="73"/>
      <c r="F54" s="73"/>
      <c r="G54" s="74"/>
      <c r="H54" s="15"/>
    </row>
    <row r="55" spans="1:8" ht="15">
      <c r="A55" s="16" t="s">
        <v>42</v>
      </c>
      <c r="B55" s="30"/>
      <c r="C55" s="14"/>
      <c r="D55" s="76"/>
      <c r="E55" s="95"/>
      <c r="F55" s="73"/>
      <c r="G55" s="78"/>
      <c r="H55" s="15"/>
    </row>
    <row r="56" spans="1:8" ht="15">
      <c r="A56" s="16" t="s">
        <v>43</v>
      </c>
      <c r="B56" s="28"/>
      <c r="C56" s="14"/>
      <c r="D56" s="76"/>
      <c r="E56" s="95"/>
      <c r="F56" s="73"/>
      <c r="G56" s="78"/>
      <c r="H56" s="15"/>
    </row>
    <row r="57" spans="1:8" ht="15">
      <c r="A57" s="16" t="s">
        <v>44</v>
      </c>
      <c r="B57" s="28"/>
      <c r="C57" s="14"/>
      <c r="D57" s="76"/>
      <c r="E57" s="94"/>
      <c r="F57" s="73"/>
      <c r="G57" s="78"/>
      <c r="H57" s="15"/>
    </row>
    <row r="58" spans="1:8" ht="15">
      <c r="A58" s="16" t="s">
        <v>30</v>
      </c>
      <c r="B58" s="28"/>
      <c r="C58" s="14"/>
      <c r="D58" s="76"/>
      <c r="E58" s="94"/>
      <c r="F58" s="73"/>
      <c r="G58" s="78"/>
      <c r="H58" s="15"/>
    </row>
    <row r="59" spans="1:8" ht="15.75">
      <c r="A59" s="32"/>
      <c r="B59" s="18"/>
      <c r="C59" s="14"/>
      <c r="D59" s="76"/>
      <c r="E59" s="96"/>
      <c r="F59" s="79"/>
      <c r="G59" s="78"/>
      <c r="H59" s="15"/>
    </row>
    <row r="60" spans="1:8" ht="15.75">
      <c r="A60" s="20" t="s">
        <v>45</v>
      </c>
      <c r="B60" s="20"/>
      <c r="C60" s="21"/>
      <c r="D60" s="80">
        <f>SUM(D44:D56)</f>
        <v>446</v>
      </c>
      <c r="E60" s="81">
        <f>SUM(E44:E59)</f>
        <v>30807154.7</v>
      </c>
      <c r="F60" s="81">
        <f>SUM(F44:F59)</f>
        <v>3367619.9399999995</v>
      </c>
      <c r="G60" s="82">
        <f>1-(F60/E60)</f>
        <v>0.8906870831534468</v>
      </c>
      <c r="H60" s="15"/>
    </row>
    <row r="61" spans="1:8" ht="18">
      <c r="A61" s="35" t="s">
        <v>46</v>
      </c>
      <c r="B61" s="36"/>
      <c r="C61" s="39"/>
      <c r="D61" s="50"/>
      <c r="E61" s="36"/>
      <c r="F61" s="37">
        <f>F60+F39</f>
        <v>3573473.4399999995</v>
      </c>
      <c r="G61" s="36"/>
      <c r="H61" s="2"/>
    </row>
    <row r="62" spans="1:8" ht="18">
      <c r="A62" s="38"/>
      <c r="B62" s="39"/>
      <c r="C62" s="39"/>
      <c r="D62" s="51"/>
      <c r="E62" s="39"/>
      <c r="F62" s="37"/>
      <c r="G62" s="39"/>
      <c r="H62" s="2"/>
    </row>
    <row r="63" spans="1:8" ht="15.75">
      <c r="A63" s="4" t="s">
        <v>47</v>
      </c>
      <c r="B63" s="40"/>
      <c r="C63" s="40"/>
      <c r="D63" s="40"/>
      <c r="E63" s="40"/>
      <c r="F63" s="41"/>
      <c r="G63" s="40"/>
      <c r="H63" s="2"/>
    </row>
    <row r="64" spans="1:8" ht="15.7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>
      <c r="A66" s="42" t="s">
        <v>50</v>
      </c>
      <c r="B66" s="39"/>
      <c r="C66" s="39"/>
      <c r="D66" s="39"/>
      <c r="E66" s="39"/>
      <c r="F66" s="37"/>
      <c r="G66" s="39"/>
      <c r="H66" s="2"/>
    </row>
    <row r="68" spans="1:4" ht="18">
      <c r="A68" s="114"/>
      <c r="B68" s="115"/>
      <c r="C68" s="115"/>
      <c r="D68" s="115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9"/>
  <sheetViews>
    <sheetView zoomScale="87" zoomScaleNormal="87" zoomScalePageLayoutView="0" workbookViewId="0" topLeftCell="A40">
      <selection activeCell="A67" sqref="A67:IV67"/>
    </sheetView>
  </sheetViews>
  <sheetFormatPr defaultColWidth="8.88671875" defaultRowHeight="13.5"/>
  <cols>
    <col min="1" max="1" width="9.6640625" style="56" customWidth="1"/>
    <col min="2" max="2" width="15.6640625" style="56" customWidth="1"/>
    <col min="3" max="3" width="3.6640625" style="56" customWidth="1"/>
    <col min="4" max="4" width="6.6640625" style="56" customWidth="1"/>
    <col min="5" max="6" width="14.6640625" style="56" customWidth="1"/>
    <col min="7" max="7" width="11.6640625" style="56" customWidth="1"/>
    <col min="8" max="8" width="3.6640625" style="56" customWidth="1"/>
    <col min="9" max="16384" width="8.88671875" style="56" customWidth="1"/>
  </cols>
  <sheetData>
    <row r="1" spans="1:8" ht="23.25">
      <c r="A1" s="55" t="s">
        <v>0</v>
      </c>
      <c r="B1" s="21"/>
      <c r="C1" s="21"/>
      <c r="D1" s="21"/>
      <c r="E1" s="21"/>
      <c r="F1" s="21"/>
      <c r="G1" s="21"/>
      <c r="H1" s="21"/>
    </row>
    <row r="2" spans="1:8" ht="23.25">
      <c r="A2" s="55" t="s">
        <v>1</v>
      </c>
      <c r="B2" s="21"/>
      <c r="C2" s="21"/>
      <c r="D2" s="21"/>
      <c r="E2" s="21"/>
      <c r="F2" s="21"/>
      <c r="G2" s="21"/>
      <c r="H2" s="21"/>
    </row>
    <row r="3" spans="1:8" ht="23.25">
      <c r="A3" s="1" t="str">
        <f>ARG!$A$3</f>
        <v>MONTH ENDED:  NOVEMBER 2022</v>
      </c>
      <c r="B3" s="21"/>
      <c r="C3" s="21"/>
      <c r="D3" s="21"/>
      <c r="E3" s="21"/>
      <c r="F3" s="21"/>
      <c r="G3" s="21"/>
      <c r="H3" s="21"/>
    </row>
    <row r="4" spans="1:8" ht="15">
      <c r="A4" s="59"/>
      <c r="B4" s="59"/>
      <c r="C4" s="59"/>
      <c r="D4" s="59"/>
      <c r="E4" s="59"/>
      <c r="F4" s="5"/>
      <c r="G4" s="5"/>
      <c r="H4" s="21"/>
    </row>
    <row r="5" spans="1:8" ht="23.25">
      <c r="A5" s="21"/>
      <c r="B5" s="59"/>
      <c r="C5" s="59"/>
      <c r="D5" s="60" t="s">
        <v>145</v>
      </c>
      <c r="E5" s="61"/>
      <c r="F5" s="8"/>
      <c r="G5" s="5"/>
      <c r="H5" s="62"/>
    </row>
    <row r="6" spans="1:8" ht="18">
      <c r="A6" s="23" t="s">
        <v>3</v>
      </c>
      <c r="B6" s="59"/>
      <c r="C6" s="59"/>
      <c r="D6" s="59"/>
      <c r="E6" s="59"/>
      <c r="F6" s="5"/>
      <c r="G6" s="5"/>
      <c r="H6" s="62"/>
    </row>
    <row r="7" spans="1:8" ht="15.75">
      <c r="A7" s="63"/>
      <c r="B7" s="63"/>
      <c r="C7" s="63"/>
      <c r="D7" s="63"/>
      <c r="E7" s="25" t="s">
        <v>4</v>
      </c>
      <c r="F7" s="25" t="s">
        <v>4</v>
      </c>
      <c r="G7" s="12" t="s">
        <v>5</v>
      </c>
      <c r="H7" s="24"/>
    </row>
    <row r="8" spans="1:8" ht="15.75">
      <c r="A8" s="63"/>
      <c r="B8" s="63"/>
      <c r="C8" s="63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>
      <c r="A9" s="92" t="s">
        <v>10</v>
      </c>
      <c r="B9" s="13"/>
      <c r="C9" s="14"/>
      <c r="D9" s="72"/>
      <c r="E9" s="73"/>
      <c r="F9" s="73"/>
      <c r="G9" s="74"/>
      <c r="H9" s="65"/>
    </row>
    <row r="10" spans="1:8" ht="15.75">
      <c r="A10" s="92" t="s">
        <v>11</v>
      </c>
      <c r="B10" s="13"/>
      <c r="C10" s="14"/>
      <c r="D10" s="72"/>
      <c r="E10" s="73"/>
      <c r="F10" s="73"/>
      <c r="G10" s="74"/>
      <c r="H10" s="65"/>
    </row>
    <row r="11" spans="1:8" ht="15.75">
      <c r="A11" s="92" t="s">
        <v>52</v>
      </c>
      <c r="B11" s="13"/>
      <c r="C11" s="14"/>
      <c r="D11" s="72"/>
      <c r="E11" s="73"/>
      <c r="F11" s="73"/>
      <c r="G11" s="74"/>
      <c r="H11" s="65"/>
    </row>
    <row r="12" spans="1:8" ht="15.75">
      <c r="A12" s="92" t="s">
        <v>63</v>
      </c>
      <c r="B12" s="13"/>
      <c r="C12" s="14"/>
      <c r="D12" s="72"/>
      <c r="E12" s="73"/>
      <c r="F12" s="73"/>
      <c r="G12" s="74"/>
      <c r="H12" s="65"/>
    </row>
    <row r="13" spans="1:8" ht="15.75">
      <c r="A13" s="92" t="s">
        <v>13</v>
      </c>
      <c r="B13" s="13"/>
      <c r="C13" s="14"/>
      <c r="D13" s="72"/>
      <c r="E13" s="73"/>
      <c r="F13" s="73"/>
      <c r="G13" s="74"/>
      <c r="H13" s="65"/>
    </row>
    <row r="14" spans="1:8" ht="15.75">
      <c r="A14" s="92" t="s">
        <v>65</v>
      </c>
      <c r="B14" s="13"/>
      <c r="C14" s="14"/>
      <c r="D14" s="72"/>
      <c r="E14" s="73"/>
      <c r="F14" s="73"/>
      <c r="G14" s="74"/>
      <c r="H14" s="65"/>
    </row>
    <row r="15" spans="1:8" ht="15.75">
      <c r="A15" s="92" t="s">
        <v>25</v>
      </c>
      <c r="B15" s="13"/>
      <c r="C15" s="14"/>
      <c r="D15" s="72">
        <v>3</v>
      </c>
      <c r="E15" s="73">
        <v>507994</v>
      </c>
      <c r="F15" s="73">
        <v>93740</v>
      </c>
      <c r="G15" s="74">
        <f>F15/E15</f>
        <v>0.18452973854021898</v>
      </c>
      <c r="H15" s="65"/>
    </row>
    <row r="16" spans="1:8" ht="15.75">
      <c r="A16" s="92" t="s">
        <v>66</v>
      </c>
      <c r="B16" s="13"/>
      <c r="C16" s="14"/>
      <c r="D16" s="72"/>
      <c r="E16" s="73"/>
      <c r="F16" s="73"/>
      <c r="G16" s="74"/>
      <c r="H16" s="65"/>
    </row>
    <row r="17" spans="1:8" ht="15.75">
      <c r="A17" s="92" t="s">
        <v>98</v>
      </c>
      <c r="B17" s="13"/>
      <c r="C17" s="14"/>
      <c r="D17" s="72"/>
      <c r="E17" s="73"/>
      <c r="F17" s="73"/>
      <c r="G17" s="74"/>
      <c r="H17" s="65"/>
    </row>
    <row r="18" spans="1:8" ht="15.75">
      <c r="A18" s="92" t="s">
        <v>14</v>
      </c>
      <c r="B18" s="13"/>
      <c r="C18" s="14"/>
      <c r="D18" s="72"/>
      <c r="E18" s="73"/>
      <c r="F18" s="73"/>
      <c r="G18" s="74"/>
      <c r="H18" s="65"/>
    </row>
    <row r="19" spans="1:8" ht="15.75">
      <c r="A19" s="92" t="s">
        <v>16</v>
      </c>
      <c r="B19" s="13"/>
      <c r="C19" s="14"/>
      <c r="D19" s="72">
        <v>1</v>
      </c>
      <c r="E19" s="73">
        <v>353357</v>
      </c>
      <c r="F19" s="73">
        <v>141599</v>
      </c>
      <c r="G19" s="74">
        <f>F19/E19</f>
        <v>0.4007250457752358</v>
      </c>
      <c r="H19" s="65"/>
    </row>
    <row r="20" spans="1:8" ht="15.75">
      <c r="A20" s="92" t="s">
        <v>92</v>
      </c>
      <c r="B20" s="13"/>
      <c r="C20" s="14"/>
      <c r="D20" s="72"/>
      <c r="E20" s="73"/>
      <c r="F20" s="73"/>
      <c r="G20" s="74"/>
      <c r="H20" s="65"/>
    </row>
    <row r="21" spans="1:8" ht="15.75">
      <c r="A21" s="92" t="s">
        <v>93</v>
      </c>
      <c r="B21" s="13"/>
      <c r="C21" s="14"/>
      <c r="D21" s="72"/>
      <c r="E21" s="73"/>
      <c r="F21" s="73"/>
      <c r="G21" s="74"/>
      <c r="H21" s="65"/>
    </row>
    <row r="22" spans="1:8" ht="15.75">
      <c r="A22" s="92" t="s">
        <v>17</v>
      </c>
      <c r="B22" s="13"/>
      <c r="C22" s="14"/>
      <c r="D22" s="72"/>
      <c r="E22" s="73"/>
      <c r="F22" s="73"/>
      <c r="G22" s="74"/>
      <c r="H22" s="65"/>
    </row>
    <row r="23" spans="1:8" ht="15.75">
      <c r="A23" s="92" t="s">
        <v>105</v>
      </c>
      <c r="B23" s="13"/>
      <c r="C23" s="14"/>
      <c r="D23" s="72"/>
      <c r="E23" s="73"/>
      <c r="F23" s="73"/>
      <c r="G23" s="74"/>
      <c r="H23" s="65"/>
    </row>
    <row r="24" spans="1:8" ht="15.75">
      <c r="A24" s="92" t="s">
        <v>18</v>
      </c>
      <c r="B24" s="13"/>
      <c r="C24" s="14"/>
      <c r="D24" s="72">
        <v>2</v>
      </c>
      <c r="E24" s="73">
        <v>356249</v>
      </c>
      <c r="F24" s="73">
        <v>79565.5</v>
      </c>
      <c r="G24" s="74">
        <f>F24/E24</f>
        <v>0.22334238131194753</v>
      </c>
      <c r="H24" s="65"/>
    </row>
    <row r="25" spans="1:8" ht="15.75">
      <c r="A25" s="93" t="s">
        <v>20</v>
      </c>
      <c r="B25" s="13"/>
      <c r="C25" s="14"/>
      <c r="D25" s="72"/>
      <c r="E25" s="73"/>
      <c r="F25" s="73"/>
      <c r="G25" s="74"/>
      <c r="H25" s="65"/>
    </row>
    <row r="26" spans="1:8" ht="15.75">
      <c r="A26" s="93" t="s">
        <v>21</v>
      </c>
      <c r="B26" s="13"/>
      <c r="C26" s="14"/>
      <c r="D26" s="72">
        <v>4</v>
      </c>
      <c r="E26" s="73">
        <v>16047</v>
      </c>
      <c r="F26" s="73">
        <v>16047</v>
      </c>
      <c r="G26" s="74">
        <f>F26/E26</f>
        <v>1</v>
      </c>
      <c r="H26" s="65"/>
    </row>
    <row r="27" spans="1:8" ht="15.75">
      <c r="A27" s="69" t="s">
        <v>22</v>
      </c>
      <c r="B27" s="13"/>
      <c r="C27" s="14"/>
      <c r="D27" s="72"/>
      <c r="E27" s="73"/>
      <c r="F27" s="73"/>
      <c r="G27" s="74"/>
      <c r="H27" s="65"/>
    </row>
    <row r="28" spans="1:8" ht="15.75">
      <c r="A28" s="69" t="s">
        <v>23</v>
      </c>
      <c r="B28" s="13"/>
      <c r="C28" s="14"/>
      <c r="D28" s="72"/>
      <c r="E28" s="73"/>
      <c r="F28" s="73"/>
      <c r="G28" s="74"/>
      <c r="H28" s="65"/>
    </row>
    <row r="29" spans="1:8" ht="15.75">
      <c r="A29" s="69" t="s">
        <v>94</v>
      </c>
      <c r="B29" s="13"/>
      <c r="C29" s="14"/>
      <c r="D29" s="72">
        <v>1</v>
      </c>
      <c r="E29" s="73">
        <v>107835</v>
      </c>
      <c r="F29" s="73">
        <v>48084</v>
      </c>
      <c r="G29" s="74">
        <f>F29/E29</f>
        <v>0.4459034636249826</v>
      </c>
      <c r="H29" s="65"/>
    </row>
    <row r="30" spans="1:8" ht="15.75">
      <c r="A30" s="69" t="s">
        <v>119</v>
      </c>
      <c r="B30" s="13"/>
      <c r="C30" s="14"/>
      <c r="D30" s="72">
        <v>11</v>
      </c>
      <c r="E30" s="73">
        <v>979264</v>
      </c>
      <c r="F30" s="73">
        <v>223589</v>
      </c>
      <c r="G30" s="74">
        <f>F30/E30</f>
        <v>0.22832351643683418</v>
      </c>
      <c r="H30" s="65"/>
    </row>
    <row r="31" spans="1:8" ht="15.75">
      <c r="A31" s="69" t="s">
        <v>126</v>
      </c>
      <c r="B31" s="13"/>
      <c r="C31" s="14"/>
      <c r="D31" s="72"/>
      <c r="E31" s="73"/>
      <c r="F31" s="73"/>
      <c r="G31" s="74"/>
      <c r="H31" s="65"/>
    </row>
    <row r="32" spans="1:8" ht="15.75">
      <c r="A32" s="69" t="s">
        <v>96</v>
      </c>
      <c r="B32" s="13"/>
      <c r="C32" s="14"/>
      <c r="D32" s="72"/>
      <c r="E32" s="73"/>
      <c r="F32" s="73"/>
      <c r="G32" s="74"/>
      <c r="H32" s="65"/>
    </row>
    <row r="33" spans="1:8" ht="15.75">
      <c r="A33" s="69" t="s">
        <v>67</v>
      </c>
      <c r="B33" s="13"/>
      <c r="C33" s="14"/>
      <c r="D33" s="72"/>
      <c r="E33" s="73"/>
      <c r="F33" s="73"/>
      <c r="G33" s="74"/>
      <c r="H33" s="65"/>
    </row>
    <row r="34" spans="1:8" ht="15.75">
      <c r="A34" s="69" t="s">
        <v>129</v>
      </c>
      <c r="B34" s="13"/>
      <c r="C34" s="14"/>
      <c r="D34" s="72">
        <v>1</v>
      </c>
      <c r="E34" s="73">
        <v>96369</v>
      </c>
      <c r="F34" s="73">
        <v>41968</v>
      </c>
      <c r="G34" s="74">
        <f>F34/E34</f>
        <v>0.43549274144174993</v>
      </c>
      <c r="H34" s="65"/>
    </row>
    <row r="35" spans="1:8" ht="15">
      <c r="A35" s="16" t="s">
        <v>28</v>
      </c>
      <c r="B35" s="13"/>
      <c r="C35" s="14"/>
      <c r="D35" s="76"/>
      <c r="E35" s="94"/>
      <c r="F35" s="73"/>
      <c r="G35" s="78"/>
      <c r="H35" s="65"/>
    </row>
    <row r="36" spans="1:8" ht="15">
      <c r="A36" s="16" t="s">
        <v>44</v>
      </c>
      <c r="B36" s="13"/>
      <c r="C36" s="14"/>
      <c r="D36" s="76"/>
      <c r="E36" s="94"/>
      <c r="F36" s="73"/>
      <c r="G36" s="78"/>
      <c r="H36" s="65"/>
    </row>
    <row r="37" spans="1:8" ht="15">
      <c r="A37" s="16" t="s">
        <v>30</v>
      </c>
      <c r="B37" s="13"/>
      <c r="C37" s="14"/>
      <c r="D37" s="76"/>
      <c r="E37" s="77"/>
      <c r="F37" s="75"/>
      <c r="G37" s="78"/>
      <c r="H37" s="65"/>
    </row>
    <row r="38" spans="1:8" ht="15">
      <c r="A38" s="17"/>
      <c r="B38" s="18"/>
      <c r="C38" s="14"/>
      <c r="D38" s="76"/>
      <c r="E38" s="79"/>
      <c r="F38" s="79"/>
      <c r="G38" s="78"/>
      <c r="H38" s="65"/>
    </row>
    <row r="39" spans="1:8" ht="15.75">
      <c r="A39" s="19" t="s">
        <v>31</v>
      </c>
      <c r="B39" s="20"/>
      <c r="C39" s="21"/>
      <c r="D39" s="80">
        <f>SUM(D9:D38)</f>
        <v>23</v>
      </c>
      <c r="E39" s="81">
        <f>SUM(E9:E38)</f>
        <v>2417115</v>
      </c>
      <c r="F39" s="81">
        <f>SUM(F9:F38)</f>
        <v>644592.5</v>
      </c>
      <c r="G39" s="82">
        <f>F39/E39</f>
        <v>0.2666784575826967</v>
      </c>
      <c r="H39" s="66"/>
    </row>
    <row r="40" spans="1:8" ht="15.75">
      <c r="A40" s="22"/>
      <c r="B40" s="22"/>
      <c r="C40" s="22"/>
      <c r="D40" s="83"/>
      <c r="E40" s="84"/>
      <c r="F40" s="85"/>
      <c r="G40" s="85"/>
      <c r="H40" s="67"/>
    </row>
    <row r="41" spans="1:8" ht="18">
      <c r="A41" s="23" t="s">
        <v>32</v>
      </c>
      <c r="B41" s="24"/>
      <c r="C41" s="24"/>
      <c r="D41" s="25"/>
      <c r="E41" s="86"/>
      <c r="F41" s="87"/>
      <c r="G41" s="87"/>
      <c r="H41" s="67"/>
    </row>
    <row r="42" spans="1:8" ht="15.75">
      <c r="A42" s="26"/>
      <c r="B42" s="26"/>
      <c r="C42" s="26"/>
      <c r="D42" s="88"/>
      <c r="E42" s="25" t="s">
        <v>134</v>
      </c>
      <c r="F42" s="25" t="s">
        <v>134</v>
      </c>
      <c r="G42" s="25" t="s">
        <v>5</v>
      </c>
      <c r="H42" s="67"/>
    </row>
    <row r="43" spans="1:8" ht="15.75">
      <c r="A43" s="26"/>
      <c r="B43" s="26"/>
      <c r="C43" s="26"/>
      <c r="D43" s="88" t="s">
        <v>6</v>
      </c>
      <c r="E43" s="89" t="s">
        <v>135</v>
      </c>
      <c r="F43" s="87" t="s">
        <v>8</v>
      </c>
      <c r="G43" s="87" t="s">
        <v>136</v>
      </c>
      <c r="H43" s="67"/>
    </row>
    <row r="44" spans="1:8" ht="15.75">
      <c r="A44" s="27" t="s">
        <v>33</v>
      </c>
      <c r="B44" s="28"/>
      <c r="C44" s="14"/>
      <c r="D44" s="72">
        <v>32</v>
      </c>
      <c r="E44" s="73">
        <v>340481.35</v>
      </c>
      <c r="F44" s="73">
        <v>27112.7</v>
      </c>
      <c r="G44" s="74">
        <f>1-(+F44/E44)</f>
        <v>0.9203695004146336</v>
      </c>
      <c r="H44" s="65"/>
    </row>
    <row r="45" spans="1:8" ht="15.75">
      <c r="A45" s="27" t="s">
        <v>34</v>
      </c>
      <c r="B45" s="28"/>
      <c r="C45" s="14"/>
      <c r="D45" s="72"/>
      <c r="E45" s="73"/>
      <c r="F45" s="73"/>
      <c r="G45" s="74"/>
      <c r="H45" s="65"/>
    </row>
    <row r="46" spans="1:8" ht="15.75">
      <c r="A46" s="27" t="s">
        <v>35</v>
      </c>
      <c r="B46" s="28"/>
      <c r="C46" s="14"/>
      <c r="D46" s="72">
        <v>91</v>
      </c>
      <c r="E46" s="73">
        <v>2895429.5</v>
      </c>
      <c r="F46" s="73">
        <v>231338.83</v>
      </c>
      <c r="G46" s="74">
        <f aca="true" t="shared" si="0" ref="G46:G52">1-(+F46/E46)</f>
        <v>0.9201020677588593</v>
      </c>
      <c r="H46" s="65"/>
    </row>
    <row r="47" spans="1:8" ht="15.75">
      <c r="A47" s="27" t="s">
        <v>36</v>
      </c>
      <c r="B47" s="28"/>
      <c r="C47" s="14"/>
      <c r="D47" s="72">
        <v>8</v>
      </c>
      <c r="E47" s="73">
        <v>1127594.25</v>
      </c>
      <c r="F47" s="73">
        <v>64520</v>
      </c>
      <c r="G47" s="74">
        <f t="shared" si="0"/>
        <v>0.9427808362804262</v>
      </c>
      <c r="H47" s="65"/>
    </row>
    <row r="48" spans="1:8" ht="15.75">
      <c r="A48" s="27" t="s">
        <v>37</v>
      </c>
      <c r="B48" s="28"/>
      <c r="C48" s="14"/>
      <c r="D48" s="72">
        <v>91</v>
      </c>
      <c r="E48" s="73">
        <v>4512794</v>
      </c>
      <c r="F48" s="73">
        <v>363030.78</v>
      </c>
      <c r="G48" s="74">
        <f t="shared" si="0"/>
        <v>0.9195552068186582</v>
      </c>
      <c r="H48" s="65"/>
    </row>
    <row r="49" spans="1:8" ht="15.75">
      <c r="A49" s="27" t="s">
        <v>38</v>
      </c>
      <c r="B49" s="28"/>
      <c r="C49" s="14"/>
      <c r="D49" s="72"/>
      <c r="E49" s="73"/>
      <c r="F49" s="73"/>
      <c r="G49" s="74"/>
      <c r="H49" s="65"/>
    </row>
    <row r="50" spans="1:8" ht="15.75">
      <c r="A50" s="27" t="s">
        <v>39</v>
      </c>
      <c r="B50" s="28"/>
      <c r="C50" s="14"/>
      <c r="D50" s="72">
        <v>9</v>
      </c>
      <c r="E50" s="73">
        <v>1373040</v>
      </c>
      <c r="F50" s="73">
        <v>87734.75</v>
      </c>
      <c r="G50" s="74">
        <f t="shared" si="0"/>
        <v>0.9361018251471188</v>
      </c>
      <c r="H50" s="65"/>
    </row>
    <row r="51" spans="1:8" ht="15.75">
      <c r="A51" s="27" t="s">
        <v>40</v>
      </c>
      <c r="B51" s="28"/>
      <c r="C51" s="14"/>
      <c r="D51" s="72">
        <v>4</v>
      </c>
      <c r="E51" s="73">
        <v>520560</v>
      </c>
      <c r="F51" s="73">
        <v>40000</v>
      </c>
      <c r="G51" s="74">
        <f t="shared" si="0"/>
        <v>0.9231596741970186</v>
      </c>
      <c r="H51" s="65"/>
    </row>
    <row r="52" spans="1:8" ht="15.75">
      <c r="A52" s="27" t="s">
        <v>41</v>
      </c>
      <c r="B52" s="28"/>
      <c r="C52" s="14"/>
      <c r="D52" s="72">
        <v>2</v>
      </c>
      <c r="E52" s="73">
        <v>299050</v>
      </c>
      <c r="F52" s="73">
        <v>30000.8</v>
      </c>
      <c r="G52" s="74">
        <f t="shared" si="0"/>
        <v>0.8996796522320682</v>
      </c>
      <c r="H52" s="65"/>
    </row>
    <row r="53" spans="1:8" ht="15.75">
      <c r="A53" s="29" t="s">
        <v>60</v>
      </c>
      <c r="B53" s="28"/>
      <c r="C53" s="14"/>
      <c r="D53" s="72"/>
      <c r="E53" s="73"/>
      <c r="F53" s="73"/>
      <c r="G53" s="74"/>
      <c r="H53" s="65"/>
    </row>
    <row r="54" spans="1:8" ht="15.75">
      <c r="A54" s="27" t="s">
        <v>61</v>
      </c>
      <c r="B54" s="30"/>
      <c r="C54" s="14"/>
      <c r="D54" s="72">
        <v>598</v>
      </c>
      <c r="E54" s="73">
        <v>31722109.26</v>
      </c>
      <c r="F54" s="73">
        <v>3537381.52</v>
      </c>
      <c r="G54" s="74">
        <f>1-(+F54/E54)</f>
        <v>0.888488451666092</v>
      </c>
      <c r="H54" s="65"/>
    </row>
    <row r="55" spans="1:8" ht="15.75">
      <c r="A55" s="27" t="s">
        <v>62</v>
      </c>
      <c r="B55" s="30"/>
      <c r="C55" s="14"/>
      <c r="D55" s="72">
        <v>8</v>
      </c>
      <c r="E55" s="73">
        <v>1075258.09</v>
      </c>
      <c r="F55" s="73">
        <v>55524.15</v>
      </c>
      <c r="G55" s="74">
        <f>1-(+F55/E55)</f>
        <v>0.9483620253440734</v>
      </c>
      <c r="H55" s="65"/>
    </row>
    <row r="56" spans="1:8" ht="15">
      <c r="A56" s="16" t="s">
        <v>42</v>
      </c>
      <c r="B56" s="30"/>
      <c r="C56" s="14"/>
      <c r="D56" s="76"/>
      <c r="E56" s="95"/>
      <c r="F56" s="73"/>
      <c r="G56" s="78"/>
      <c r="H56" s="65"/>
    </row>
    <row r="57" spans="1:8" ht="15">
      <c r="A57" s="16" t="s">
        <v>43</v>
      </c>
      <c r="B57" s="28"/>
      <c r="C57" s="14"/>
      <c r="D57" s="76"/>
      <c r="E57" s="95"/>
      <c r="F57" s="73"/>
      <c r="G57" s="78"/>
      <c r="H57" s="65"/>
    </row>
    <row r="58" spans="1:8" ht="15">
      <c r="A58" s="16" t="s">
        <v>44</v>
      </c>
      <c r="B58" s="28"/>
      <c r="C58" s="14"/>
      <c r="D58" s="76"/>
      <c r="E58" s="94"/>
      <c r="F58" s="73"/>
      <c r="G58" s="78"/>
      <c r="H58" s="65"/>
    </row>
    <row r="59" spans="1:8" ht="15">
      <c r="A59" s="16" t="s">
        <v>30</v>
      </c>
      <c r="B59" s="28"/>
      <c r="C59" s="14"/>
      <c r="D59" s="76"/>
      <c r="E59" s="94"/>
      <c r="F59" s="73"/>
      <c r="G59" s="78"/>
      <c r="H59" s="65"/>
    </row>
    <row r="60" spans="1:8" ht="15.75">
      <c r="A60" s="32"/>
      <c r="B60" s="18"/>
      <c r="C60" s="14"/>
      <c r="D60" s="76"/>
      <c r="E60" s="79"/>
      <c r="F60" s="79"/>
      <c r="G60" s="78"/>
      <c r="H60" s="65"/>
    </row>
    <row r="61" spans="1:8" ht="15.75">
      <c r="A61" s="20" t="s">
        <v>45</v>
      </c>
      <c r="B61" s="33"/>
      <c r="C61" s="33"/>
      <c r="D61" s="80">
        <f>SUM(D44:D57)</f>
        <v>843</v>
      </c>
      <c r="E61" s="81">
        <f>SUM(E44:E60)</f>
        <v>43866316.45</v>
      </c>
      <c r="F61" s="81">
        <f>SUM(F44:F60)</f>
        <v>4436643.53</v>
      </c>
      <c r="G61" s="82">
        <f>1-(F61/E61)</f>
        <v>0.8988599023340151</v>
      </c>
      <c r="H61" s="62"/>
    </row>
    <row r="62" spans="1:8" ht="18">
      <c r="A62" s="35" t="s">
        <v>46</v>
      </c>
      <c r="B62" s="36"/>
      <c r="C62" s="36"/>
      <c r="D62" s="50"/>
      <c r="E62" s="36"/>
      <c r="F62" s="37">
        <f>F61+F39</f>
        <v>5081236.03</v>
      </c>
      <c r="G62" s="36"/>
      <c r="H62" s="64"/>
    </row>
    <row r="63" spans="1:8" ht="18">
      <c r="A63" s="35"/>
      <c r="B63" s="36"/>
      <c r="C63" s="36"/>
      <c r="D63" s="50"/>
      <c r="E63" s="36"/>
      <c r="F63" s="37"/>
      <c r="G63" s="36"/>
      <c r="H63" s="64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4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4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4"/>
    </row>
    <row r="67" spans="1:8" ht="18">
      <c r="A67" s="42" t="s">
        <v>50</v>
      </c>
      <c r="B67" s="39"/>
      <c r="C67" s="39"/>
      <c r="D67" s="39"/>
      <c r="E67" s="39"/>
      <c r="F67" s="37"/>
      <c r="G67" s="39"/>
      <c r="H67" s="64"/>
    </row>
    <row r="68" spans="1:8" ht="15.75">
      <c r="A68" s="58"/>
      <c r="B68" s="21"/>
      <c r="C68" s="21"/>
      <c r="H68" s="21"/>
    </row>
    <row r="69" spans="1:4" ht="18">
      <c r="A69" s="114"/>
      <c r="B69" s="115"/>
      <c r="C69" s="115"/>
      <c r="D69" s="115"/>
    </row>
  </sheetData>
  <sheetProtection/>
  <printOptions horizontalCentered="1"/>
  <pageMargins left="0.45" right="0.45" top="0.25" bottom="0.25" header="0.3" footer="0.3"/>
  <pageSetup horizontalDpi="600" verticalDpi="600" orientation="landscape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showOutlineSymbols="0" zoomScale="87" zoomScaleNormal="87" zoomScalePageLayoutView="0" workbookViewId="0" topLeftCell="A1">
      <selection activeCell="B13" sqref="B13"/>
    </sheetView>
  </sheetViews>
  <sheetFormatPr defaultColWidth="9.6640625" defaultRowHeight="13.5"/>
  <cols>
    <col min="1" max="1" width="39.6640625" style="56" customWidth="1"/>
    <col min="2" max="2" width="27.6640625" style="56" customWidth="1"/>
    <col min="3" max="16384" width="9.6640625" style="56" customWidth="1"/>
  </cols>
  <sheetData>
    <row r="1" spans="1:4" ht="23.25">
      <c r="A1" s="55" t="s">
        <v>0</v>
      </c>
      <c r="B1" s="36"/>
      <c r="C1" s="37"/>
      <c r="D1" s="36"/>
    </row>
    <row r="2" spans="1:4" ht="23.25">
      <c r="A2" s="55" t="s">
        <v>1</v>
      </c>
      <c r="B2" s="36"/>
      <c r="C2" s="21"/>
      <c r="D2" s="21"/>
    </row>
    <row r="3" spans="1:4" ht="23.25">
      <c r="A3" s="55" t="s">
        <v>82</v>
      </c>
      <c r="B3" s="36"/>
      <c r="C3" s="21"/>
      <c r="D3" s="21"/>
    </row>
    <row r="4" spans="1:4" ht="23.25">
      <c r="A4" s="55" t="str">
        <f>ARG!$A$3</f>
        <v>MONTH ENDED:  NOVEMBER 2022</v>
      </c>
      <c r="B4" s="36"/>
      <c r="C4" s="21"/>
      <c r="D4" s="21"/>
    </row>
    <row r="5" spans="1:4" ht="24" thickBot="1">
      <c r="A5" s="55"/>
      <c r="B5" s="36"/>
      <c r="C5" s="21"/>
      <c r="D5" s="21"/>
    </row>
    <row r="6" spans="1:4" ht="21.75" thickBot="1" thickTop="1">
      <c r="A6" s="123" t="s">
        <v>83</v>
      </c>
      <c r="B6" s="124">
        <f>+ARG!$D$39+CARUTHERSVILLE!$D$39+HOLLYWOOD!$D$39+HARKC!$D$39+BALLYSKC!$D$39+AMERKC!$D$39+LAGRANGE!$D$39+AMERSC!$D$39+RIVERCITY!$D$39+HORSESHOE!$D$39+ISLEBV!$D$39+STJO!$D$39+CAPE!$D$39</f>
        <v>413</v>
      </c>
      <c r="C6" s="57"/>
      <c r="D6" s="21"/>
    </row>
    <row r="7" spans="1:4" ht="21.75" thickBot="1" thickTop="1">
      <c r="A7" s="125" t="s">
        <v>84</v>
      </c>
      <c r="B7" s="133">
        <f>+ARG!$E$39+CARUTHERSVILLE!$E$39+HOLLYWOOD!$E$39+HARKC!$E$39+BALLYSKC!$E$39+AMERKC!$E$39+LAGRANGE!$E$39+AMERSC!$E$39+RIVERCITY!$E$39+HORSESHOE!$E$39+ISLEBV!$E$39+STJO!$E$39+CAPE!$E$39</f>
        <v>99716751</v>
      </c>
      <c r="C7" s="57"/>
      <c r="D7" s="21"/>
    </row>
    <row r="8" spans="1:4" ht="21" thickTop="1">
      <c r="A8" s="125" t="s">
        <v>85</v>
      </c>
      <c r="B8" s="133">
        <f>+ARG!$F$39+CARUTHERSVILLE!$F$39+HOLLYWOOD!$F$39+HARKC!$F$39+BALLYSKC!$F$39+AMERKC!$F$39+LAGRANGE!$F$39+AMERSC!$F$39+RIVERCITY!$F$39+HORSESHOE!$F$39+ISLEBV!$F$39+STJO!$F$39+CAPE!$F$39</f>
        <v>23238947.049999997</v>
      </c>
      <c r="C8" s="57"/>
      <c r="D8" s="21"/>
    </row>
    <row r="9" spans="1:4" ht="20.25">
      <c r="A9" s="125" t="s">
        <v>86</v>
      </c>
      <c r="B9" s="113">
        <f>B8/B7</f>
        <v>0.23304958110799254</v>
      </c>
      <c r="C9" s="57"/>
      <c r="D9" s="21"/>
    </row>
    <row r="10" spans="1:4" ht="21" thickBot="1">
      <c r="A10" s="127"/>
      <c r="B10" s="128"/>
      <c r="C10" s="57"/>
      <c r="D10" s="21"/>
    </row>
    <row r="11" spans="1:4" ht="21.75" thickBot="1" thickTop="1">
      <c r="A11" s="125" t="s">
        <v>142</v>
      </c>
      <c r="B11" s="124">
        <f>+AMERSC!$D$53+ARG!$D$53+HOLLYWOOD!$D$53</f>
        <v>38</v>
      </c>
      <c r="C11" s="57"/>
      <c r="D11" s="21"/>
    </row>
    <row r="12" spans="1:4" ht="21.75" thickBot="1" thickTop="1">
      <c r="A12" s="125" t="s">
        <v>143</v>
      </c>
      <c r="B12" s="133">
        <f>AMERSC!$E$53+ARG!$E$53+HOLLYWOOD!$E$53</f>
        <v>8687732.379999999</v>
      </c>
      <c r="C12" s="57"/>
      <c r="D12" s="21"/>
    </row>
    <row r="13" spans="1:4" ht="21" thickTop="1">
      <c r="A13" s="125" t="s">
        <v>144</v>
      </c>
      <c r="B13" s="133">
        <f>+AMERSC!$F$53+ARG!$F$53+HOLLYWOOD!$F$53</f>
        <v>407972.57999999996</v>
      </c>
      <c r="C13" s="57"/>
      <c r="D13" s="21"/>
    </row>
    <row r="14" spans="1:4" ht="20.25">
      <c r="A14" s="125" t="s">
        <v>90</v>
      </c>
      <c r="B14" s="113">
        <f>1-(B13/B12)</f>
        <v>0.9530403835943206</v>
      </c>
      <c r="C14" s="57"/>
      <c r="D14" s="21"/>
    </row>
    <row r="15" spans="1:4" ht="21" thickBot="1">
      <c r="A15" s="127"/>
      <c r="B15" s="128"/>
      <c r="C15" s="57"/>
      <c r="D15" s="21"/>
    </row>
    <row r="16" spans="1:4" ht="21.75" thickBot="1" thickTop="1">
      <c r="A16" s="125" t="s">
        <v>87</v>
      </c>
      <c r="B16" s="124">
        <f>+ARG!$D$75+CARUTHERSVILLE!$D$60+HOLLYWOOD!$D$75+HARKC!$D$61+BALLYSKC!$D$62+AMERKC!$D$62+LAGRANGE!$D$60+AMERSC!$D$75+RIVERCITY!$D$61+HORSESHOE!$D$61+ISLEBV!$D$60+STJO!$D$60+CAPE!$D$61</f>
        <v>13802</v>
      </c>
      <c r="C16" s="57"/>
      <c r="D16" s="21"/>
    </row>
    <row r="17" spans="1:4" ht="21.75" thickBot="1" thickTop="1">
      <c r="A17" s="125" t="s">
        <v>88</v>
      </c>
      <c r="B17" s="133">
        <f>+ARG!$E$75+CARUTHERSVILLE!$E$60+HOLLYWOOD!$E$75+HARKC!$E$61+BALLYSKC!$E$62+AMERKC!$E$62+LAGRANGE!$E$60+AMERSC!$E$75+RIVERCITY!$E$61+HORSESHOE!$E$61+ISLEBV!$E$60+STJO!$E$60+CAPE!$E$61</f>
        <v>1308341893.6200001</v>
      </c>
      <c r="C17" s="57"/>
      <c r="D17" s="21"/>
    </row>
    <row r="18" spans="1:4" ht="21" thickTop="1">
      <c r="A18" s="125" t="s">
        <v>89</v>
      </c>
      <c r="B18" s="133">
        <f>+ARG!$F$75+CARUTHERSVILLE!$F$60+HOLLYWOOD!$F$75+HARKC!$F$61+BALLYSKC!$F$62+AMERKC!$F$62+LAGRANGE!$F$60+AMERSC!$F$75+RIVERCITY!$F$61+HORSESHOE!$F$61+ISLEBV!$F$60+STJO!$F$60+CAPE!$F$61</f>
        <v>126156499.92</v>
      </c>
      <c r="C18" s="21"/>
      <c r="D18" s="21"/>
    </row>
    <row r="19" spans="1:4" ht="20.25">
      <c r="A19" s="125" t="s">
        <v>90</v>
      </c>
      <c r="B19" s="113">
        <f>1-(B18/B17)</f>
        <v>0.9035752806394187</v>
      </c>
      <c r="C19" s="21"/>
      <c r="D19" s="21"/>
    </row>
    <row r="20" spans="1:4" ht="20.25">
      <c r="A20" s="127"/>
      <c r="B20" s="129"/>
      <c r="C20" s="21"/>
      <c r="D20" s="21"/>
    </row>
    <row r="21" spans="1:4" ht="20.25">
      <c r="A21" s="125" t="s">
        <v>91</v>
      </c>
      <c r="B21" s="126">
        <f>B18+B8+B13</f>
        <v>149803419.55</v>
      </c>
      <c r="C21" s="21"/>
      <c r="D21" s="21"/>
    </row>
    <row r="22" spans="1:2" ht="21" thickBot="1">
      <c r="A22" s="127"/>
      <c r="B22" s="130"/>
    </row>
    <row r="23" spans="1:2" ht="18.75" thickTop="1">
      <c r="A23" s="131"/>
      <c r="B23" s="132"/>
    </row>
    <row r="24" ht="15.75">
      <c r="A24" s="48" t="s">
        <v>50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showOutlineSymbols="0" zoomScale="87" zoomScaleNormal="87" zoomScalePageLayoutView="0" workbookViewId="0" topLeftCell="A43">
      <selection activeCell="A62" sqref="A62:IV62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NOVEMBER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49" t="s">
        <v>137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2" t="s">
        <v>10</v>
      </c>
      <c r="B9" s="13"/>
      <c r="C9" s="14"/>
      <c r="D9" s="72"/>
      <c r="E9" s="73"/>
      <c r="F9" s="73"/>
      <c r="G9" s="74"/>
      <c r="H9" s="15"/>
    </row>
    <row r="10" spans="1:8" ht="15.75">
      <c r="A10" s="92" t="s">
        <v>146</v>
      </c>
      <c r="B10" s="13"/>
      <c r="C10" s="14"/>
      <c r="D10" s="72"/>
      <c r="E10" s="73"/>
      <c r="F10" s="73"/>
      <c r="G10" s="74"/>
      <c r="H10" s="15"/>
    </row>
    <row r="11" spans="1:8" ht="15.75">
      <c r="A11" s="92" t="s">
        <v>11</v>
      </c>
      <c r="B11" s="13"/>
      <c r="C11" s="14"/>
      <c r="D11" s="72"/>
      <c r="E11" s="73"/>
      <c r="F11" s="73"/>
      <c r="G11" s="74"/>
      <c r="H11" s="15"/>
    </row>
    <row r="12" spans="1:8" ht="15.75">
      <c r="A12" s="92" t="s">
        <v>12</v>
      </c>
      <c r="B12" s="13"/>
      <c r="C12" s="14"/>
      <c r="D12" s="72"/>
      <c r="E12" s="73"/>
      <c r="F12" s="73"/>
      <c r="G12" s="74"/>
      <c r="H12" s="15"/>
    </row>
    <row r="13" spans="1:8" ht="15.75">
      <c r="A13" s="92" t="s">
        <v>115</v>
      </c>
      <c r="B13" s="13"/>
      <c r="C13" s="14"/>
      <c r="D13" s="72"/>
      <c r="E13" s="73"/>
      <c r="F13" s="73"/>
      <c r="G13" s="74"/>
      <c r="H13" s="15"/>
    </row>
    <row r="14" spans="1:8" ht="15.75">
      <c r="A14" s="92" t="s">
        <v>53</v>
      </c>
      <c r="B14" s="13"/>
      <c r="C14" s="14"/>
      <c r="D14" s="72"/>
      <c r="E14" s="73"/>
      <c r="F14" s="73"/>
      <c r="G14" s="74"/>
      <c r="H14" s="15"/>
    </row>
    <row r="15" spans="1:8" ht="15.75">
      <c r="A15" s="92" t="s">
        <v>106</v>
      </c>
      <c r="B15" s="13"/>
      <c r="C15" s="14"/>
      <c r="D15" s="72"/>
      <c r="E15" s="73"/>
      <c r="F15" s="73"/>
      <c r="G15" s="74"/>
      <c r="H15" s="15"/>
    </row>
    <row r="16" spans="1:8" ht="15.75">
      <c r="A16" s="92" t="s">
        <v>123</v>
      </c>
      <c r="B16" s="13"/>
      <c r="C16" s="14"/>
      <c r="D16" s="72"/>
      <c r="E16" s="73"/>
      <c r="F16" s="73"/>
      <c r="G16" s="74"/>
      <c r="H16" s="15"/>
    </row>
    <row r="17" spans="1:8" ht="15.75">
      <c r="A17" s="92" t="s">
        <v>13</v>
      </c>
      <c r="B17" s="13"/>
      <c r="C17" s="14"/>
      <c r="D17" s="72"/>
      <c r="E17" s="73"/>
      <c r="F17" s="73"/>
      <c r="G17" s="74"/>
      <c r="H17" s="15"/>
    </row>
    <row r="18" spans="1:8" ht="15.75">
      <c r="A18" s="92" t="s">
        <v>14</v>
      </c>
      <c r="B18" s="13"/>
      <c r="C18" s="14"/>
      <c r="D18" s="72">
        <v>1</v>
      </c>
      <c r="E18" s="73">
        <v>420734</v>
      </c>
      <c r="F18" s="73">
        <v>97925</v>
      </c>
      <c r="G18" s="74">
        <f>F18/E18</f>
        <v>0.23274800705433837</v>
      </c>
      <c r="H18" s="15"/>
    </row>
    <row r="19" spans="1:8" ht="15.75">
      <c r="A19" s="92" t="s">
        <v>15</v>
      </c>
      <c r="B19" s="13"/>
      <c r="C19" s="14"/>
      <c r="D19" s="72"/>
      <c r="E19" s="73"/>
      <c r="F19" s="73"/>
      <c r="G19" s="74"/>
      <c r="H19" s="15"/>
    </row>
    <row r="20" spans="1:8" ht="15.75">
      <c r="A20" s="92" t="s">
        <v>16</v>
      </c>
      <c r="B20" s="13"/>
      <c r="C20" s="14"/>
      <c r="D20" s="72"/>
      <c r="E20" s="73"/>
      <c r="F20" s="73"/>
      <c r="G20" s="74"/>
      <c r="H20" s="15"/>
    </row>
    <row r="21" spans="1:8" ht="15.75">
      <c r="A21" s="92" t="s">
        <v>111</v>
      </c>
      <c r="B21" s="13"/>
      <c r="C21" s="14"/>
      <c r="D21" s="72"/>
      <c r="E21" s="73"/>
      <c r="F21" s="73"/>
      <c r="G21" s="74"/>
      <c r="H21" s="15"/>
    </row>
    <row r="22" spans="1:8" ht="15.75">
      <c r="A22" s="92" t="s">
        <v>56</v>
      </c>
      <c r="B22" s="13"/>
      <c r="C22" s="14"/>
      <c r="D22" s="72"/>
      <c r="E22" s="73"/>
      <c r="F22" s="73"/>
      <c r="G22" s="74"/>
      <c r="H22" s="15"/>
    </row>
    <row r="23" spans="1:8" ht="15.75">
      <c r="A23" s="92" t="s">
        <v>18</v>
      </c>
      <c r="B23" s="13"/>
      <c r="C23" s="14"/>
      <c r="D23" s="72"/>
      <c r="E23" s="73"/>
      <c r="F23" s="73"/>
      <c r="G23" s="74"/>
      <c r="H23" s="15"/>
    </row>
    <row r="24" spans="1:8" ht="15.75">
      <c r="A24" s="92" t="s">
        <v>19</v>
      </c>
      <c r="B24" s="13"/>
      <c r="C24" s="14"/>
      <c r="D24" s="72"/>
      <c r="E24" s="73"/>
      <c r="F24" s="73"/>
      <c r="G24" s="74"/>
      <c r="H24" s="15"/>
    </row>
    <row r="25" spans="1:8" ht="15.75">
      <c r="A25" s="93" t="s">
        <v>20</v>
      </c>
      <c r="B25" s="13"/>
      <c r="C25" s="14"/>
      <c r="D25" s="72"/>
      <c r="E25" s="73"/>
      <c r="F25" s="73"/>
      <c r="G25" s="74"/>
      <c r="H25" s="15"/>
    </row>
    <row r="26" spans="1:8" ht="15.75">
      <c r="A26" s="93" t="s">
        <v>21</v>
      </c>
      <c r="B26" s="13"/>
      <c r="C26" s="14"/>
      <c r="D26" s="72"/>
      <c r="E26" s="73"/>
      <c r="F26" s="73"/>
      <c r="G26" s="74"/>
      <c r="H26" s="15"/>
    </row>
    <row r="27" spans="1:8" ht="15.75">
      <c r="A27" s="69" t="s">
        <v>22</v>
      </c>
      <c r="B27" s="13"/>
      <c r="C27" s="14"/>
      <c r="D27" s="72"/>
      <c r="E27" s="73"/>
      <c r="F27" s="73"/>
      <c r="G27" s="74"/>
      <c r="H27" s="15"/>
    </row>
    <row r="28" spans="1:8" ht="15.75">
      <c r="A28" s="69" t="s">
        <v>23</v>
      </c>
      <c r="B28" s="13"/>
      <c r="C28" s="14"/>
      <c r="D28" s="72"/>
      <c r="E28" s="73"/>
      <c r="F28" s="73"/>
      <c r="G28" s="74"/>
      <c r="H28" s="15"/>
    </row>
    <row r="29" spans="1:8" ht="15.75">
      <c r="A29" s="69" t="s">
        <v>24</v>
      </c>
      <c r="B29" s="13"/>
      <c r="C29" s="14"/>
      <c r="D29" s="72"/>
      <c r="E29" s="73"/>
      <c r="F29" s="73"/>
      <c r="G29" s="74"/>
      <c r="H29" s="15"/>
    </row>
    <row r="30" spans="1:8" ht="15.75">
      <c r="A30" s="69" t="s">
        <v>25</v>
      </c>
      <c r="B30" s="13"/>
      <c r="C30" s="14"/>
      <c r="D30" s="72">
        <v>1</v>
      </c>
      <c r="E30" s="73">
        <v>254353</v>
      </c>
      <c r="F30" s="73">
        <v>84384</v>
      </c>
      <c r="G30" s="74">
        <f>F30/E30</f>
        <v>0.33175940523603026</v>
      </c>
      <c r="H30" s="15"/>
    </row>
    <row r="31" spans="1:8" ht="15.75">
      <c r="A31" s="69" t="s">
        <v>26</v>
      </c>
      <c r="B31" s="13"/>
      <c r="C31" s="14"/>
      <c r="D31" s="72"/>
      <c r="E31" s="73"/>
      <c r="F31" s="73"/>
      <c r="G31" s="74"/>
      <c r="H31" s="15"/>
    </row>
    <row r="32" spans="1:8" ht="15.75">
      <c r="A32" s="69" t="s">
        <v>119</v>
      </c>
      <c r="B32" s="13"/>
      <c r="C32" s="14"/>
      <c r="D32" s="72">
        <v>2</v>
      </c>
      <c r="E32" s="73">
        <v>498997</v>
      </c>
      <c r="F32" s="73">
        <v>110300</v>
      </c>
      <c r="G32" s="74">
        <f>F32/E32</f>
        <v>0.22104341308665182</v>
      </c>
      <c r="H32" s="15"/>
    </row>
    <row r="33" spans="1:8" ht="15.75">
      <c r="A33" s="69" t="s">
        <v>98</v>
      </c>
      <c r="B33" s="13"/>
      <c r="C33" s="14"/>
      <c r="D33" s="72"/>
      <c r="E33" s="73"/>
      <c r="F33" s="73"/>
      <c r="G33" s="74"/>
      <c r="H33" s="15"/>
    </row>
    <row r="34" spans="1:8" ht="15.75">
      <c r="A34" s="69" t="s">
        <v>27</v>
      </c>
      <c r="B34" s="13"/>
      <c r="C34" s="14"/>
      <c r="D34" s="72"/>
      <c r="E34" s="73"/>
      <c r="F34" s="73"/>
      <c r="G34" s="74"/>
      <c r="H34" s="15"/>
    </row>
    <row r="35" spans="1:8" ht="15">
      <c r="A35" s="16" t="s">
        <v>28</v>
      </c>
      <c r="B35" s="13"/>
      <c r="C35" s="14"/>
      <c r="D35" s="76"/>
      <c r="E35" s="77"/>
      <c r="F35" s="73"/>
      <c r="G35" s="78"/>
      <c r="H35" s="15"/>
    </row>
    <row r="36" spans="1:8" ht="15">
      <c r="A36" s="16" t="s">
        <v>29</v>
      </c>
      <c r="B36" s="13"/>
      <c r="C36" s="14"/>
      <c r="D36" s="76"/>
      <c r="E36" s="94"/>
      <c r="F36" s="73"/>
      <c r="G36" s="78"/>
      <c r="H36" s="15"/>
    </row>
    <row r="37" spans="1:8" ht="15">
      <c r="A37" s="16" t="s">
        <v>30</v>
      </c>
      <c r="B37" s="13"/>
      <c r="C37" s="14"/>
      <c r="D37" s="76"/>
      <c r="E37" s="77"/>
      <c r="F37" s="75"/>
      <c r="G37" s="78"/>
      <c r="H37" s="15"/>
    </row>
    <row r="38" spans="1:8" ht="15">
      <c r="A38" s="17"/>
      <c r="B38" s="18"/>
      <c r="C38" s="14"/>
      <c r="D38" s="76"/>
      <c r="E38" s="79"/>
      <c r="F38" s="79"/>
      <c r="G38" s="78"/>
      <c r="H38" s="15"/>
    </row>
    <row r="39" spans="1:8" ht="15.75">
      <c r="A39" s="19" t="s">
        <v>31</v>
      </c>
      <c r="B39" s="20"/>
      <c r="C39" s="21"/>
      <c r="D39" s="80">
        <f>SUM(D9:D38)</f>
        <v>4</v>
      </c>
      <c r="E39" s="81">
        <f>SUM(E9:E38)</f>
        <v>1174084</v>
      </c>
      <c r="F39" s="81">
        <f>SUM(F9:F38)</f>
        <v>292609</v>
      </c>
      <c r="G39" s="82">
        <f>F39/E39</f>
        <v>0.24922322423267843</v>
      </c>
      <c r="H39" s="15"/>
    </row>
    <row r="40" spans="1:8" ht="15.75">
      <c r="A40" s="22"/>
      <c r="B40" s="22"/>
      <c r="C40" s="22"/>
      <c r="D40" s="83"/>
      <c r="E40" s="84"/>
      <c r="F40" s="85"/>
      <c r="G40" s="85"/>
      <c r="H40" s="2"/>
    </row>
    <row r="41" spans="1:8" ht="18">
      <c r="A41" s="23" t="s">
        <v>32</v>
      </c>
      <c r="B41" s="24"/>
      <c r="C41" s="24"/>
      <c r="D41" s="25"/>
      <c r="E41" s="86"/>
      <c r="F41" s="87"/>
      <c r="G41" s="87"/>
      <c r="H41" s="2"/>
    </row>
    <row r="42" spans="1:8" ht="15.75">
      <c r="A42" s="26"/>
      <c r="B42" s="26"/>
      <c r="C42" s="26"/>
      <c r="D42" s="88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8" t="s">
        <v>6</v>
      </c>
      <c r="E43" s="89" t="s">
        <v>135</v>
      </c>
      <c r="F43" s="87" t="s">
        <v>8</v>
      </c>
      <c r="G43" s="87" t="s">
        <v>136</v>
      </c>
      <c r="H43" s="2"/>
    </row>
    <row r="44" spans="1:8" ht="15.75">
      <c r="A44" s="27" t="s">
        <v>33</v>
      </c>
      <c r="B44" s="28"/>
      <c r="C44" s="14"/>
      <c r="D44" s="72">
        <v>6</v>
      </c>
      <c r="E44" s="73">
        <v>139184.2</v>
      </c>
      <c r="F44" s="73">
        <v>15473</v>
      </c>
      <c r="G44" s="74">
        <f>1-(+F44/E44)</f>
        <v>0.8888307724583682</v>
      </c>
      <c r="H44" s="15"/>
    </row>
    <row r="45" spans="1:8" ht="15.75">
      <c r="A45" s="27" t="s">
        <v>34</v>
      </c>
      <c r="B45" s="28"/>
      <c r="C45" s="14"/>
      <c r="D45" s="72"/>
      <c r="E45" s="73"/>
      <c r="F45" s="73"/>
      <c r="G45" s="74"/>
      <c r="H45" s="15"/>
    </row>
    <row r="46" spans="1:8" ht="15.75">
      <c r="A46" s="27" t="s">
        <v>35</v>
      </c>
      <c r="B46" s="28"/>
      <c r="C46" s="14"/>
      <c r="D46" s="72">
        <v>8</v>
      </c>
      <c r="E46" s="73">
        <v>923920.75</v>
      </c>
      <c r="F46" s="73">
        <v>100086.19</v>
      </c>
      <c r="G46" s="74">
        <f>1-(+F46/E46)</f>
        <v>0.8916723214626363</v>
      </c>
      <c r="H46" s="15"/>
    </row>
    <row r="47" spans="1:8" ht="15.75">
      <c r="A47" s="27" t="s">
        <v>36</v>
      </c>
      <c r="B47" s="28"/>
      <c r="C47" s="14"/>
      <c r="D47" s="72"/>
      <c r="E47" s="73"/>
      <c r="F47" s="73"/>
      <c r="G47" s="74"/>
      <c r="H47" s="15"/>
    </row>
    <row r="48" spans="1:8" ht="15.75">
      <c r="A48" s="27" t="s">
        <v>37</v>
      </c>
      <c r="B48" s="28"/>
      <c r="C48" s="14"/>
      <c r="D48" s="72">
        <v>11</v>
      </c>
      <c r="E48" s="73">
        <v>2465188</v>
      </c>
      <c r="F48" s="73">
        <v>177410</v>
      </c>
      <c r="G48" s="74">
        <f>1-(+F48/E48)</f>
        <v>0.9280338862593847</v>
      </c>
      <c r="H48" s="15"/>
    </row>
    <row r="49" spans="1:8" ht="15.75">
      <c r="A49" s="27" t="s">
        <v>38</v>
      </c>
      <c r="B49" s="28"/>
      <c r="C49" s="14"/>
      <c r="D49" s="72"/>
      <c r="E49" s="73"/>
      <c r="F49" s="73"/>
      <c r="G49" s="74"/>
      <c r="H49" s="15"/>
    </row>
    <row r="50" spans="1:8" ht="15.75">
      <c r="A50" s="27" t="s">
        <v>39</v>
      </c>
      <c r="B50" s="28"/>
      <c r="C50" s="14"/>
      <c r="D50" s="72">
        <v>3</v>
      </c>
      <c r="E50" s="73">
        <v>554150</v>
      </c>
      <c r="F50" s="73">
        <v>34240</v>
      </c>
      <c r="G50" s="74">
        <f>1-(+F50/E50)</f>
        <v>0.938211675539114</v>
      </c>
      <c r="H50" s="15"/>
    </row>
    <row r="51" spans="1:8" ht="15.75">
      <c r="A51" s="27" t="s">
        <v>40</v>
      </c>
      <c r="B51" s="28"/>
      <c r="C51" s="14"/>
      <c r="D51" s="72"/>
      <c r="E51" s="73"/>
      <c r="F51" s="73"/>
      <c r="G51" s="74"/>
      <c r="H51" s="15"/>
    </row>
    <row r="52" spans="1:8" ht="15.75">
      <c r="A52" s="27" t="s">
        <v>41</v>
      </c>
      <c r="B52" s="28"/>
      <c r="C52" s="14"/>
      <c r="D52" s="72"/>
      <c r="E52" s="73"/>
      <c r="F52" s="73"/>
      <c r="G52" s="74"/>
      <c r="H52" s="15"/>
    </row>
    <row r="53" spans="1:8" ht="15.75">
      <c r="A53" s="29" t="s">
        <v>61</v>
      </c>
      <c r="B53" s="30"/>
      <c r="C53" s="14"/>
      <c r="D53" s="72">
        <v>269</v>
      </c>
      <c r="E53" s="73">
        <v>22126383.1</v>
      </c>
      <c r="F53" s="73">
        <v>2478379.2</v>
      </c>
      <c r="G53" s="74">
        <f>1-(+F53/E53)</f>
        <v>0.8879898631060039</v>
      </c>
      <c r="H53" s="15"/>
    </row>
    <row r="54" spans="1:8" ht="15.75">
      <c r="A54" s="29" t="s">
        <v>62</v>
      </c>
      <c r="B54" s="30"/>
      <c r="C54" s="14"/>
      <c r="D54" s="72"/>
      <c r="E54" s="73"/>
      <c r="F54" s="73"/>
      <c r="G54" s="74"/>
      <c r="H54" s="15"/>
    </row>
    <row r="55" spans="1:8" ht="15">
      <c r="A55" s="31" t="s">
        <v>42</v>
      </c>
      <c r="B55" s="30"/>
      <c r="C55" s="14"/>
      <c r="D55" s="76"/>
      <c r="E55" s="95"/>
      <c r="F55" s="73"/>
      <c r="G55" s="78"/>
      <c r="H55" s="15"/>
    </row>
    <row r="56" spans="1:8" ht="15">
      <c r="A56" s="16" t="s">
        <v>43</v>
      </c>
      <c r="B56" s="28"/>
      <c r="C56" s="14"/>
      <c r="D56" s="76"/>
      <c r="E56" s="95"/>
      <c r="F56" s="73"/>
      <c r="G56" s="78"/>
      <c r="H56" s="15"/>
    </row>
    <row r="57" spans="1:8" ht="15">
      <c r="A57" s="16" t="s">
        <v>44</v>
      </c>
      <c r="B57" s="28"/>
      <c r="C57" s="14"/>
      <c r="D57" s="76"/>
      <c r="E57" s="94"/>
      <c r="F57" s="73"/>
      <c r="G57" s="78"/>
      <c r="H57" s="15"/>
    </row>
    <row r="58" spans="1:8" ht="15">
      <c r="A58" s="16" t="s">
        <v>30</v>
      </c>
      <c r="B58" s="28"/>
      <c r="C58" s="14"/>
      <c r="D58" s="76"/>
      <c r="E58" s="94"/>
      <c r="F58" s="73"/>
      <c r="G58" s="78"/>
      <c r="H58" s="15"/>
    </row>
    <row r="59" spans="1:8" ht="15.75">
      <c r="A59" s="32"/>
      <c r="B59" s="18"/>
      <c r="C59" s="14"/>
      <c r="D59" s="76"/>
      <c r="E59" s="96"/>
      <c r="F59" s="79"/>
      <c r="G59" s="78"/>
      <c r="H59" s="15"/>
    </row>
    <row r="60" spans="1:8" ht="15.75">
      <c r="A60" s="20" t="s">
        <v>45</v>
      </c>
      <c r="B60" s="20"/>
      <c r="C60" s="21"/>
      <c r="D60" s="80">
        <f>SUM(D44:D56)</f>
        <v>297</v>
      </c>
      <c r="E60" s="81">
        <f>SUM(E44:E59)</f>
        <v>26208826.05</v>
      </c>
      <c r="F60" s="81">
        <f>SUM(F44:F59)</f>
        <v>2805588.39</v>
      </c>
      <c r="G60" s="82">
        <f>1-(F60/E60)</f>
        <v>0.8929525349724697</v>
      </c>
      <c r="H60" s="15"/>
    </row>
    <row r="61" spans="1:8" ht="18">
      <c r="A61" s="35" t="s">
        <v>46</v>
      </c>
      <c r="B61" s="36"/>
      <c r="C61" s="39"/>
      <c r="D61" s="50"/>
      <c r="E61" s="36"/>
      <c r="F61" s="37">
        <f>F60+F39</f>
        <v>3098197.39</v>
      </c>
      <c r="G61" s="36"/>
      <c r="H61" s="2"/>
    </row>
    <row r="62" spans="1:8" ht="15.75">
      <c r="A62" s="4" t="s">
        <v>47</v>
      </c>
      <c r="B62" s="40"/>
      <c r="C62" s="40"/>
      <c r="D62" s="40"/>
      <c r="E62" s="40"/>
      <c r="F62" s="41"/>
      <c r="G62" s="40"/>
      <c r="H62" s="2"/>
    </row>
    <row r="63" spans="1:8" ht="15.75">
      <c r="A63" s="4" t="s">
        <v>48</v>
      </c>
      <c r="B63" s="40"/>
      <c r="C63" s="40"/>
      <c r="D63" s="40"/>
      <c r="E63" s="40"/>
      <c r="F63" s="41"/>
      <c r="G63" s="40"/>
      <c r="H63" s="2"/>
    </row>
    <row r="64" spans="1:8" ht="15.75">
      <c r="A64" s="4" t="s">
        <v>49</v>
      </c>
      <c r="B64" s="40"/>
      <c r="C64" s="40"/>
      <c r="D64" s="40"/>
      <c r="E64" s="40"/>
      <c r="F64" s="41"/>
      <c r="G64" s="40"/>
      <c r="H64" s="2"/>
    </row>
    <row r="65" spans="1:8" ht="18">
      <c r="A65" s="42" t="s">
        <v>50</v>
      </c>
      <c r="B65" s="39"/>
      <c r="C65" s="39"/>
      <c r="D65" s="39"/>
      <c r="E65" s="39"/>
      <c r="F65" s="37"/>
      <c r="G65" s="39"/>
      <c r="H65" s="2"/>
    </row>
    <row r="66" spans="1:8" ht="18">
      <c r="A66" s="43"/>
      <c r="B66" s="39"/>
      <c r="C66" s="39"/>
      <c r="D66" s="39"/>
      <c r="E66" s="37"/>
      <c r="F66" s="2"/>
      <c r="G66" s="2"/>
      <c r="H66" s="2"/>
    </row>
    <row r="67" spans="1:8" ht="18">
      <c r="A67" s="114"/>
      <c r="B67" s="115"/>
      <c r="C67" s="115"/>
      <c r="D67" s="115"/>
      <c r="E67" s="44"/>
      <c r="F67" s="2"/>
      <c r="G67" s="2"/>
      <c r="H67" s="2"/>
    </row>
    <row r="68" spans="1:8" ht="18">
      <c r="A68" s="43"/>
      <c r="B68" s="39"/>
      <c r="C68" s="39"/>
      <c r="D68" s="39"/>
      <c r="E68" s="45"/>
      <c r="F68" s="2"/>
      <c r="G68" s="2"/>
      <c r="H68" s="2"/>
    </row>
    <row r="69" spans="1:8" ht="18">
      <c r="A69" s="43"/>
      <c r="B69" s="39"/>
      <c r="C69" s="39"/>
      <c r="D69" s="39"/>
      <c r="E69" s="46"/>
      <c r="F69" s="2"/>
      <c r="G69" s="2"/>
      <c r="H69" s="2"/>
    </row>
    <row r="70" spans="1:8" ht="18">
      <c r="A70" s="43"/>
      <c r="B70" s="39"/>
      <c r="C70" s="39"/>
      <c r="D70" s="39"/>
      <c r="E70" s="37"/>
      <c r="F70" s="2"/>
      <c r="G70" s="2"/>
      <c r="H70" s="2"/>
    </row>
    <row r="71" spans="1:8" ht="18">
      <c r="A71" s="43"/>
      <c r="B71" s="39"/>
      <c r="C71" s="39"/>
      <c r="D71" s="39"/>
      <c r="E71" s="37"/>
      <c r="F71" s="2"/>
      <c r="G71" s="2"/>
      <c r="H71" s="2"/>
    </row>
    <row r="72" spans="1:8" ht="18">
      <c r="A72" s="43"/>
      <c r="B72" s="39"/>
      <c r="C72" s="39"/>
      <c r="D72" s="39"/>
      <c r="E72" s="44"/>
      <c r="F72" s="2"/>
      <c r="G72" s="2"/>
      <c r="H72" s="2"/>
    </row>
    <row r="73" spans="1:8" ht="18">
      <c r="A73" s="43"/>
      <c r="B73" s="39"/>
      <c r="C73" s="39"/>
      <c r="D73" s="39"/>
      <c r="E73" s="45"/>
      <c r="F73" s="2"/>
      <c r="G73" s="2"/>
      <c r="H73" s="2"/>
    </row>
    <row r="74" spans="1:8" ht="18">
      <c r="A74" s="43"/>
      <c r="B74" s="39"/>
      <c r="C74" s="39"/>
      <c r="D74" s="39"/>
      <c r="E74" s="45"/>
      <c r="F74" s="2"/>
      <c r="G74" s="2"/>
      <c r="H74" s="2"/>
    </row>
    <row r="75" spans="1:8" ht="18">
      <c r="A75" s="43"/>
      <c r="B75" s="39"/>
      <c r="C75" s="39"/>
      <c r="D75" s="39"/>
      <c r="E75" s="45"/>
      <c r="F75" s="2"/>
      <c r="G75" s="2"/>
      <c r="H75" s="2"/>
    </row>
    <row r="76" spans="1:8" ht="18">
      <c r="A76" s="43"/>
      <c r="B76" s="39"/>
      <c r="C76" s="39"/>
      <c r="D76" s="39"/>
      <c r="E76" s="47"/>
      <c r="F76" s="2"/>
      <c r="G76" s="2"/>
      <c r="H76" s="2"/>
    </row>
    <row r="77" spans="1:8" ht="18">
      <c r="A77" s="43"/>
      <c r="B77" s="39"/>
      <c r="C77" s="39"/>
      <c r="D77" s="39"/>
      <c r="E77" s="39"/>
      <c r="F77" s="2"/>
      <c r="G77" s="2"/>
      <c r="H77" s="2"/>
    </row>
    <row r="78" spans="1:8" ht="15.75">
      <c r="A78" s="48"/>
      <c r="B78" s="2"/>
      <c r="C78" s="2"/>
      <c r="D78" s="2"/>
      <c r="E78" s="2"/>
      <c r="F78" s="2"/>
      <c r="G78" s="2"/>
      <c r="H7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tabSelected="1" showOutlineSymbols="0" zoomScale="87" zoomScaleNormal="87" zoomScalePageLayoutView="0" workbookViewId="0" topLeftCell="A37">
      <selection activeCell="A81" sqref="A81:IV81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51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NOVEMBER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1.75">
      <c r="A5" s="2"/>
      <c r="B5" s="4"/>
      <c r="C5" s="4"/>
      <c r="D5" s="68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2" t="s">
        <v>101</v>
      </c>
      <c r="B9" s="13"/>
      <c r="C9" s="14"/>
      <c r="D9" s="72">
        <v>6</v>
      </c>
      <c r="E9" s="73">
        <v>890555</v>
      </c>
      <c r="F9" s="73">
        <v>-2051.5</v>
      </c>
      <c r="G9" s="74">
        <f>F9/E9</f>
        <v>-0.002303619652913071</v>
      </c>
      <c r="H9" s="15"/>
    </row>
    <row r="10" spans="1:8" ht="15.75">
      <c r="A10" s="92" t="s">
        <v>11</v>
      </c>
      <c r="B10" s="13"/>
      <c r="C10" s="14"/>
      <c r="D10" s="72"/>
      <c r="E10" s="73"/>
      <c r="F10" s="73"/>
      <c r="G10" s="74"/>
      <c r="H10" s="15"/>
    </row>
    <row r="11" spans="1:8" ht="15.75">
      <c r="A11" s="92" t="s">
        <v>104</v>
      </c>
      <c r="B11" s="13"/>
      <c r="C11" s="14"/>
      <c r="D11" s="72">
        <v>5</v>
      </c>
      <c r="E11" s="73">
        <v>1144595</v>
      </c>
      <c r="F11" s="73">
        <v>268310.5</v>
      </c>
      <c r="G11" s="74">
        <f>F11/E11</f>
        <v>0.23441522984112284</v>
      </c>
      <c r="H11" s="15"/>
    </row>
    <row r="12" spans="1:8" ht="15.75">
      <c r="A12" s="92" t="s">
        <v>67</v>
      </c>
      <c r="B12" s="13"/>
      <c r="C12" s="14"/>
      <c r="D12" s="72"/>
      <c r="E12" s="73"/>
      <c r="F12" s="73"/>
      <c r="G12" s="74"/>
      <c r="H12" s="15"/>
    </row>
    <row r="13" spans="1:8" ht="15.75">
      <c r="A13" s="92" t="s">
        <v>108</v>
      </c>
      <c r="B13" s="13"/>
      <c r="C13" s="14"/>
      <c r="D13" s="72">
        <v>2</v>
      </c>
      <c r="E13" s="73">
        <v>943853</v>
      </c>
      <c r="F13" s="73">
        <v>268773.76</v>
      </c>
      <c r="G13" s="74">
        <f>F13/E13</f>
        <v>0.28476230938504193</v>
      </c>
      <c r="H13" s="15"/>
    </row>
    <row r="14" spans="1:8" ht="15.75">
      <c r="A14" s="92" t="s">
        <v>25</v>
      </c>
      <c r="B14" s="13"/>
      <c r="C14" s="14"/>
      <c r="D14" s="72"/>
      <c r="E14" s="73"/>
      <c r="F14" s="73"/>
      <c r="G14" s="74"/>
      <c r="H14" s="15"/>
    </row>
    <row r="15" spans="1:8" ht="15.75">
      <c r="A15" s="92" t="s">
        <v>53</v>
      </c>
      <c r="B15" s="13"/>
      <c r="C15" s="14"/>
      <c r="D15" s="72"/>
      <c r="E15" s="73"/>
      <c r="F15" s="73"/>
      <c r="G15" s="74"/>
      <c r="H15" s="15"/>
    </row>
    <row r="16" spans="1:8" ht="15.75">
      <c r="A16" s="92" t="s">
        <v>10</v>
      </c>
      <c r="B16" s="13"/>
      <c r="C16" s="14"/>
      <c r="D16" s="72"/>
      <c r="E16" s="73"/>
      <c r="F16" s="73"/>
      <c r="G16" s="74"/>
      <c r="H16" s="15"/>
    </row>
    <row r="17" spans="1:8" ht="15.75">
      <c r="A17" s="92" t="s">
        <v>14</v>
      </c>
      <c r="B17" s="13"/>
      <c r="C17" s="14"/>
      <c r="D17" s="72">
        <v>2</v>
      </c>
      <c r="E17" s="73">
        <v>193976</v>
      </c>
      <c r="F17" s="73">
        <v>58278</v>
      </c>
      <c r="G17" s="74">
        <f aca="true" t="shared" si="0" ref="G17:G24">F17/E17</f>
        <v>0.30043922959541386</v>
      </c>
      <c r="H17" s="15"/>
    </row>
    <row r="18" spans="1:8" ht="15.75">
      <c r="A18" s="92" t="s">
        <v>15</v>
      </c>
      <c r="B18" s="13"/>
      <c r="C18" s="14"/>
      <c r="D18" s="72">
        <v>2</v>
      </c>
      <c r="E18" s="73">
        <v>1232584</v>
      </c>
      <c r="F18" s="73">
        <v>395432</v>
      </c>
      <c r="G18" s="74">
        <f t="shared" si="0"/>
        <v>0.32081545760775737</v>
      </c>
      <c r="H18" s="15"/>
    </row>
    <row r="19" spans="1:8" ht="15.75">
      <c r="A19" s="92" t="s">
        <v>54</v>
      </c>
      <c r="B19" s="13"/>
      <c r="C19" s="14"/>
      <c r="D19" s="72"/>
      <c r="E19" s="73"/>
      <c r="F19" s="73"/>
      <c r="G19" s="74"/>
      <c r="H19" s="15"/>
    </row>
    <row r="20" spans="1:8" ht="15.75">
      <c r="A20" s="92" t="s">
        <v>17</v>
      </c>
      <c r="B20" s="13"/>
      <c r="C20" s="14"/>
      <c r="D20" s="72"/>
      <c r="E20" s="73"/>
      <c r="F20" s="73"/>
      <c r="G20" s="74"/>
      <c r="H20" s="15"/>
    </row>
    <row r="21" spans="1:8" ht="15.75">
      <c r="A21" s="92" t="s">
        <v>55</v>
      </c>
      <c r="B21" s="13"/>
      <c r="C21" s="14"/>
      <c r="D21" s="72">
        <v>7</v>
      </c>
      <c r="E21" s="73">
        <v>5197713</v>
      </c>
      <c r="F21" s="73">
        <v>1058878</v>
      </c>
      <c r="G21" s="74">
        <f t="shared" si="0"/>
        <v>0.20371998223064644</v>
      </c>
      <c r="H21" s="15"/>
    </row>
    <row r="22" spans="1:8" ht="15.75">
      <c r="A22" s="92" t="s">
        <v>56</v>
      </c>
      <c r="B22" s="13"/>
      <c r="C22" s="14"/>
      <c r="D22" s="72">
        <v>3</v>
      </c>
      <c r="E22" s="73">
        <v>707972</v>
      </c>
      <c r="F22" s="73">
        <v>132531</v>
      </c>
      <c r="G22" s="74">
        <f t="shared" si="0"/>
        <v>0.1871980812800506</v>
      </c>
      <c r="H22" s="15"/>
    </row>
    <row r="23" spans="1:8" ht="15.75">
      <c r="A23" s="93" t="s">
        <v>20</v>
      </c>
      <c r="B23" s="13"/>
      <c r="C23" s="14"/>
      <c r="D23" s="72">
        <v>4</v>
      </c>
      <c r="E23" s="73">
        <v>551010</v>
      </c>
      <c r="F23" s="73">
        <v>144468</v>
      </c>
      <c r="G23" s="74">
        <f t="shared" si="0"/>
        <v>0.26218761909947186</v>
      </c>
      <c r="H23" s="15"/>
    </row>
    <row r="24" spans="1:8" ht="15.75">
      <c r="A24" s="93" t="s">
        <v>21</v>
      </c>
      <c r="B24" s="13"/>
      <c r="C24" s="14"/>
      <c r="D24" s="72">
        <v>22</v>
      </c>
      <c r="E24" s="73">
        <v>131584</v>
      </c>
      <c r="F24" s="73">
        <v>131584</v>
      </c>
      <c r="G24" s="74">
        <f t="shared" si="0"/>
        <v>1</v>
      </c>
      <c r="H24" s="15"/>
    </row>
    <row r="25" spans="1:8" ht="15.75">
      <c r="A25" s="69" t="s">
        <v>22</v>
      </c>
      <c r="B25" s="13"/>
      <c r="C25" s="14"/>
      <c r="D25" s="72"/>
      <c r="E25" s="73"/>
      <c r="F25" s="73"/>
      <c r="G25" s="74"/>
      <c r="H25" s="15"/>
    </row>
    <row r="26" spans="1:8" ht="15.75">
      <c r="A26" s="69" t="s">
        <v>23</v>
      </c>
      <c r="B26" s="13"/>
      <c r="C26" s="14"/>
      <c r="D26" s="72"/>
      <c r="E26" s="73">
        <v>33267</v>
      </c>
      <c r="F26" s="73">
        <v>-21631</v>
      </c>
      <c r="G26" s="74">
        <f>F26/E26</f>
        <v>-0.6502239456518472</v>
      </c>
      <c r="H26" s="15"/>
    </row>
    <row r="27" spans="1:8" ht="15.75">
      <c r="A27" s="92" t="s">
        <v>124</v>
      </c>
      <c r="B27" s="13"/>
      <c r="C27" s="14"/>
      <c r="D27" s="72"/>
      <c r="E27" s="73"/>
      <c r="F27" s="73"/>
      <c r="G27" s="74"/>
      <c r="H27" s="15"/>
    </row>
    <row r="28" spans="1:8" ht="15.75">
      <c r="A28" s="69" t="s">
        <v>24</v>
      </c>
      <c r="B28" s="13"/>
      <c r="C28" s="14"/>
      <c r="D28" s="72">
        <v>1</v>
      </c>
      <c r="E28" s="73">
        <v>90570</v>
      </c>
      <c r="F28" s="73">
        <v>46783</v>
      </c>
      <c r="G28" s="74">
        <f>F28/E28</f>
        <v>0.5165396930550955</v>
      </c>
      <c r="H28" s="15"/>
    </row>
    <row r="29" spans="1:8" ht="15.75">
      <c r="A29" s="69" t="s">
        <v>120</v>
      </c>
      <c r="B29" s="13"/>
      <c r="C29" s="14"/>
      <c r="D29" s="72">
        <v>1</v>
      </c>
      <c r="E29" s="73">
        <v>50915</v>
      </c>
      <c r="F29" s="73">
        <v>29759.5</v>
      </c>
      <c r="G29" s="74">
        <f>F29/E29</f>
        <v>0.584493764116665</v>
      </c>
      <c r="H29" s="15"/>
    </row>
    <row r="30" spans="1:8" ht="15.75">
      <c r="A30" s="69" t="s">
        <v>125</v>
      </c>
      <c r="B30" s="13"/>
      <c r="C30" s="14"/>
      <c r="D30" s="72"/>
      <c r="E30" s="75"/>
      <c r="F30" s="73"/>
      <c r="G30" s="74"/>
      <c r="H30" s="15"/>
    </row>
    <row r="31" spans="1:8" ht="15.75">
      <c r="A31" s="69" t="s">
        <v>152</v>
      </c>
      <c r="B31" s="13"/>
      <c r="C31" s="14"/>
      <c r="D31" s="72"/>
      <c r="E31" s="75"/>
      <c r="F31" s="73"/>
      <c r="G31" s="74"/>
      <c r="H31" s="15"/>
    </row>
    <row r="32" spans="1:8" ht="15.75">
      <c r="A32" s="69" t="s">
        <v>58</v>
      </c>
      <c r="B32" s="13"/>
      <c r="C32" s="14"/>
      <c r="D32" s="72">
        <v>13</v>
      </c>
      <c r="E32" s="75">
        <v>1289280</v>
      </c>
      <c r="F32" s="75">
        <v>262526</v>
      </c>
      <c r="G32" s="74">
        <f>F32/E32</f>
        <v>0.2036221767187888</v>
      </c>
      <c r="H32" s="15"/>
    </row>
    <row r="33" spans="1:8" ht="15.75">
      <c r="A33" s="92" t="s">
        <v>149</v>
      </c>
      <c r="B33" s="13"/>
      <c r="C33" s="14"/>
      <c r="D33" s="72"/>
      <c r="E33" s="73"/>
      <c r="F33" s="73"/>
      <c r="G33" s="74"/>
      <c r="H33" s="15"/>
    </row>
    <row r="34" spans="1:8" ht="15.75">
      <c r="A34" s="92" t="s">
        <v>98</v>
      </c>
      <c r="B34" s="13"/>
      <c r="C34" s="14"/>
      <c r="D34" s="72">
        <v>1</v>
      </c>
      <c r="E34" s="73">
        <v>326582</v>
      </c>
      <c r="F34" s="73">
        <v>58979</v>
      </c>
      <c r="G34" s="74">
        <f>F34/E34</f>
        <v>0.180594766398638</v>
      </c>
      <c r="H34" s="15"/>
    </row>
    <row r="35" spans="1:8" ht="15">
      <c r="A35" s="16" t="s">
        <v>28</v>
      </c>
      <c r="B35" s="13"/>
      <c r="C35" s="14"/>
      <c r="D35" s="76"/>
      <c r="E35" s="77">
        <v>266210</v>
      </c>
      <c r="F35" s="73">
        <v>44120</v>
      </c>
      <c r="G35" s="78"/>
      <c r="H35" s="15"/>
    </row>
    <row r="36" spans="1:8" ht="15">
      <c r="A36" s="16" t="s">
        <v>29</v>
      </c>
      <c r="B36" s="13"/>
      <c r="C36" s="14"/>
      <c r="D36" s="76"/>
      <c r="E36" s="77"/>
      <c r="F36" s="73"/>
      <c r="G36" s="78"/>
      <c r="H36" s="15"/>
    </row>
    <row r="37" spans="1:8" ht="15">
      <c r="A37" s="16" t="s">
        <v>30</v>
      </c>
      <c r="B37" s="13"/>
      <c r="C37" s="14"/>
      <c r="D37" s="76"/>
      <c r="E37" s="77"/>
      <c r="F37" s="75"/>
      <c r="G37" s="78"/>
      <c r="H37" s="15"/>
    </row>
    <row r="38" spans="1:8" ht="15">
      <c r="A38" s="17"/>
      <c r="B38" s="18"/>
      <c r="C38" s="21"/>
      <c r="D38" s="76"/>
      <c r="E38" s="79"/>
      <c r="F38" s="79"/>
      <c r="G38" s="78"/>
      <c r="H38" s="15"/>
    </row>
    <row r="39" spans="1:8" ht="15.75">
      <c r="A39" s="19" t="s">
        <v>31</v>
      </c>
      <c r="B39" s="20"/>
      <c r="C39" s="22"/>
      <c r="D39" s="80">
        <f>SUM(D9:D38)</f>
        <v>69</v>
      </c>
      <c r="E39" s="81">
        <f>SUM(E9:E38)</f>
        <v>13050666</v>
      </c>
      <c r="F39" s="81">
        <f>SUM(F9:F38)</f>
        <v>2876740.26</v>
      </c>
      <c r="G39" s="82">
        <f>F39/E39</f>
        <v>0.22042861720620233</v>
      </c>
      <c r="H39" s="2"/>
    </row>
    <row r="40" spans="1:8" ht="7.5" customHeight="1">
      <c r="A40" s="22"/>
      <c r="B40" s="22"/>
      <c r="C40" s="24"/>
      <c r="D40" s="120"/>
      <c r="E40" s="121"/>
      <c r="F40" s="121"/>
      <c r="G40" s="122"/>
      <c r="H40" s="2"/>
    </row>
    <row r="41" spans="1:8" ht="18">
      <c r="A41" s="23" t="s">
        <v>139</v>
      </c>
      <c r="B41" s="24"/>
      <c r="C41" s="24"/>
      <c r="D41" s="25"/>
      <c r="E41" s="86"/>
      <c r="F41" s="87"/>
      <c r="G41" s="105"/>
      <c r="H41" s="2"/>
    </row>
    <row r="42" spans="1:8" ht="15.75">
      <c r="A42" s="26"/>
      <c r="B42" s="26"/>
      <c r="C42" s="26"/>
      <c r="D42" s="88"/>
      <c r="E42" s="25" t="s">
        <v>148</v>
      </c>
      <c r="F42" s="25" t="s">
        <v>148</v>
      </c>
      <c r="G42" s="106" t="s">
        <v>5</v>
      </c>
      <c r="H42" s="2"/>
    </row>
    <row r="43" spans="1:8" ht="15.75">
      <c r="A43" s="26"/>
      <c r="B43" s="26"/>
      <c r="C43" s="26"/>
      <c r="D43" s="88" t="s">
        <v>6</v>
      </c>
      <c r="E43" s="89" t="s">
        <v>135</v>
      </c>
      <c r="F43" s="87" t="s">
        <v>8</v>
      </c>
      <c r="G43" s="107" t="s">
        <v>136</v>
      </c>
      <c r="H43" s="2"/>
    </row>
    <row r="44" spans="1:8" ht="15.75">
      <c r="A44" s="27" t="s">
        <v>10</v>
      </c>
      <c r="B44" s="28"/>
      <c r="C44" s="14"/>
      <c r="D44" s="72">
        <v>14</v>
      </c>
      <c r="E44" s="109">
        <v>2999410.04</v>
      </c>
      <c r="F44" s="73">
        <v>123201.53</v>
      </c>
      <c r="G44" s="102">
        <f>1-(+F44/E44)</f>
        <v>0.9589247457476671</v>
      </c>
      <c r="H44" s="2"/>
    </row>
    <row r="45" spans="1:8" ht="15.75">
      <c r="A45" s="27"/>
      <c r="B45" s="28"/>
      <c r="C45" s="14"/>
      <c r="D45" s="72"/>
      <c r="E45" s="109"/>
      <c r="F45" s="73"/>
      <c r="G45" s="102"/>
      <c r="H45" s="2"/>
    </row>
    <row r="46" spans="1:8" ht="15.75">
      <c r="A46" s="27"/>
      <c r="B46" s="28"/>
      <c r="C46" s="14"/>
      <c r="D46" s="72"/>
      <c r="E46" s="109"/>
      <c r="F46" s="73"/>
      <c r="G46" s="102"/>
      <c r="H46" s="2"/>
    </row>
    <row r="47" spans="1:8" ht="15.75">
      <c r="A47" s="27"/>
      <c r="B47" s="28"/>
      <c r="C47" s="14"/>
      <c r="D47" s="72"/>
      <c r="E47" s="109"/>
      <c r="F47" s="73"/>
      <c r="G47" s="102"/>
      <c r="H47" s="2"/>
    </row>
    <row r="48" spans="1:8" ht="15.75">
      <c r="A48" s="27"/>
      <c r="B48" s="28"/>
      <c r="C48" s="14"/>
      <c r="D48" s="72"/>
      <c r="E48" s="109"/>
      <c r="F48" s="73"/>
      <c r="G48" s="102"/>
      <c r="H48" s="2"/>
    </row>
    <row r="49" spans="1:8" ht="15">
      <c r="A49" s="16" t="s">
        <v>140</v>
      </c>
      <c r="B49" s="30"/>
      <c r="C49" s="14"/>
      <c r="D49" s="76"/>
      <c r="E49" s="95"/>
      <c r="F49" s="73"/>
      <c r="G49" s="103"/>
      <c r="H49" s="2"/>
    </row>
    <row r="50" spans="1:8" ht="15">
      <c r="A50" s="16" t="s">
        <v>44</v>
      </c>
      <c r="B50" s="28"/>
      <c r="C50" s="14"/>
      <c r="D50" s="76"/>
      <c r="E50" s="94"/>
      <c r="F50" s="73"/>
      <c r="G50" s="103"/>
      <c r="H50" s="2"/>
    </row>
    <row r="51" spans="1:8" ht="15">
      <c r="A51" s="16" t="s">
        <v>30</v>
      </c>
      <c r="B51" s="28"/>
      <c r="C51" s="14"/>
      <c r="D51" s="76"/>
      <c r="E51" s="94"/>
      <c r="F51" s="73"/>
      <c r="G51" s="103"/>
      <c r="H51" s="2"/>
    </row>
    <row r="52" spans="1:8" ht="15.75">
      <c r="A52" s="32"/>
      <c r="B52" s="18"/>
      <c r="C52" s="14"/>
      <c r="D52" s="76"/>
      <c r="E52" s="79"/>
      <c r="F52" s="79"/>
      <c r="G52" s="103"/>
      <c r="H52" s="2"/>
    </row>
    <row r="53" spans="1:8" ht="15.75">
      <c r="A53" s="20" t="s">
        <v>141</v>
      </c>
      <c r="B53" s="20"/>
      <c r="C53" s="21"/>
      <c r="D53" s="136">
        <f>SUM(D44:D49)</f>
        <v>14</v>
      </c>
      <c r="E53" s="137">
        <f>SUM(E44:E52)</f>
        <v>2999410.04</v>
      </c>
      <c r="F53" s="137">
        <f>SUM(F44:F52)</f>
        <v>123201.53</v>
      </c>
      <c r="G53" s="108">
        <f>1-(+F53/E53)</f>
        <v>0.9589247457476671</v>
      </c>
      <c r="H53" s="2"/>
    </row>
    <row r="54" spans="1:8" ht="9.75" customHeight="1">
      <c r="A54" s="22"/>
      <c r="B54" s="22"/>
      <c r="C54" s="24"/>
      <c r="D54" s="120"/>
      <c r="E54" s="121"/>
      <c r="F54" s="121"/>
      <c r="G54" s="122"/>
      <c r="H54" s="2"/>
    </row>
    <row r="55" spans="1:8" ht="18">
      <c r="A55" s="23" t="s">
        <v>32</v>
      </c>
      <c r="B55" s="24"/>
      <c r="C55" s="26"/>
      <c r="D55" s="25"/>
      <c r="E55" s="86"/>
      <c r="F55" s="87"/>
      <c r="G55" s="87"/>
      <c r="H55" s="2"/>
    </row>
    <row r="56" spans="1:8" ht="15.75">
      <c r="A56" s="26"/>
      <c r="B56" s="26"/>
      <c r="C56" s="26"/>
      <c r="D56" s="88"/>
      <c r="E56" s="25" t="s">
        <v>134</v>
      </c>
      <c r="F56" s="25" t="s">
        <v>134</v>
      </c>
      <c r="G56" s="25" t="s">
        <v>5</v>
      </c>
      <c r="H56" s="2"/>
    </row>
    <row r="57" spans="1:8" ht="15.75">
      <c r="A57" s="26"/>
      <c r="B57" s="26"/>
      <c r="C57" s="14"/>
      <c r="D57" s="88" t="s">
        <v>6</v>
      </c>
      <c r="E57" s="89" t="s">
        <v>135</v>
      </c>
      <c r="F57" s="87" t="s">
        <v>8</v>
      </c>
      <c r="G57" s="87" t="s">
        <v>136</v>
      </c>
      <c r="H57" s="15"/>
    </row>
    <row r="58" spans="1:8" ht="15.75">
      <c r="A58" s="27" t="s">
        <v>33</v>
      </c>
      <c r="B58" s="28"/>
      <c r="C58" s="14"/>
      <c r="D58" s="72">
        <v>191</v>
      </c>
      <c r="E58" s="73">
        <v>28714705.49</v>
      </c>
      <c r="F58" s="73">
        <v>1445803.45</v>
      </c>
      <c r="G58" s="74">
        <f aca="true" t="shared" si="1" ref="G58:G64">1-(+F58/E58)</f>
        <v>0.9496493721482359</v>
      </c>
      <c r="H58" s="15"/>
    </row>
    <row r="59" spans="1:8" ht="15.75">
      <c r="A59" s="27" t="s">
        <v>34</v>
      </c>
      <c r="B59" s="28"/>
      <c r="C59" s="14"/>
      <c r="D59" s="72">
        <v>4</v>
      </c>
      <c r="E59" s="73">
        <v>3525863.15</v>
      </c>
      <c r="F59" s="73">
        <v>279475.05</v>
      </c>
      <c r="G59" s="74">
        <f t="shared" si="1"/>
        <v>0.9207357069431353</v>
      </c>
      <c r="H59" s="15"/>
    </row>
    <row r="60" spans="1:8" ht="15.75">
      <c r="A60" s="27" t="s">
        <v>35</v>
      </c>
      <c r="B60" s="28"/>
      <c r="C60" s="14"/>
      <c r="D60" s="72">
        <v>228</v>
      </c>
      <c r="E60" s="73">
        <v>20264992</v>
      </c>
      <c r="F60" s="73">
        <v>1053164.28</v>
      </c>
      <c r="G60" s="74">
        <f t="shared" si="1"/>
        <v>0.9480303629036715</v>
      </c>
      <c r="H60" s="15"/>
    </row>
    <row r="61" spans="1:8" ht="15.75">
      <c r="A61" s="27" t="s">
        <v>36</v>
      </c>
      <c r="B61" s="28"/>
      <c r="C61" s="14"/>
      <c r="D61" s="72">
        <v>1</v>
      </c>
      <c r="E61" s="73">
        <v>468955</v>
      </c>
      <c r="F61" s="73">
        <v>10524</v>
      </c>
      <c r="G61" s="74">
        <f t="shared" si="1"/>
        <v>0.9775586143659839</v>
      </c>
      <c r="H61" s="15"/>
    </row>
    <row r="62" spans="1:8" ht="15.75">
      <c r="A62" s="27" t="s">
        <v>37</v>
      </c>
      <c r="B62" s="28"/>
      <c r="C62" s="14"/>
      <c r="D62" s="72">
        <v>131</v>
      </c>
      <c r="E62" s="73">
        <v>10118264.75</v>
      </c>
      <c r="F62" s="73">
        <v>666347.52</v>
      </c>
      <c r="G62" s="74">
        <f t="shared" si="1"/>
        <v>0.9341440912583355</v>
      </c>
      <c r="H62" s="15"/>
    </row>
    <row r="63" spans="1:8" ht="15.75">
      <c r="A63" s="27" t="s">
        <v>38</v>
      </c>
      <c r="B63" s="28"/>
      <c r="C63" s="14"/>
      <c r="D63" s="72">
        <v>2</v>
      </c>
      <c r="E63" s="73">
        <v>126287</v>
      </c>
      <c r="F63" s="73">
        <v>3125</v>
      </c>
      <c r="G63" s="74">
        <f t="shared" si="1"/>
        <v>0.9752547768178831</v>
      </c>
      <c r="H63" s="15"/>
    </row>
    <row r="64" spans="1:8" ht="15.75">
      <c r="A64" s="27" t="s">
        <v>39</v>
      </c>
      <c r="B64" s="28"/>
      <c r="C64" s="14"/>
      <c r="D64" s="72">
        <v>23</v>
      </c>
      <c r="E64" s="73">
        <v>1680890</v>
      </c>
      <c r="F64" s="73">
        <v>170365</v>
      </c>
      <c r="G64" s="74">
        <f t="shared" si="1"/>
        <v>0.8986459554164759</v>
      </c>
      <c r="H64" s="15"/>
    </row>
    <row r="65" spans="1:8" ht="15.75">
      <c r="A65" s="27" t="s">
        <v>40</v>
      </c>
      <c r="B65" s="28"/>
      <c r="C65" s="14"/>
      <c r="D65" s="72"/>
      <c r="E65" s="73"/>
      <c r="F65" s="73"/>
      <c r="G65" s="74"/>
      <c r="H65" s="15"/>
    </row>
    <row r="66" spans="1:8" ht="15.75">
      <c r="A66" s="27" t="s">
        <v>41</v>
      </c>
      <c r="B66" s="28"/>
      <c r="C66" s="14"/>
      <c r="D66" s="72">
        <v>4</v>
      </c>
      <c r="E66" s="73">
        <v>227250</v>
      </c>
      <c r="F66" s="73">
        <v>14000</v>
      </c>
      <c r="G66" s="74">
        <f>1-(+F66/E66)</f>
        <v>0.9383938393839384</v>
      </c>
      <c r="H66" s="15"/>
    </row>
    <row r="67" spans="1:8" ht="15.75">
      <c r="A67" s="29" t="s">
        <v>60</v>
      </c>
      <c r="B67" s="30"/>
      <c r="C67" s="14"/>
      <c r="D67" s="72">
        <v>2</v>
      </c>
      <c r="E67" s="73">
        <v>147700</v>
      </c>
      <c r="F67" s="73">
        <v>4900</v>
      </c>
      <c r="G67" s="74">
        <f>1-(+F67/E67)</f>
        <v>0.966824644549763</v>
      </c>
      <c r="H67" s="15"/>
    </row>
    <row r="68" spans="1:8" ht="15.75">
      <c r="A68" s="27" t="s">
        <v>61</v>
      </c>
      <c r="B68" s="30"/>
      <c r="C68" s="14"/>
      <c r="D68" s="72">
        <v>1049</v>
      </c>
      <c r="E68" s="73">
        <v>102298742.68</v>
      </c>
      <c r="F68" s="73">
        <v>11276004.12</v>
      </c>
      <c r="G68" s="74">
        <f>1-(+F68/E68)</f>
        <v>0.8897737760543901</v>
      </c>
      <c r="H68" s="15"/>
    </row>
    <row r="69" spans="1:8" ht="15.75">
      <c r="A69" s="27" t="s">
        <v>62</v>
      </c>
      <c r="B69" s="30"/>
      <c r="C69" s="14"/>
      <c r="D69" s="72"/>
      <c r="E69" s="73"/>
      <c r="F69" s="73"/>
      <c r="G69" s="74"/>
      <c r="H69" s="15"/>
    </row>
    <row r="70" spans="1:8" ht="15">
      <c r="A70" s="31" t="s">
        <v>42</v>
      </c>
      <c r="B70" s="30"/>
      <c r="C70" s="14"/>
      <c r="D70" s="76"/>
      <c r="E70" s="95"/>
      <c r="F70" s="73"/>
      <c r="G70" s="78"/>
      <c r="H70" s="15"/>
    </row>
    <row r="71" spans="1:8" ht="15">
      <c r="A71" s="16" t="s">
        <v>43</v>
      </c>
      <c r="B71" s="28"/>
      <c r="C71" s="14"/>
      <c r="D71" s="76"/>
      <c r="E71" s="95"/>
      <c r="F71" s="73"/>
      <c r="G71" s="78"/>
      <c r="H71" s="15"/>
    </row>
    <row r="72" spans="1:8" ht="15">
      <c r="A72" s="16" t="s">
        <v>44</v>
      </c>
      <c r="B72" s="28"/>
      <c r="C72" s="14"/>
      <c r="D72" s="76"/>
      <c r="E72" s="77"/>
      <c r="F72" s="73"/>
      <c r="G72" s="78"/>
      <c r="H72" s="15"/>
    </row>
    <row r="73" spans="1:8" ht="15">
      <c r="A73" s="16" t="s">
        <v>30</v>
      </c>
      <c r="B73" s="28"/>
      <c r="C73" s="14"/>
      <c r="D73" s="76"/>
      <c r="E73" s="77"/>
      <c r="F73" s="75"/>
      <c r="G73" s="78"/>
      <c r="H73" s="15"/>
    </row>
    <row r="74" spans="1:8" ht="15.75">
      <c r="A74" s="32"/>
      <c r="B74" s="18"/>
      <c r="C74" s="21"/>
      <c r="D74" s="76"/>
      <c r="E74" s="79"/>
      <c r="F74" s="79"/>
      <c r="G74" s="78"/>
      <c r="H74" s="15"/>
    </row>
    <row r="75" spans="1:8" ht="15.75">
      <c r="A75" s="20" t="s">
        <v>45</v>
      </c>
      <c r="B75" s="20"/>
      <c r="C75" s="33"/>
      <c r="D75" s="80">
        <f>SUM(D58:D71)</f>
        <v>1635</v>
      </c>
      <c r="E75" s="81">
        <f>SUM(E58:E74)</f>
        <v>167573650.07</v>
      </c>
      <c r="F75" s="81">
        <f>SUM(F58:F74)</f>
        <v>14923708.42</v>
      </c>
      <c r="G75" s="82">
        <f>1-(+F75/E75)</f>
        <v>0.9109423921137603</v>
      </c>
      <c r="H75" s="2"/>
    </row>
    <row r="76" spans="1:8" ht="18">
      <c r="A76" s="35" t="s">
        <v>46</v>
      </c>
      <c r="B76" s="36"/>
      <c r="C76" s="39"/>
      <c r="D76" s="36"/>
      <c r="E76" s="36"/>
      <c r="F76" s="37">
        <f>F75+F39+F53</f>
        <v>17923650.21</v>
      </c>
      <c r="G76" s="36"/>
      <c r="H76" s="2"/>
    </row>
    <row r="77" spans="1:8" ht="3.75" customHeight="1">
      <c r="A77" s="35"/>
      <c r="B77" s="36"/>
      <c r="C77" s="39"/>
      <c r="D77" s="36"/>
      <c r="E77" s="36"/>
      <c r="F77" s="37"/>
      <c r="G77" s="36"/>
      <c r="H77" s="2"/>
    </row>
    <row r="78" spans="1:8" ht="15.75">
      <c r="A78" s="4" t="s">
        <v>47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48</v>
      </c>
      <c r="B79" s="40"/>
      <c r="C79" s="40"/>
      <c r="D79" s="40"/>
      <c r="E79" s="40"/>
      <c r="F79" s="41"/>
      <c r="G79" s="40"/>
      <c r="H79" s="2"/>
    </row>
    <row r="80" spans="1:8" ht="15.75">
      <c r="A80" s="4" t="s">
        <v>49</v>
      </c>
      <c r="B80" s="40"/>
      <c r="C80" s="40"/>
      <c r="D80" s="40"/>
      <c r="E80" s="40"/>
      <c r="F80" s="41"/>
      <c r="G80" s="40"/>
      <c r="H80" s="2"/>
    </row>
    <row r="81" spans="1:8" ht="18">
      <c r="A81" s="42" t="s">
        <v>50</v>
      </c>
      <c r="B81" s="39"/>
      <c r="C81" s="39"/>
      <c r="D81" s="39"/>
      <c r="E81" s="39"/>
      <c r="F81" s="37"/>
      <c r="G81" s="39"/>
      <c r="H81" s="2"/>
    </row>
    <row r="82" spans="1:8" ht="18">
      <c r="A82" s="43"/>
      <c r="B82" s="39"/>
      <c r="C82" s="39"/>
      <c r="D82" s="39"/>
      <c r="E82" s="37"/>
      <c r="F82" s="2"/>
      <c r="G82" s="2"/>
      <c r="H82" s="2"/>
    </row>
    <row r="83" spans="1:8" ht="18">
      <c r="A83" s="114"/>
      <c r="B83" s="115"/>
      <c r="C83" s="115"/>
      <c r="D83" s="115"/>
      <c r="E83" s="44"/>
      <c r="F83" s="2"/>
      <c r="G83" s="2"/>
      <c r="H83" s="2"/>
    </row>
    <row r="84" spans="1:8" ht="18">
      <c r="A84" s="43"/>
      <c r="B84" s="39"/>
      <c r="C84" s="39"/>
      <c r="D84" s="39"/>
      <c r="E84" s="45"/>
      <c r="F84" s="2"/>
      <c r="G84" s="2"/>
      <c r="H84" s="2"/>
    </row>
    <row r="85" spans="1:8" ht="18">
      <c r="A85" s="43"/>
      <c r="B85" s="39"/>
      <c r="C85" s="39"/>
      <c r="D85" s="39"/>
      <c r="E85" s="46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37"/>
      <c r="F87" s="2"/>
      <c r="G87" s="2"/>
      <c r="H87" s="2"/>
    </row>
    <row r="88" spans="1:8" ht="18">
      <c r="A88" s="43"/>
      <c r="B88" s="39"/>
      <c r="C88" s="39"/>
      <c r="D88" s="39"/>
      <c r="E88" s="44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5"/>
      <c r="F91" s="2"/>
      <c r="G91" s="2"/>
      <c r="H91" s="2"/>
    </row>
    <row r="92" spans="1:8" ht="18">
      <c r="A92" s="43"/>
      <c r="B92" s="39"/>
      <c r="C92" s="39"/>
      <c r="D92" s="39"/>
      <c r="E92" s="47"/>
      <c r="F92" s="2"/>
      <c r="G92" s="2"/>
      <c r="H92" s="2"/>
    </row>
    <row r="93" spans="1:8" ht="18">
      <c r="A93" s="43"/>
      <c r="B93" s="39"/>
      <c r="C93" s="39"/>
      <c r="D93" s="39"/>
      <c r="E93" s="39"/>
      <c r="F93" s="2"/>
      <c r="G93" s="2"/>
      <c r="H93" s="2"/>
    </row>
    <row r="94" spans="1:8" ht="15.75">
      <c r="A94" s="48"/>
      <c r="B94" s="2"/>
      <c r="C94" s="2"/>
      <c r="D94" s="2"/>
      <c r="E94" s="2"/>
      <c r="F94" s="2"/>
      <c r="G94" s="2"/>
      <c r="H94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31">
      <selection activeCell="A62" sqref="A62:IV62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NOVEMBER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138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2" t="s">
        <v>101</v>
      </c>
      <c r="B9" s="13"/>
      <c r="C9" s="14"/>
      <c r="D9" s="72"/>
      <c r="E9" s="97"/>
      <c r="F9" s="73"/>
      <c r="G9" s="74"/>
      <c r="H9" s="15"/>
    </row>
    <row r="10" spans="1:8" ht="15.75">
      <c r="A10" s="92" t="s">
        <v>11</v>
      </c>
      <c r="B10" s="13"/>
      <c r="C10" s="14"/>
      <c r="D10" s="72">
        <v>8</v>
      </c>
      <c r="E10" s="97">
        <v>2335795</v>
      </c>
      <c r="F10" s="73">
        <v>378147.5</v>
      </c>
      <c r="G10" s="98">
        <f>F10/E10</f>
        <v>0.16189241778495117</v>
      </c>
      <c r="H10" s="15"/>
    </row>
    <row r="11" spans="1:8" ht="15.75">
      <c r="A11" s="92" t="s">
        <v>104</v>
      </c>
      <c r="B11" s="13"/>
      <c r="C11" s="14"/>
      <c r="D11" s="72">
        <v>10</v>
      </c>
      <c r="E11" s="97">
        <v>1375295</v>
      </c>
      <c r="F11" s="73">
        <v>364187</v>
      </c>
      <c r="G11" s="98">
        <f>F11/E11</f>
        <v>0.26480645970500877</v>
      </c>
      <c r="H11" s="15"/>
    </row>
    <row r="12" spans="1:8" ht="15.75">
      <c r="A12" s="92" t="s">
        <v>67</v>
      </c>
      <c r="B12" s="13"/>
      <c r="C12" s="14"/>
      <c r="D12" s="72"/>
      <c r="E12" s="97"/>
      <c r="F12" s="73"/>
      <c r="G12" s="98"/>
      <c r="H12" s="15"/>
    </row>
    <row r="13" spans="1:8" ht="15.75">
      <c r="A13" s="92" t="s">
        <v>108</v>
      </c>
      <c r="B13" s="13"/>
      <c r="C13" s="14"/>
      <c r="D13" s="72"/>
      <c r="E13" s="97"/>
      <c r="F13" s="73"/>
      <c r="G13" s="98"/>
      <c r="H13" s="15"/>
    </row>
    <row r="14" spans="1:8" ht="15.75">
      <c r="A14" s="92" t="s">
        <v>25</v>
      </c>
      <c r="B14" s="13"/>
      <c r="C14" s="14"/>
      <c r="D14" s="72">
        <v>2</v>
      </c>
      <c r="E14" s="97">
        <v>425592</v>
      </c>
      <c r="F14" s="73">
        <v>105307</v>
      </c>
      <c r="G14" s="98">
        <f>F14/E14</f>
        <v>0.2474365119645106</v>
      </c>
      <c r="H14" s="15"/>
    </row>
    <row r="15" spans="1:8" ht="15.75">
      <c r="A15" s="92" t="s">
        <v>53</v>
      </c>
      <c r="B15" s="13"/>
      <c r="C15" s="14"/>
      <c r="D15" s="72"/>
      <c r="E15" s="97"/>
      <c r="F15" s="73"/>
      <c r="G15" s="98"/>
      <c r="H15" s="15"/>
    </row>
    <row r="16" spans="1:8" ht="15.75">
      <c r="A16" s="92" t="s">
        <v>10</v>
      </c>
      <c r="B16" s="13"/>
      <c r="C16" s="14"/>
      <c r="D16" s="72"/>
      <c r="E16" s="97"/>
      <c r="F16" s="73"/>
      <c r="G16" s="74"/>
      <c r="H16" s="15"/>
    </row>
    <row r="17" spans="1:8" ht="15.75">
      <c r="A17" s="92" t="s">
        <v>14</v>
      </c>
      <c r="B17" s="13"/>
      <c r="C17" s="14"/>
      <c r="D17" s="72">
        <v>2</v>
      </c>
      <c r="E17" s="97">
        <v>1029885</v>
      </c>
      <c r="F17" s="73">
        <v>235841.5</v>
      </c>
      <c r="G17" s="74">
        <f aca="true" t="shared" si="0" ref="G17:G22">F17/E17</f>
        <v>0.2289978978235434</v>
      </c>
      <c r="H17" s="15"/>
    </row>
    <row r="18" spans="1:8" ht="15.75">
      <c r="A18" s="92" t="s">
        <v>15</v>
      </c>
      <c r="B18" s="13"/>
      <c r="C18" s="14"/>
      <c r="D18" s="72">
        <v>2</v>
      </c>
      <c r="E18" s="97">
        <v>1307931</v>
      </c>
      <c r="F18" s="73">
        <v>324208.5</v>
      </c>
      <c r="G18" s="98">
        <f t="shared" si="0"/>
        <v>0.24787890186867656</v>
      </c>
      <c r="H18" s="15"/>
    </row>
    <row r="19" spans="1:8" ht="15.75">
      <c r="A19" s="92" t="s">
        <v>54</v>
      </c>
      <c r="B19" s="13"/>
      <c r="C19" s="14"/>
      <c r="D19" s="72">
        <v>2</v>
      </c>
      <c r="E19" s="97">
        <v>466182</v>
      </c>
      <c r="F19" s="73">
        <v>182272.5</v>
      </c>
      <c r="G19" s="74">
        <f t="shared" si="0"/>
        <v>0.3909899996138847</v>
      </c>
      <c r="H19" s="15"/>
    </row>
    <row r="20" spans="1:8" ht="15.75">
      <c r="A20" s="92" t="s">
        <v>17</v>
      </c>
      <c r="B20" s="13"/>
      <c r="C20" s="14"/>
      <c r="D20" s="72"/>
      <c r="E20" s="97"/>
      <c r="F20" s="73"/>
      <c r="G20" s="74"/>
      <c r="H20" s="15"/>
    </row>
    <row r="21" spans="1:8" ht="15.75">
      <c r="A21" s="92" t="s">
        <v>55</v>
      </c>
      <c r="B21" s="13"/>
      <c r="C21" s="14"/>
      <c r="D21" s="72">
        <v>7</v>
      </c>
      <c r="E21" s="97">
        <v>2687575</v>
      </c>
      <c r="F21" s="73">
        <v>1233915.5</v>
      </c>
      <c r="G21" s="74">
        <f t="shared" si="0"/>
        <v>0.45911853622689597</v>
      </c>
      <c r="H21" s="15"/>
    </row>
    <row r="22" spans="1:8" ht="15.75">
      <c r="A22" s="92" t="s">
        <v>56</v>
      </c>
      <c r="B22" s="13"/>
      <c r="C22" s="14"/>
      <c r="D22" s="72">
        <v>3</v>
      </c>
      <c r="E22" s="97">
        <v>1073951</v>
      </c>
      <c r="F22" s="73">
        <v>15508.5</v>
      </c>
      <c r="G22" s="74">
        <f t="shared" si="0"/>
        <v>0.014440602969781675</v>
      </c>
      <c r="H22" s="15"/>
    </row>
    <row r="23" spans="1:8" ht="15.75">
      <c r="A23" s="93" t="s">
        <v>20</v>
      </c>
      <c r="B23" s="13"/>
      <c r="C23" s="14"/>
      <c r="D23" s="72">
        <v>3</v>
      </c>
      <c r="E23" s="97">
        <v>798483</v>
      </c>
      <c r="F23" s="73">
        <v>167153.5</v>
      </c>
      <c r="G23" s="74">
        <f>F23/E23</f>
        <v>0.20933883376352408</v>
      </c>
      <c r="H23" s="15"/>
    </row>
    <row r="24" spans="1:8" ht="15.75">
      <c r="A24" s="93" t="s">
        <v>21</v>
      </c>
      <c r="B24" s="13"/>
      <c r="C24" s="14"/>
      <c r="D24" s="72">
        <v>13</v>
      </c>
      <c r="E24" s="97">
        <v>252757</v>
      </c>
      <c r="F24" s="73">
        <v>252757</v>
      </c>
      <c r="G24" s="74">
        <f>F24/E24</f>
        <v>1</v>
      </c>
      <c r="H24" s="15"/>
    </row>
    <row r="25" spans="1:8" ht="15.75">
      <c r="A25" s="69" t="s">
        <v>22</v>
      </c>
      <c r="B25" s="13"/>
      <c r="C25" s="14"/>
      <c r="D25" s="72"/>
      <c r="E25" s="97"/>
      <c r="F25" s="73"/>
      <c r="G25" s="74"/>
      <c r="H25" s="15"/>
    </row>
    <row r="26" spans="1:8" ht="15.75">
      <c r="A26" s="69" t="s">
        <v>23</v>
      </c>
      <c r="B26" s="13"/>
      <c r="C26" s="14"/>
      <c r="D26" s="72"/>
      <c r="E26" s="97">
        <v>51163</v>
      </c>
      <c r="F26" s="73">
        <v>7190</v>
      </c>
      <c r="G26" s="74">
        <f>F26/E26</f>
        <v>0.14053124328127747</v>
      </c>
      <c r="H26" s="15"/>
    </row>
    <row r="27" spans="1:8" ht="15.75">
      <c r="A27" s="92" t="s">
        <v>124</v>
      </c>
      <c r="B27" s="13"/>
      <c r="C27" s="14"/>
      <c r="D27" s="72"/>
      <c r="E27" s="97"/>
      <c r="F27" s="73"/>
      <c r="G27" s="98"/>
      <c r="H27" s="15"/>
    </row>
    <row r="28" spans="1:8" ht="15.75">
      <c r="A28" s="69" t="s">
        <v>24</v>
      </c>
      <c r="B28" s="13"/>
      <c r="C28" s="14"/>
      <c r="D28" s="72">
        <v>1</v>
      </c>
      <c r="E28" s="97">
        <v>177998</v>
      </c>
      <c r="F28" s="73">
        <v>85702</v>
      </c>
      <c r="G28" s="74">
        <f>F28/E28</f>
        <v>0.4814773199698873</v>
      </c>
      <c r="H28" s="15"/>
    </row>
    <row r="29" spans="1:8" ht="15.75">
      <c r="A29" s="69" t="s">
        <v>120</v>
      </c>
      <c r="B29" s="13"/>
      <c r="C29" s="14"/>
      <c r="D29" s="99"/>
      <c r="E29" s="97"/>
      <c r="F29" s="97"/>
      <c r="G29" s="100"/>
      <c r="H29" s="15"/>
    </row>
    <row r="30" spans="1:8" ht="15.75">
      <c r="A30" s="69" t="s">
        <v>125</v>
      </c>
      <c r="B30" s="13"/>
      <c r="C30" s="14"/>
      <c r="D30" s="72"/>
      <c r="E30" s="101"/>
      <c r="F30" s="73"/>
      <c r="G30" s="98"/>
      <c r="H30" s="15"/>
    </row>
    <row r="31" spans="1:8" ht="15.75">
      <c r="A31" s="69" t="s">
        <v>152</v>
      </c>
      <c r="B31" s="13"/>
      <c r="C31" s="14"/>
      <c r="D31" s="72">
        <v>1</v>
      </c>
      <c r="E31" s="101">
        <v>143634</v>
      </c>
      <c r="F31" s="73">
        <v>40312</v>
      </c>
      <c r="G31" s="98">
        <f>F31/E31</f>
        <v>0.28065778297617555</v>
      </c>
      <c r="H31" s="15"/>
    </row>
    <row r="32" spans="1:8" ht="15.75">
      <c r="A32" s="69" t="s">
        <v>58</v>
      </c>
      <c r="B32" s="13"/>
      <c r="C32" s="14"/>
      <c r="D32" s="72"/>
      <c r="E32" s="101"/>
      <c r="F32" s="75"/>
      <c r="G32" s="98"/>
      <c r="H32" s="15"/>
    </row>
    <row r="33" spans="1:8" ht="15.75">
      <c r="A33" s="92" t="s">
        <v>149</v>
      </c>
      <c r="B33" s="13"/>
      <c r="C33" s="14"/>
      <c r="D33" s="72">
        <v>2</v>
      </c>
      <c r="E33" s="97">
        <v>295570</v>
      </c>
      <c r="F33" s="73">
        <v>95046.5</v>
      </c>
      <c r="G33" s="98">
        <f>F33/E33</f>
        <v>0.3215701864194607</v>
      </c>
      <c r="H33" s="15"/>
    </row>
    <row r="34" spans="1:8" ht="15.75">
      <c r="A34" s="92" t="s">
        <v>98</v>
      </c>
      <c r="B34" s="13"/>
      <c r="C34" s="14"/>
      <c r="D34" s="72"/>
      <c r="E34" s="97"/>
      <c r="F34" s="73"/>
      <c r="G34" s="98"/>
      <c r="H34" s="15"/>
    </row>
    <row r="35" spans="1:8" ht="15">
      <c r="A35" s="16" t="s">
        <v>28</v>
      </c>
      <c r="B35" s="13"/>
      <c r="C35" s="14"/>
      <c r="D35" s="76"/>
      <c r="E35" s="101"/>
      <c r="F35" s="75"/>
      <c r="G35" s="78"/>
      <c r="H35" s="15"/>
    </row>
    <row r="36" spans="1:8" ht="15">
      <c r="A36" s="16" t="s">
        <v>29</v>
      </c>
      <c r="B36" s="13"/>
      <c r="C36" s="14"/>
      <c r="D36" s="76"/>
      <c r="E36" s="101"/>
      <c r="F36" s="75"/>
      <c r="G36" s="78"/>
      <c r="H36" s="15"/>
    </row>
    <row r="37" spans="1:8" ht="15">
      <c r="A37" s="16" t="s">
        <v>30</v>
      </c>
      <c r="B37" s="13"/>
      <c r="C37" s="14"/>
      <c r="D37" s="76"/>
      <c r="E37" s="97"/>
      <c r="F37" s="73"/>
      <c r="G37" s="78"/>
      <c r="H37" s="15"/>
    </row>
    <row r="38" spans="1:8" ht="15">
      <c r="A38" s="17"/>
      <c r="B38" s="18"/>
      <c r="C38" s="21"/>
      <c r="D38" s="76"/>
      <c r="E38" s="79"/>
      <c r="F38" s="79"/>
      <c r="G38" s="78"/>
      <c r="H38" s="15"/>
    </row>
    <row r="39" spans="1:8" ht="15.75">
      <c r="A39" s="19" t="s">
        <v>31</v>
      </c>
      <c r="B39" s="20"/>
      <c r="C39" s="22"/>
      <c r="D39" s="80">
        <f>SUM(D9:D38)</f>
        <v>56</v>
      </c>
      <c r="E39" s="81">
        <f>SUM(E9:E38)</f>
        <v>12421811</v>
      </c>
      <c r="F39" s="81">
        <f>SUM(F9:F38)</f>
        <v>3487549</v>
      </c>
      <c r="G39" s="82">
        <f>F39/E39</f>
        <v>0.28076010816780256</v>
      </c>
      <c r="H39" s="2"/>
    </row>
    <row r="40" spans="1:8" ht="15.75">
      <c r="A40" s="22"/>
      <c r="B40" s="22"/>
      <c r="C40" s="24"/>
      <c r="D40" s="83"/>
      <c r="E40" s="84"/>
      <c r="F40" s="85"/>
      <c r="G40" s="85"/>
      <c r="H40" s="2"/>
    </row>
    <row r="41" spans="1:8" ht="18">
      <c r="A41" s="23" t="s">
        <v>32</v>
      </c>
      <c r="B41" s="24"/>
      <c r="C41" s="26"/>
      <c r="D41" s="25"/>
      <c r="E41" s="86"/>
      <c r="F41" s="87"/>
      <c r="G41" s="87"/>
      <c r="H41" s="2"/>
    </row>
    <row r="42" spans="1:8" ht="15.75">
      <c r="A42" s="26"/>
      <c r="B42" s="26"/>
      <c r="C42" s="26"/>
      <c r="D42" s="88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14"/>
      <c r="D43" s="88" t="s">
        <v>6</v>
      </c>
      <c r="E43" s="89" t="s">
        <v>135</v>
      </c>
      <c r="F43" s="87" t="s">
        <v>8</v>
      </c>
      <c r="G43" s="87" t="s">
        <v>136</v>
      </c>
      <c r="H43" s="15"/>
    </row>
    <row r="44" spans="1:8" ht="15.75">
      <c r="A44" s="27" t="s">
        <v>33</v>
      </c>
      <c r="B44" s="28"/>
      <c r="C44" s="14"/>
      <c r="D44" s="72">
        <v>54</v>
      </c>
      <c r="E44" s="73">
        <v>7666559.85</v>
      </c>
      <c r="F44" s="73">
        <v>491110.41</v>
      </c>
      <c r="G44" s="74">
        <f>1-(+F44/E44)</f>
        <v>0.9359412279289778</v>
      </c>
      <c r="H44" s="15"/>
    </row>
    <row r="45" spans="1:8" ht="15.75">
      <c r="A45" s="27" t="s">
        <v>34</v>
      </c>
      <c r="B45" s="28"/>
      <c r="C45" s="14"/>
      <c r="D45" s="72">
        <v>15</v>
      </c>
      <c r="E45" s="73">
        <v>5399756.27</v>
      </c>
      <c r="F45" s="73">
        <v>532861.11</v>
      </c>
      <c r="G45" s="74">
        <f aca="true" t="shared" si="1" ref="G45:G54">1-(+F45/E45)</f>
        <v>0.9013175626165808</v>
      </c>
      <c r="H45" s="15"/>
    </row>
    <row r="46" spans="1:8" ht="15.75">
      <c r="A46" s="27" t="s">
        <v>35</v>
      </c>
      <c r="B46" s="28"/>
      <c r="C46" s="14"/>
      <c r="D46" s="72">
        <v>129</v>
      </c>
      <c r="E46" s="73">
        <v>11011795.55</v>
      </c>
      <c r="F46" s="73">
        <v>598958.49</v>
      </c>
      <c r="G46" s="74">
        <f t="shared" si="1"/>
        <v>0.945607554437387</v>
      </c>
      <c r="H46" s="15"/>
    </row>
    <row r="47" spans="1:8" ht="15.75">
      <c r="A47" s="27" t="s">
        <v>36</v>
      </c>
      <c r="B47" s="28"/>
      <c r="C47" s="14"/>
      <c r="D47" s="72"/>
      <c r="E47" s="73"/>
      <c r="F47" s="73"/>
      <c r="G47" s="74"/>
      <c r="H47" s="15"/>
    </row>
    <row r="48" spans="1:8" ht="15.75">
      <c r="A48" s="27" t="s">
        <v>37</v>
      </c>
      <c r="B48" s="28"/>
      <c r="C48" s="14"/>
      <c r="D48" s="72">
        <v>106</v>
      </c>
      <c r="E48" s="73">
        <v>18433081</v>
      </c>
      <c r="F48" s="73">
        <v>1266841.69</v>
      </c>
      <c r="G48" s="74">
        <f t="shared" si="1"/>
        <v>0.9312734702353882</v>
      </c>
      <c r="H48" s="15"/>
    </row>
    <row r="49" spans="1:8" ht="15.75">
      <c r="A49" s="27" t="s">
        <v>38</v>
      </c>
      <c r="B49" s="28"/>
      <c r="C49" s="14"/>
      <c r="D49" s="72">
        <v>2</v>
      </c>
      <c r="E49" s="73">
        <v>1804353</v>
      </c>
      <c r="F49" s="73">
        <v>91335</v>
      </c>
      <c r="G49" s="74">
        <f t="shared" si="1"/>
        <v>0.9493807475588203</v>
      </c>
      <c r="H49" s="15"/>
    </row>
    <row r="50" spans="1:8" ht="15.75">
      <c r="A50" s="27" t="s">
        <v>39</v>
      </c>
      <c r="B50" s="28"/>
      <c r="C50" s="14"/>
      <c r="D50" s="72">
        <v>9</v>
      </c>
      <c r="E50" s="73">
        <v>1764280</v>
      </c>
      <c r="F50" s="73">
        <v>218090</v>
      </c>
      <c r="G50" s="74">
        <f t="shared" si="1"/>
        <v>0.8763858344480469</v>
      </c>
      <c r="H50" s="15"/>
    </row>
    <row r="51" spans="1:8" ht="15.75">
      <c r="A51" s="27" t="s">
        <v>40</v>
      </c>
      <c r="B51" s="28"/>
      <c r="C51" s="14"/>
      <c r="D51" s="72">
        <v>2</v>
      </c>
      <c r="E51" s="73">
        <v>320930</v>
      </c>
      <c r="F51" s="73">
        <v>25480</v>
      </c>
      <c r="G51" s="74">
        <f t="shared" si="1"/>
        <v>0.9206057395693765</v>
      </c>
      <c r="H51" s="15"/>
    </row>
    <row r="52" spans="1:8" ht="15.75">
      <c r="A52" s="27" t="s">
        <v>41</v>
      </c>
      <c r="B52" s="28"/>
      <c r="C52" s="14"/>
      <c r="D52" s="72">
        <v>2</v>
      </c>
      <c r="E52" s="73">
        <v>493750</v>
      </c>
      <c r="F52" s="73">
        <v>40500</v>
      </c>
      <c r="G52" s="74">
        <f t="shared" si="1"/>
        <v>0.9179746835443038</v>
      </c>
      <c r="H52" s="15"/>
    </row>
    <row r="53" spans="1:8" ht="15.75">
      <c r="A53" s="29" t="s">
        <v>60</v>
      </c>
      <c r="B53" s="30"/>
      <c r="C53" s="14"/>
      <c r="D53" s="72">
        <v>3</v>
      </c>
      <c r="E53" s="73">
        <v>193900</v>
      </c>
      <c r="F53" s="73">
        <v>49800</v>
      </c>
      <c r="G53" s="74">
        <f t="shared" si="1"/>
        <v>0.743166580711707</v>
      </c>
      <c r="H53" s="15"/>
    </row>
    <row r="54" spans="1:8" ht="15.75">
      <c r="A54" s="27" t="s">
        <v>61</v>
      </c>
      <c r="B54" s="30"/>
      <c r="C54" s="14"/>
      <c r="D54" s="72">
        <v>644</v>
      </c>
      <c r="E54" s="73">
        <v>64555525.51</v>
      </c>
      <c r="F54" s="73">
        <v>7296672.42</v>
      </c>
      <c r="G54" s="74">
        <f t="shared" si="1"/>
        <v>0.8869705983747324</v>
      </c>
      <c r="H54" s="15"/>
    </row>
    <row r="55" spans="1:8" ht="15.75">
      <c r="A55" s="27" t="s">
        <v>62</v>
      </c>
      <c r="B55" s="30"/>
      <c r="C55" s="14"/>
      <c r="D55" s="72"/>
      <c r="E55" s="73"/>
      <c r="F55" s="73"/>
      <c r="G55" s="74"/>
      <c r="H55" s="15"/>
    </row>
    <row r="56" spans="1:8" ht="15">
      <c r="A56" s="31" t="s">
        <v>42</v>
      </c>
      <c r="B56" s="30"/>
      <c r="C56" s="14"/>
      <c r="D56" s="76"/>
      <c r="E56" s="95"/>
      <c r="F56" s="73"/>
      <c r="G56" s="78"/>
      <c r="H56" s="15"/>
    </row>
    <row r="57" spans="1:8" ht="15">
      <c r="A57" s="16" t="s">
        <v>43</v>
      </c>
      <c r="B57" s="28"/>
      <c r="C57" s="14"/>
      <c r="D57" s="76"/>
      <c r="E57" s="95"/>
      <c r="F57" s="73"/>
      <c r="G57" s="78"/>
      <c r="H57" s="15"/>
    </row>
    <row r="58" spans="1:8" ht="15">
      <c r="A58" s="16" t="s">
        <v>44</v>
      </c>
      <c r="B58" s="28"/>
      <c r="C58" s="14"/>
      <c r="D58" s="76"/>
      <c r="E58" s="77"/>
      <c r="F58" s="73"/>
      <c r="G58" s="78"/>
      <c r="H58" s="15"/>
    </row>
    <row r="59" spans="1:8" ht="15">
      <c r="A59" s="16" t="s">
        <v>30</v>
      </c>
      <c r="B59" s="28"/>
      <c r="C59" s="14"/>
      <c r="D59" s="76"/>
      <c r="E59" s="94"/>
      <c r="F59" s="73"/>
      <c r="G59" s="78"/>
      <c r="H59" s="15"/>
    </row>
    <row r="60" spans="1:8" ht="15.75">
      <c r="A60" s="32"/>
      <c r="B60" s="18"/>
      <c r="C60" s="21"/>
      <c r="D60" s="76"/>
      <c r="E60" s="96"/>
      <c r="F60" s="79"/>
      <c r="G60" s="78"/>
      <c r="H60" s="2"/>
    </row>
    <row r="61" spans="1:8" ht="18">
      <c r="A61" s="20" t="s">
        <v>45</v>
      </c>
      <c r="B61" s="20"/>
      <c r="C61" s="39"/>
      <c r="D61" s="80">
        <f>SUM(D44:D57)</f>
        <v>966</v>
      </c>
      <c r="E61" s="81">
        <f>SUM(E44:E60)</f>
        <v>111643931.18</v>
      </c>
      <c r="F61" s="81">
        <f>SUM(F44:F60)</f>
        <v>10611649.120000001</v>
      </c>
      <c r="G61" s="82">
        <f>1-(F61/E61)</f>
        <v>0.9049509542718344</v>
      </c>
      <c r="H61" s="2"/>
    </row>
    <row r="62" spans="1:8" ht="18">
      <c r="A62" s="35" t="s">
        <v>46</v>
      </c>
      <c r="B62" s="36"/>
      <c r="C62" s="39"/>
      <c r="D62" s="50"/>
      <c r="E62" s="36"/>
      <c r="F62" s="37">
        <f>F61+F25</f>
        <v>10611649.120000001</v>
      </c>
      <c r="G62" s="36"/>
      <c r="H62" s="2"/>
    </row>
    <row r="63" spans="1:8" ht="15.75">
      <c r="A63" s="4" t="s">
        <v>47</v>
      </c>
      <c r="B63" s="40"/>
      <c r="C63" s="40"/>
      <c r="D63" s="40"/>
      <c r="E63" s="40"/>
      <c r="F63" s="41"/>
      <c r="G63" s="40"/>
      <c r="H63" s="2"/>
    </row>
    <row r="64" spans="1:8" ht="15.7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5.75">
      <c r="A66" s="4"/>
      <c r="B66" s="40"/>
      <c r="C66" s="40"/>
      <c r="D66" s="40"/>
      <c r="E66" s="40"/>
      <c r="F66" s="41"/>
      <c r="G66" s="40"/>
      <c r="H66" s="2"/>
    </row>
    <row r="67" spans="1:8" ht="18">
      <c r="A67" s="42" t="s">
        <v>50</v>
      </c>
      <c r="B67" s="39"/>
      <c r="C67" s="39"/>
      <c r="D67" s="39"/>
      <c r="E67" s="39"/>
      <c r="F67" s="37"/>
      <c r="G67" s="39"/>
      <c r="H67" s="2"/>
    </row>
    <row r="68" spans="1:8" ht="18">
      <c r="A68" s="43"/>
      <c r="B68" s="39"/>
      <c r="C68" s="39"/>
      <c r="D68" s="39"/>
      <c r="E68" s="37"/>
      <c r="F68" s="2"/>
      <c r="G68" s="2"/>
      <c r="H68" s="2"/>
    </row>
    <row r="69" spans="1:8" ht="18">
      <c r="A69" s="114"/>
      <c r="B69" s="115"/>
      <c r="C69" s="115"/>
      <c r="D69" s="115"/>
      <c r="E69" s="37"/>
      <c r="F69" s="2"/>
      <c r="G69" s="2"/>
      <c r="H69" s="2"/>
    </row>
    <row r="70" spans="1:8" ht="18">
      <c r="A70" s="43"/>
      <c r="B70" s="39"/>
      <c r="C70" s="39"/>
      <c r="D70" s="39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46">
      <selection activeCell="A68" sqref="A68:IV68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NOVEMBER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151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2" t="s">
        <v>10</v>
      </c>
      <c r="B9" s="13"/>
      <c r="C9" s="14"/>
      <c r="D9" s="72"/>
      <c r="E9" s="73"/>
      <c r="F9" s="73"/>
      <c r="G9" s="74"/>
      <c r="H9" s="15"/>
    </row>
    <row r="10" spans="1:8" ht="15.75">
      <c r="A10" s="92" t="s">
        <v>11</v>
      </c>
      <c r="B10" s="13"/>
      <c r="C10" s="14"/>
      <c r="D10" s="72">
        <v>5</v>
      </c>
      <c r="E10" s="73">
        <v>368091</v>
      </c>
      <c r="F10" s="73">
        <v>53464</v>
      </c>
      <c r="G10" s="74">
        <f>F10/E10</f>
        <v>0.14524669171482052</v>
      </c>
      <c r="H10" s="15"/>
    </row>
    <row r="11" spans="1:8" ht="15.75">
      <c r="A11" s="92" t="s">
        <v>101</v>
      </c>
      <c r="B11" s="13"/>
      <c r="C11" s="14"/>
      <c r="D11" s="72"/>
      <c r="E11" s="73"/>
      <c r="F11" s="73"/>
      <c r="G11" s="74"/>
      <c r="H11" s="15"/>
    </row>
    <row r="12" spans="1:8" ht="15.75">
      <c r="A12" s="92" t="s">
        <v>63</v>
      </c>
      <c r="B12" s="13"/>
      <c r="C12" s="14"/>
      <c r="D12" s="72">
        <v>1</v>
      </c>
      <c r="E12" s="73">
        <v>50061</v>
      </c>
      <c r="F12" s="73">
        <v>18422.5</v>
      </c>
      <c r="G12" s="74">
        <f>F12/E12</f>
        <v>0.36800103873274603</v>
      </c>
      <c r="H12" s="15"/>
    </row>
    <row r="13" spans="1:8" ht="15.75">
      <c r="A13" s="92" t="s">
        <v>64</v>
      </c>
      <c r="B13" s="13"/>
      <c r="C13" s="14"/>
      <c r="D13" s="72"/>
      <c r="E13" s="73"/>
      <c r="F13" s="73"/>
      <c r="G13" s="74"/>
      <c r="H13" s="15"/>
    </row>
    <row r="14" spans="1:8" ht="15.75">
      <c r="A14" s="92" t="s">
        <v>130</v>
      </c>
      <c r="B14" s="13"/>
      <c r="C14" s="14"/>
      <c r="D14" s="72">
        <v>6</v>
      </c>
      <c r="E14" s="73">
        <v>3561561</v>
      </c>
      <c r="F14" s="73">
        <v>789506</v>
      </c>
      <c r="G14" s="74">
        <f>F14/E14</f>
        <v>0.22167414793681758</v>
      </c>
      <c r="H14" s="15"/>
    </row>
    <row r="15" spans="1:8" ht="15.75">
      <c r="A15" s="92" t="s">
        <v>25</v>
      </c>
      <c r="B15" s="13"/>
      <c r="C15" s="14"/>
      <c r="D15" s="72"/>
      <c r="E15" s="73"/>
      <c r="F15" s="73"/>
      <c r="G15" s="74"/>
      <c r="H15" s="15"/>
    </row>
    <row r="16" spans="1:8" ht="15.75">
      <c r="A16" s="92" t="s">
        <v>112</v>
      </c>
      <c r="B16" s="13"/>
      <c r="C16" s="14"/>
      <c r="D16" s="72"/>
      <c r="E16" s="73"/>
      <c r="F16" s="73"/>
      <c r="G16" s="74"/>
      <c r="H16" s="15"/>
    </row>
    <row r="17" spans="1:8" ht="15.75">
      <c r="A17" s="92" t="s">
        <v>132</v>
      </c>
      <c r="B17" s="13"/>
      <c r="C17" s="14"/>
      <c r="D17" s="72">
        <v>1</v>
      </c>
      <c r="E17" s="73">
        <v>62665</v>
      </c>
      <c r="F17" s="73">
        <v>11787.5</v>
      </c>
      <c r="G17" s="74">
        <f>F17/E17</f>
        <v>0.18810340700550546</v>
      </c>
      <c r="H17" s="15"/>
    </row>
    <row r="18" spans="1:8" ht="15.75">
      <c r="A18" s="92" t="s">
        <v>14</v>
      </c>
      <c r="B18" s="13"/>
      <c r="C18" s="14"/>
      <c r="D18" s="72">
        <v>1</v>
      </c>
      <c r="E18" s="73">
        <v>666957</v>
      </c>
      <c r="F18" s="73">
        <v>217379</v>
      </c>
      <c r="G18" s="74">
        <f>F18/E18</f>
        <v>0.32592655898356265</v>
      </c>
      <c r="H18" s="15"/>
    </row>
    <row r="19" spans="1:8" ht="15.75">
      <c r="A19" s="92" t="s">
        <v>15</v>
      </c>
      <c r="B19" s="13"/>
      <c r="C19" s="14"/>
      <c r="D19" s="72"/>
      <c r="E19" s="73"/>
      <c r="F19" s="73"/>
      <c r="G19" s="74"/>
      <c r="H19" s="15"/>
    </row>
    <row r="20" spans="1:8" ht="15.75">
      <c r="A20" s="92" t="s">
        <v>102</v>
      </c>
      <c r="B20" s="13"/>
      <c r="C20" s="14"/>
      <c r="D20" s="72"/>
      <c r="E20" s="73"/>
      <c r="F20" s="73"/>
      <c r="G20" s="74"/>
      <c r="H20" s="15"/>
    </row>
    <row r="21" spans="1:8" ht="15.75">
      <c r="A21" s="92" t="s">
        <v>125</v>
      </c>
      <c r="B21" s="13"/>
      <c r="C21" s="14"/>
      <c r="D21" s="72"/>
      <c r="E21" s="73"/>
      <c r="F21" s="73"/>
      <c r="G21" s="74"/>
      <c r="H21" s="15"/>
    </row>
    <row r="22" spans="1:8" ht="15.75">
      <c r="A22" s="92" t="s">
        <v>156</v>
      </c>
      <c r="B22" s="13"/>
      <c r="C22" s="14"/>
      <c r="D22" s="72"/>
      <c r="E22" s="73"/>
      <c r="F22" s="73"/>
      <c r="G22" s="74"/>
      <c r="H22" s="15"/>
    </row>
    <row r="23" spans="1:8" ht="15.75">
      <c r="A23" s="92" t="s">
        <v>118</v>
      </c>
      <c r="B23" s="13"/>
      <c r="C23" s="14"/>
      <c r="D23" s="72">
        <v>8</v>
      </c>
      <c r="E23" s="73">
        <v>864128</v>
      </c>
      <c r="F23" s="73">
        <v>74110</v>
      </c>
      <c r="G23" s="74">
        <f>F23/E23</f>
        <v>0.08576275736927863</v>
      </c>
      <c r="H23" s="15"/>
    </row>
    <row r="24" spans="1:8" ht="15.75">
      <c r="A24" s="92" t="s">
        <v>157</v>
      </c>
      <c r="B24" s="13"/>
      <c r="C24" s="14"/>
      <c r="D24" s="72">
        <v>1</v>
      </c>
      <c r="E24" s="73">
        <v>388974</v>
      </c>
      <c r="F24" s="73">
        <v>26964</v>
      </c>
      <c r="G24" s="74">
        <f>F24/E24</f>
        <v>0.06932082864150303</v>
      </c>
      <c r="H24" s="15"/>
    </row>
    <row r="25" spans="1:8" ht="15.75">
      <c r="A25" s="93" t="s">
        <v>20</v>
      </c>
      <c r="B25" s="13"/>
      <c r="C25" s="14"/>
      <c r="D25" s="72">
        <v>1</v>
      </c>
      <c r="E25" s="73">
        <v>12108</v>
      </c>
      <c r="F25" s="73">
        <v>6128</v>
      </c>
      <c r="G25" s="74">
        <f>F25/E25</f>
        <v>0.5061116617112653</v>
      </c>
      <c r="H25" s="15"/>
    </row>
    <row r="26" spans="1:8" ht="15.75">
      <c r="A26" s="93" t="s">
        <v>21</v>
      </c>
      <c r="B26" s="13"/>
      <c r="C26" s="14"/>
      <c r="D26" s="72"/>
      <c r="E26" s="73"/>
      <c r="F26" s="73"/>
      <c r="G26" s="74"/>
      <c r="H26" s="15"/>
    </row>
    <row r="27" spans="1:8" ht="15.75">
      <c r="A27" s="69" t="s">
        <v>22</v>
      </c>
      <c r="B27" s="13"/>
      <c r="C27" s="14"/>
      <c r="D27" s="72"/>
      <c r="E27" s="73"/>
      <c r="F27" s="73"/>
      <c r="G27" s="74"/>
      <c r="H27" s="15"/>
    </row>
    <row r="28" spans="1:8" ht="15.75">
      <c r="A28" s="69" t="s">
        <v>23</v>
      </c>
      <c r="B28" s="13"/>
      <c r="C28" s="14"/>
      <c r="D28" s="72"/>
      <c r="E28" s="73"/>
      <c r="F28" s="73"/>
      <c r="G28" s="74"/>
      <c r="H28" s="15"/>
    </row>
    <row r="29" spans="1:8" ht="15.75">
      <c r="A29" s="69" t="s">
        <v>147</v>
      </c>
      <c r="B29" s="13"/>
      <c r="C29" s="14"/>
      <c r="D29" s="72"/>
      <c r="E29" s="73"/>
      <c r="F29" s="73"/>
      <c r="G29" s="74"/>
      <c r="H29" s="15"/>
    </row>
    <row r="30" spans="1:8" ht="15.75">
      <c r="A30" s="69" t="s">
        <v>67</v>
      </c>
      <c r="B30" s="13"/>
      <c r="C30" s="14"/>
      <c r="D30" s="72"/>
      <c r="E30" s="73"/>
      <c r="F30" s="73"/>
      <c r="G30" s="74"/>
      <c r="H30" s="15"/>
    </row>
    <row r="31" spans="1:8" ht="15.75">
      <c r="A31" s="69" t="s">
        <v>110</v>
      </c>
      <c r="B31" s="13"/>
      <c r="C31" s="14"/>
      <c r="D31" s="72"/>
      <c r="E31" s="73"/>
      <c r="F31" s="73"/>
      <c r="G31" s="74"/>
      <c r="H31" s="15"/>
    </row>
    <row r="32" spans="1:8" ht="15.75">
      <c r="A32" s="69" t="s">
        <v>53</v>
      </c>
      <c r="B32" s="13"/>
      <c r="C32" s="14"/>
      <c r="D32" s="72"/>
      <c r="E32" s="73"/>
      <c r="F32" s="73"/>
      <c r="G32" s="74"/>
      <c r="H32" s="15"/>
    </row>
    <row r="33" spans="1:8" ht="15.75">
      <c r="A33" s="69" t="s">
        <v>98</v>
      </c>
      <c r="B33" s="13"/>
      <c r="C33" s="14"/>
      <c r="D33" s="72"/>
      <c r="E33" s="73"/>
      <c r="F33" s="73"/>
      <c r="G33" s="74"/>
      <c r="H33" s="15"/>
    </row>
    <row r="34" spans="1:8" ht="15.75">
      <c r="A34" s="69" t="s">
        <v>103</v>
      </c>
      <c r="B34" s="13"/>
      <c r="C34" s="14"/>
      <c r="D34" s="72"/>
      <c r="E34" s="73"/>
      <c r="F34" s="73"/>
      <c r="G34" s="74"/>
      <c r="H34" s="15"/>
    </row>
    <row r="35" spans="1:8" ht="15">
      <c r="A35" s="16" t="s">
        <v>28</v>
      </c>
      <c r="B35" s="13"/>
      <c r="C35" s="14"/>
      <c r="D35" s="76"/>
      <c r="E35" s="94"/>
      <c r="F35" s="73"/>
      <c r="G35" s="78"/>
      <c r="H35" s="15"/>
    </row>
    <row r="36" spans="1:8" ht="15">
      <c r="A36" s="16" t="s">
        <v>44</v>
      </c>
      <c r="B36" s="13"/>
      <c r="C36" s="14"/>
      <c r="D36" s="76"/>
      <c r="E36" s="94"/>
      <c r="F36" s="73"/>
      <c r="G36" s="78"/>
      <c r="H36" s="15"/>
    </row>
    <row r="37" spans="1:8" ht="15">
      <c r="A37" s="16" t="s">
        <v>30</v>
      </c>
      <c r="B37" s="13"/>
      <c r="C37" s="14"/>
      <c r="D37" s="76"/>
      <c r="E37" s="77"/>
      <c r="F37" s="75"/>
      <c r="G37" s="78"/>
      <c r="H37" s="15"/>
    </row>
    <row r="38" spans="1:8" ht="15">
      <c r="A38" s="17"/>
      <c r="B38" s="18"/>
      <c r="C38" s="14"/>
      <c r="D38" s="76"/>
      <c r="E38" s="79"/>
      <c r="F38" s="79"/>
      <c r="G38" s="78"/>
      <c r="H38" s="15"/>
    </row>
    <row r="39" spans="1:8" ht="15.75">
      <c r="A39" s="19" t="s">
        <v>31</v>
      </c>
      <c r="B39" s="20"/>
      <c r="C39" s="21"/>
      <c r="D39" s="80">
        <f>SUM(D9:D38)</f>
        <v>24</v>
      </c>
      <c r="E39" s="81">
        <f>SUM(E9:E38)</f>
        <v>5974545</v>
      </c>
      <c r="F39" s="81">
        <f>SUM(F9:F38)</f>
        <v>1197761</v>
      </c>
      <c r="G39" s="82">
        <f>F39/E39</f>
        <v>0.20047735852688364</v>
      </c>
      <c r="H39" s="15"/>
    </row>
    <row r="40" spans="1:8" ht="15.75">
      <c r="A40" s="22"/>
      <c r="B40" s="22"/>
      <c r="C40" s="22"/>
      <c r="D40" s="83"/>
      <c r="E40" s="84"/>
      <c r="F40" s="85"/>
      <c r="G40" s="85"/>
      <c r="H40" s="2"/>
    </row>
    <row r="41" spans="1:8" ht="18">
      <c r="A41" s="23" t="s">
        <v>32</v>
      </c>
      <c r="B41" s="24"/>
      <c r="C41" s="24"/>
      <c r="D41" s="25"/>
      <c r="E41" s="86"/>
      <c r="F41" s="87"/>
      <c r="G41" s="87"/>
      <c r="H41" s="2"/>
    </row>
    <row r="42" spans="1:8" ht="15.75">
      <c r="A42" s="26"/>
      <c r="B42" s="26"/>
      <c r="C42" s="26"/>
      <c r="D42" s="88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8" t="s">
        <v>6</v>
      </c>
      <c r="E43" s="89" t="s">
        <v>135</v>
      </c>
      <c r="F43" s="87" t="s">
        <v>8</v>
      </c>
      <c r="G43" s="87" t="s">
        <v>136</v>
      </c>
      <c r="H43" s="2"/>
    </row>
    <row r="44" spans="1:8" ht="15.75">
      <c r="A44" s="27" t="s">
        <v>33</v>
      </c>
      <c r="B44" s="28"/>
      <c r="C44" s="14"/>
      <c r="D44" s="72"/>
      <c r="E44" s="73"/>
      <c r="F44" s="73"/>
      <c r="G44" s="74"/>
      <c r="H44" s="15"/>
    </row>
    <row r="45" spans="1:8" ht="15.75">
      <c r="A45" s="27" t="s">
        <v>34</v>
      </c>
      <c r="B45" s="28"/>
      <c r="C45" s="14"/>
      <c r="D45" s="72"/>
      <c r="E45" s="73"/>
      <c r="F45" s="73"/>
      <c r="G45" s="74"/>
      <c r="H45" s="15"/>
    </row>
    <row r="46" spans="1:8" ht="15.75">
      <c r="A46" s="27" t="s">
        <v>35</v>
      </c>
      <c r="B46" s="28"/>
      <c r="C46" s="14"/>
      <c r="D46" s="72">
        <v>53</v>
      </c>
      <c r="E46" s="73">
        <v>1833618.5</v>
      </c>
      <c r="F46" s="73">
        <v>138212.24</v>
      </c>
      <c r="G46" s="74">
        <f>1-(+F46/E46)</f>
        <v>0.9246232299685022</v>
      </c>
      <c r="H46" s="15"/>
    </row>
    <row r="47" spans="1:8" ht="15.75">
      <c r="A47" s="27" t="s">
        <v>36</v>
      </c>
      <c r="B47" s="28"/>
      <c r="C47" s="14"/>
      <c r="D47" s="72">
        <v>6</v>
      </c>
      <c r="E47" s="73">
        <v>1251857</v>
      </c>
      <c r="F47" s="73">
        <v>68121.53</v>
      </c>
      <c r="G47" s="74"/>
      <c r="H47" s="15"/>
    </row>
    <row r="48" spans="1:8" ht="15.75">
      <c r="A48" s="27" t="s">
        <v>37</v>
      </c>
      <c r="B48" s="28"/>
      <c r="C48" s="14"/>
      <c r="D48" s="72">
        <v>53</v>
      </c>
      <c r="E48" s="73">
        <v>4322096</v>
      </c>
      <c r="F48" s="73">
        <v>426565.37</v>
      </c>
      <c r="G48" s="74">
        <f>1-(+F48/E48)</f>
        <v>0.9013059011183463</v>
      </c>
      <c r="H48" s="15"/>
    </row>
    <row r="49" spans="1:8" ht="15.75">
      <c r="A49" s="27" t="s">
        <v>38</v>
      </c>
      <c r="B49" s="28"/>
      <c r="C49" s="14"/>
      <c r="D49" s="72"/>
      <c r="E49" s="73"/>
      <c r="F49" s="73"/>
      <c r="G49" s="74"/>
      <c r="H49" s="15"/>
    </row>
    <row r="50" spans="1:8" ht="15.75">
      <c r="A50" s="27" t="s">
        <v>39</v>
      </c>
      <c r="B50" s="28"/>
      <c r="C50" s="14"/>
      <c r="D50" s="72">
        <v>18</v>
      </c>
      <c r="E50" s="73">
        <v>946155</v>
      </c>
      <c r="F50" s="73">
        <v>31026</v>
      </c>
      <c r="G50" s="74">
        <f>1-(+F50/E50)</f>
        <v>0.9672083326727651</v>
      </c>
      <c r="H50" s="15"/>
    </row>
    <row r="51" spans="1:8" ht="15.75">
      <c r="A51" s="27" t="s">
        <v>40</v>
      </c>
      <c r="B51" s="28"/>
      <c r="C51" s="14"/>
      <c r="D51" s="72"/>
      <c r="E51" s="73"/>
      <c r="F51" s="73"/>
      <c r="G51" s="74"/>
      <c r="H51" s="15"/>
    </row>
    <row r="52" spans="1:8" ht="15.75">
      <c r="A52" s="27" t="s">
        <v>41</v>
      </c>
      <c r="B52" s="28"/>
      <c r="C52" s="14"/>
      <c r="D52" s="72"/>
      <c r="E52" s="73"/>
      <c r="F52" s="73"/>
      <c r="G52" s="74"/>
      <c r="H52" s="15"/>
    </row>
    <row r="53" spans="1:8" ht="15.75">
      <c r="A53" s="29" t="s">
        <v>60</v>
      </c>
      <c r="B53" s="30"/>
      <c r="C53" s="14"/>
      <c r="D53" s="72"/>
      <c r="E53" s="73"/>
      <c r="F53" s="73"/>
      <c r="G53" s="74"/>
      <c r="H53" s="15"/>
    </row>
    <row r="54" spans="1:8" ht="15.75">
      <c r="A54" s="27" t="s">
        <v>61</v>
      </c>
      <c r="B54" s="30"/>
      <c r="C54" s="14"/>
      <c r="D54" s="72">
        <v>544</v>
      </c>
      <c r="E54" s="73">
        <v>41585554.84</v>
      </c>
      <c r="F54" s="73">
        <v>4991964.52</v>
      </c>
      <c r="G54" s="74">
        <f>1-(+F54/E54)</f>
        <v>0.8799591699760522</v>
      </c>
      <c r="H54" s="15"/>
    </row>
    <row r="55" spans="1:8" ht="15.75">
      <c r="A55" s="27" t="s">
        <v>62</v>
      </c>
      <c r="B55" s="30"/>
      <c r="C55" s="14"/>
      <c r="D55" s="72"/>
      <c r="E55" s="73"/>
      <c r="F55" s="73"/>
      <c r="G55" s="74"/>
      <c r="H55" s="15"/>
    </row>
    <row r="56" spans="1:8" ht="15.75">
      <c r="A56" s="71" t="s">
        <v>127</v>
      </c>
      <c r="B56" s="30"/>
      <c r="C56" s="14"/>
      <c r="D56" s="72">
        <v>213</v>
      </c>
      <c r="E56" s="73">
        <v>32720680.84</v>
      </c>
      <c r="F56" s="73">
        <v>3680215.19</v>
      </c>
      <c r="G56" s="74">
        <f>1-(+F56/E56)</f>
        <v>0.8875263259956054</v>
      </c>
      <c r="H56" s="15"/>
    </row>
    <row r="57" spans="1:8" ht="15">
      <c r="A57" s="16" t="s">
        <v>42</v>
      </c>
      <c r="B57" s="30"/>
      <c r="C57" s="14"/>
      <c r="D57" s="76"/>
      <c r="E57" s="95"/>
      <c r="F57" s="73"/>
      <c r="G57" s="78"/>
      <c r="H57" s="15"/>
    </row>
    <row r="58" spans="1:8" ht="15">
      <c r="A58" s="16" t="s">
        <v>43</v>
      </c>
      <c r="B58" s="28"/>
      <c r="C58" s="14"/>
      <c r="D58" s="76"/>
      <c r="E58" s="95"/>
      <c r="F58" s="73"/>
      <c r="G58" s="78"/>
      <c r="H58" s="15"/>
    </row>
    <row r="59" spans="1:8" ht="15">
      <c r="A59" s="16" t="s">
        <v>44</v>
      </c>
      <c r="B59" s="28"/>
      <c r="C59" s="14"/>
      <c r="D59" s="76"/>
      <c r="E59" s="94"/>
      <c r="F59" s="73"/>
      <c r="G59" s="78"/>
      <c r="H59" s="15"/>
    </row>
    <row r="60" spans="1:8" ht="15">
      <c r="A60" s="16" t="s">
        <v>30</v>
      </c>
      <c r="B60" s="28"/>
      <c r="C60" s="14"/>
      <c r="D60" s="76"/>
      <c r="E60" s="94"/>
      <c r="F60" s="73"/>
      <c r="G60" s="78"/>
      <c r="H60" s="15"/>
    </row>
    <row r="61" spans="1:8" ht="15.75">
      <c r="A61" s="32"/>
      <c r="B61" s="18"/>
      <c r="C61" s="14"/>
      <c r="D61" s="76"/>
      <c r="E61" s="79"/>
      <c r="F61" s="79"/>
      <c r="G61" s="78"/>
      <c r="H61" s="15"/>
    </row>
    <row r="62" spans="1:8" ht="15.75">
      <c r="A62" s="20" t="s">
        <v>45</v>
      </c>
      <c r="B62" s="20"/>
      <c r="C62" s="21"/>
      <c r="D62" s="80">
        <f>SUM(D44:D58)</f>
        <v>887</v>
      </c>
      <c r="E62" s="81">
        <f>SUM(E44:E61)</f>
        <v>82659962.18</v>
      </c>
      <c r="F62" s="81">
        <f>SUM(F44:F61)</f>
        <v>9336104.85</v>
      </c>
      <c r="G62" s="82">
        <f>1-(+F62/E62)</f>
        <v>0.887054087568178</v>
      </c>
      <c r="H62" s="2"/>
    </row>
    <row r="63" spans="1:8" ht="18">
      <c r="A63" s="35" t="s">
        <v>46</v>
      </c>
      <c r="B63" s="36"/>
      <c r="C63" s="36"/>
      <c r="D63" s="36"/>
      <c r="E63" s="36"/>
      <c r="F63" s="37">
        <f>F62+F39</f>
        <v>10533865.85</v>
      </c>
      <c r="G63" s="36"/>
      <c r="H63" s="2"/>
    </row>
    <row r="64" spans="1:8" ht="18">
      <c r="A64" s="38"/>
      <c r="B64" s="39"/>
      <c r="C64" s="39"/>
      <c r="D64" s="36"/>
      <c r="E64" s="36"/>
      <c r="F64" s="37"/>
      <c r="G64" s="36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14"/>
      <c r="B70" s="115"/>
      <c r="C70" s="115"/>
      <c r="D70" s="115"/>
      <c r="E70" s="37"/>
      <c r="F70" s="2"/>
      <c r="G70" s="2"/>
      <c r="H70" s="2"/>
    </row>
    <row r="71" spans="1:8" ht="18">
      <c r="A71" s="43"/>
      <c r="B71" s="39"/>
      <c r="C71" s="39"/>
      <c r="D71" s="39"/>
      <c r="E71" s="44"/>
      <c r="F71" s="2"/>
      <c r="G71" s="2"/>
      <c r="H71" s="2"/>
    </row>
    <row r="72" spans="1:8" ht="18">
      <c r="A72" s="43"/>
      <c r="B72" s="39"/>
      <c r="C72" s="39"/>
      <c r="D72" s="39"/>
      <c r="E72" s="45"/>
      <c r="F72" s="2"/>
      <c r="G72" s="2"/>
      <c r="H72" s="2"/>
    </row>
    <row r="73" spans="1:8" ht="18">
      <c r="A73" s="43"/>
      <c r="B73" s="39"/>
      <c r="C73" s="39"/>
      <c r="D73" s="39"/>
      <c r="E73" s="46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37"/>
      <c r="F75" s="2"/>
      <c r="G75" s="2"/>
      <c r="H75" s="2"/>
    </row>
    <row r="76" spans="1:8" ht="18">
      <c r="A76" s="43"/>
      <c r="B76" s="39"/>
      <c r="C76" s="39"/>
      <c r="D76" s="39"/>
      <c r="E76" s="44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5"/>
      <c r="F79" s="2"/>
      <c r="G79" s="2"/>
      <c r="H79" s="2"/>
    </row>
    <row r="80" spans="1:8" ht="18">
      <c r="A80" s="43"/>
      <c r="B80" s="39"/>
      <c r="C80" s="39"/>
      <c r="D80" s="39"/>
      <c r="E80" s="47"/>
      <c r="F80" s="2"/>
      <c r="G80" s="2"/>
      <c r="H80" s="2"/>
    </row>
    <row r="81" spans="1:8" ht="18">
      <c r="A81" s="43"/>
      <c r="B81" s="39"/>
      <c r="C81" s="39"/>
      <c r="D81" s="39"/>
      <c r="E81" s="39"/>
      <c r="F81" s="2"/>
      <c r="G81" s="2"/>
      <c r="H81" s="2"/>
    </row>
    <row r="82" spans="1:8" ht="15.75">
      <c r="A82" s="48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40">
      <selection activeCell="A68" sqref="A68:IV68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NOVEMBER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133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2" t="s">
        <v>10</v>
      </c>
      <c r="B9" s="13"/>
      <c r="C9" s="14"/>
      <c r="D9" s="72"/>
      <c r="E9" s="97"/>
      <c r="F9" s="73"/>
      <c r="G9" s="74"/>
      <c r="H9" s="15"/>
    </row>
    <row r="10" spans="1:8" ht="15.75">
      <c r="A10" s="92" t="s">
        <v>11</v>
      </c>
      <c r="B10" s="13"/>
      <c r="C10" s="14"/>
      <c r="D10" s="72"/>
      <c r="E10" s="97"/>
      <c r="F10" s="73"/>
      <c r="G10" s="74"/>
      <c r="H10" s="15"/>
    </row>
    <row r="11" spans="1:8" ht="15.75">
      <c r="A11" s="92" t="s">
        <v>101</v>
      </c>
      <c r="B11" s="13"/>
      <c r="C11" s="14"/>
      <c r="D11" s="72">
        <v>6</v>
      </c>
      <c r="E11" s="97">
        <v>1123829</v>
      </c>
      <c r="F11" s="73">
        <v>66462.5</v>
      </c>
      <c r="G11" s="74">
        <f aca="true" t="shared" si="0" ref="G11:G23">F11/E11</f>
        <v>0.05913933525474071</v>
      </c>
      <c r="H11" s="15"/>
    </row>
    <row r="12" spans="1:8" ht="15.75">
      <c r="A12" s="92" t="s">
        <v>63</v>
      </c>
      <c r="B12" s="13"/>
      <c r="C12" s="14"/>
      <c r="D12" s="72"/>
      <c r="E12" s="97"/>
      <c r="F12" s="73"/>
      <c r="G12" s="74"/>
      <c r="H12" s="15"/>
    </row>
    <row r="13" spans="1:8" ht="15.75">
      <c r="A13" s="92" t="s">
        <v>64</v>
      </c>
      <c r="B13" s="13"/>
      <c r="C13" s="14"/>
      <c r="D13" s="72">
        <v>1</v>
      </c>
      <c r="E13" s="97">
        <v>108127</v>
      </c>
      <c r="F13" s="73">
        <v>23792</v>
      </c>
      <c r="G13" s="74">
        <f t="shared" si="0"/>
        <v>0.2200375484384104</v>
      </c>
      <c r="H13" s="15"/>
    </row>
    <row r="14" spans="1:8" ht="15.75">
      <c r="A14" s="92" t="s">
        <v>130</v>
      </c>
      <c r="B14" s="13"/>
      <c r="C14" s="14"/>
      <c r="D14" s="72">
        <v>3</v>
      </c>
      <c r="E14" s="97">
        <v>1308460</v>
      </c>
      <c r="F14" s="73">
        <v>201734</v>
      </c>
      <c r="G14" s="74">
        <f t="shared" si="0"/>
        <v>0.15417666569860752</v>
      </c>
      <c r="H14" s="15"/>
    </row>
    <row r="15" spans="1:8" ht="15.75">
      <c r="A15" s="92" t="s">
        <v>25</v>
      </c>
      <c r="B15" s="13"/>
      <c r="C15" s="14"/>
      <c r="D15" s="72">
        <v>1</v>
      </c>
      <c r="E15" s="97">
        <v>121104</v>
      </c>
      <c r="F15" s="73">
        <v>12529</v>
      </c>
      <c r="G15" s="74">
        <f t="shared" si="0"/>
        <v>0.10345653322763905</v>
      </c>
      <c r="H15" s="15"/>
    </row>
    <row r="16" spans="1:8" ht="15.75">
      <c r="A16" s="92" t="s">
        <v>112</v>
      </c>
      <c r="B16" s="13"/>
      <c r="C16" s="14"/>
      <c r="D16" s="72">
        <v>2</v>
      </c>
      <c r="E16" s="97">
        <v>132468</v>
      </c>
      <c r="F16" s="73">
        <v>18173.5</v>
      </c>
      <c r="G16" s="74">
        <f t="shared" si="0"/>
        <v>0.13719162363740678</v>
      </c>
      <c r="H16" s="15"/>
    </row>
    <row r="17" spans="1:8" ht="15.75">
      <c r="A17" s="92" t="s">
        <v>132</v>
      </c>
      <c r="B17" s="13"/>
      <c r="C17" s="14"/>
      <c r="D17" s="72">
        <v>1</v>
      </c>
      <c r="E17" s="97">
        <v>204747</v>
      </c>
      <c r="F17" s="73">
        <v>73587.5</v>
      </c>
      <c r="G17" s="74">
        <f t="shared" si="0"/>
        <v>0.35940697543797956</v>
      </c>
      <c r="H17" s="15"/>
    </row>
    <row r="18" spans="1:8" ht="15.75">
      <c r="A18" s="92" t="s">
        <v>14</v>
      </c>
      <c r="B18" s="13"/>
      <c r="C18" s="14"/>
      <c r="D18" s="72">
        <v>2</v>
      </c>
      <c r="E18" s="97">
        <v>268219</v>
      </c>
      <c r="F18" s="73">
        <v>38289.5</v>
      </c>
      <c r="G18" s="74">
        <f t="shared" si="0"/>
        <v>0.14275461469918238</v>
      </c>
      <c r="H18" s="15"/>
    </row>
    <row r="19" spans="1:8" ht="15.75">
      <c r="A19" s="92" t="s">
        <v>15</v>
      </c>
      <c r="B19" s="13"/>
      <c r="C19" s="14"/>
      <c r="D19" s="72">
        <v>2</v>
      </c>
      <c r="E19" s="97">
        <v>1233618</v>
      </c>
      <c r="F19" s="73">
        <v>398330</v>
      </c>
      <c r="G19" s="74">
        <f t="shared" si="0"/>
        <v>0.32289574244214986</v>
      </c>
      <c r="H19" s="15"/>
    </row>
    <row r="20" spans="1:8" ht="15.75">
      <c r="A20" s="92" t="s">
        <v>102</v>
      </c>
      <c r="B20" s="13"/>
      <c r="C20" s="14"/>
      <c r="D20" s="72"/>
      <c r="E20" s="97"/>
      <c r="F20" s="73"/>
      <c r="G20" s="74"/>
      <c r="H20" s="15"/>
    </row>
    <row r="21" spans="1:8" ht="15.75">
      <c r="A21" s="92" t="s">
        <v>125</v>
      </c>
      <c r="B21" s="13"/>
      <c r="C21" s="14"/>
      <c r="D21" s="72">
        <v>2</v>
      </c>
      <c r="E21" s="97">
        <v>324826</v>
      </c>
      <c r="F21" s="73">
        <v>78481</v>
      </c>
      <c r="G21" s="74">
        <f t="shared" si="0"/>
        <v>0.2416093539310277</v>
      </c>
      <c r="H21" s="15"/>
    </row>
    <row r="22" spans="1:8" ht="15.75">
      <c r="A22" s="92" t="s">
        <v>156</v>
      </c>
      <c r="B22" s="13"/>
      <c r="C22" s="14"/>
      <c r="D22" s="72"/>
      <c r="E22" s="97"/>
      <c r="F22" s="73"/>
      <c r="G22" s="74"/>
      <c r="H22" s="15"/>
    </row>
    <row r="23" spans="1:8" ht="15.75">
      <c r="A23" s="92" t="s">
        <v>118</v>
      </c>
      <c r="B23" s="13"/>
      <c r="C23" s="14"/>
      <c r="D23" s="72">
        <v>12</v>
      </c>
      <c r="E23" s="97">
        <v>2069613</v>
      </c>
      <c r="F23" s="73">
        <v>425121.5</v>
      </c>
      <c r="G23" s="74">
        <f t="shared" si="0"/>
        <v>0.2054111082603366</v>
      </c>
      <c r="H23" s="15"/>
    </row>
    <row r="24" spans="1:8" ht="15.75">
      <c r="A24" s="92" t="s">
        <v>157</v>
      </c>
      <c r="B24" s="13"/>
      <c r="C24" s="14"/>
      <c r="D24" s="72"/>
      <c r="E24" s="97"/>
      <c r="F24" s="73"/>
      <c r="G24" s="74"/>
      <c r="H24" s="15"/>
    </row>
    <row r="25" spans="1:8" ht="15.75">
      <c r="A25" s="93" t="s">
        <v>20</v>
      </c>
      <c r="B25" s="13"/>
      <c r="C25" s="14"/>
      <c r="D25" s="72">
        <v>4</v>
      </c>
      <c r="E25" s="97">
        <v>710062</v>
      </c>
      <c r="F25" s="73">
        <v>75415.5</v>
      </c>
      <c r="G25" s="74">
        <f>F25/E25</f>
        <v>0.1062097394312046</v>
      </c>
      <c r="H25" s="15"/>
    </row>
    <row r="26" spans="1:8" ht="15.75">
      <c r="A26" s="93" t="s">
        <v>21</v>
      </c>
      <c r="B26" s="13"/>
      <c r="C26" s="14"/>
      <c r="D26" s="72"/>
      <c r="E26" s="97"/>
      <c r="F26" s="73"/>
      <c r="G26" s="74"/>
      <c r="H26" s="15"/>
    </row>
    <row r="27" spans="1:8" ht="15.75">
      <c r="A27" s="69" t="s">
        <v>22</v>
      </c>
      <c r="B27" s="13"/>
      <c r="C27" s="14"/>
      <c r="D27" s="72"/>
      <c r="E27" s="97"/>
      <c r="F27" s="73"/>
      <c r="G27" s="74"/>
      <c r="H27" s="15"/>
    </row>
    <row r="28" spans="1:8" ht="15.75">
      <c r="A28" s="69" t="s">
        <v>23</v>
      </c>
      <c r="B28" s="13"/>
      <c r="C28" s="14"/>
      <c r="D28" s="72"/>
      <c r="E28" s="97"/>
      <c r="F28" s="73"/>
      <c r="G28" s="74"/>
      <c r="H28" s="15"/>
    </row>
    <row r="29" spans="1:8" ht="15.75">
      <c r="A29" s="69" t="s">
        <v>147</v>
      </c>
      <c r="B29" s="13"/>
      <c r="C29" s="14"/>
      <c r="D29" s="72"/>
      <c r="E29" s="97"/>
      <c r="F29" s="73"/>
      <c r="G29" s="74"/>
      <c r="H29" s="15"/>
    </row>
    <row r="30" spans="1:8" ht="15.75">
      <c r="A30" s="69" t="s">
        <v>67</v>
      </c>
      <c r="B30" s="13"/>
      <c r="C30" s="14"/>
      <c r="D30" s="72">
        <v>2</v>
      </c>
      <c r="E30" s="97">
        <v>71749</v>
      </c>
      <c r="F30" s="73">
        <v>25685</v>
      </c>
      <c r="G30" s="74">
        <f>F30/E30</f>
        <v>0.3579840834018593</v>
      </c>
      <c r="H30" s="15"/>
    </row>
    <row r="31" spans="1:8" ht="15.75">
      <c r="A31" s="69" t="s">
        <v>110</v>
      </c>
      <c r="B31" s="13"/>
      <c r="C31" s="14"/>
      <c r="D31" s="72"/>
      <c r="E31" s="97"/>
      <c r="F31" s="73"/>
      <c r="G31" s="74"/>
      <c r="H31" s="15"/>
    </row>
    <row r="32" spans="1:8" ht="15.75">
      <c r="A32" s="69" t="s">
        <v>53</v>
      </c>
      <c r="B32" s="13"/>
      <c r="C32" s="14"/>
      <c r="D32" s="72">
        <v>1</v>
      </c>
      <c r="E32" s="97">
        <v>139535</v>
      </c>
      <c r="F32" s="73">
        <v>38528</v>
      </c>
      <c r="G32" s="74">
        <f>F32/E32</f>
        <v>0.2761171032357473</v>
      </c>
      <c r="H32" s="15"/>
    </row>
    <row r="33" spans="1:8" ht="15.75">
      <c r="A33" s="69" t="s">
        <v>98</v>
      </c>
      <c r="B33" s="13"/>
      <c r="C33" s="14"/>
      <c r="D33" s="72">
        <v>1</v>
      </c>
      <c r="E33" s="97">
        <v>53774</v>
      </c>
      <c r="F33" s="73">
        <v>7222</v>
      </c>
      <c r="G33" s="74">
        <f>F33/E33</f>
        <v>0.1343028229255774</v>
      </c>
      <c r="H33" s="15"/>
    </row>
    <row r="34" spans="1:8" ht="15.75">
      <c r="A34" s="69" t="s">
        <v>103</v>
      </c>
      <c r="B34" s="13"/>
      <c r="C34" s="14"/>
      <c r="D34" s="72">
        <v>2</v>
      </c>
      <c r="E34" s="97">
        <v>1591531</v>
      </c>
      <c r="F34" s="73">
        <v>395311</v>
      </c>
      <c r="G34" s="74">
        <f>F34/E34</f>
        <v>0.24838410310575162</v>
      </c>
      <c r="H34" s="15"/>
    </row>
    <row r="35" spans="1:8" ht="15">
      <c r="A35" s="16" t="s">
        <v>28</v>
      </c>
      <c r="B35" s="13"/>
      <c r="C35" s="14"/>
      <c r="D35" s="76"/>
      <c r="E35" s="97"/>
      <c r="F35" s="73"/>
      <c r="G35" s="78"/>
      <c r="H35" s="15"/>
    </row>
    <row r="36" spans="1:8" ht="15">
      <c r="A36" s="16" t="s">
        <v>44</v>
      </c>
      <c r="B36" s="13"/>
      <c r="C36" s="14"/>
      <c r="D36" s="76"/>
      <c r="E36" s="97"/>
      <c r="F36" s="73"/>
      <c r="G36" s="78"/>
      <c r="H36" s="15"/>
    </row>
    <row r="37" spans="1:8" ht="15">
      <c r="A37" s="16" t="s">
        <v>30</v>
      </c>
      <c r="B37" s="13"/>
      <c r="C37" s="14"/>
      <c r="D37" s="76"/>
      <c r="E37" s="97"/>
      <c r="F37" s="73"/>
      <c r="G37" s="78"/>
      <c r="H37" s="15"/>
    </row>
    <row r="38" spans="1:8" ht="15">
      <c r="A38" s="17"/>
      <c r="B38" s="18"/>
      <c r="C38" s="14"/>
      <c r="D38" s="76"/>
      <c r="E38" s="79"/>
      <c r="F38" s="79"/>
      <c r="G38" s="78"/>
      <c r="H38" s="15"/>
    </row>
    <row r="39" spans="1:8" ht="15.75">
      <c r="A39" s="19" t="s">
        <v>31</v>
      </c>
      <c r="B39" s="20"/>
      <c r="C39" s="21"/>
      <c r="D39" s="80">
        <f>SUM(D9:D38)</f>
        <v>42</v>
      </c>
      <c r="E39" s="81">
        <f>SUM(E9:E38)</f>
        <v>9461662</v>
      </c>
      <c r="F39" s="81">
        <f>SUM(F9:F38)</f>
        <v>1878662</v>
      </c>
      <c r="G39" s="82">
        <f>F39/E39</f>
        <v>0.19855517984049736</v>
      </c>
      <c r="H39" s="15"/>
    </row>
    <row r="40" spans="1:8" ht="15.75">
      <c r="A40" s="22"/>
      <c r="B40" s="22"/>
      <c r="C40" s="22"/>
      <c r="D40" s="83"/>
      <c r="E40" s="84"/>
      <c r="F40" s="85"/>
      <c r="G40" s="85"/>
      <c r="H40" s="2"/>
    </row>
    <row r="41" spans="1:8" ht="18">
      <c r="A41" s="23" t="s">
        <v>32</v>
      </c>
      <c r="B41" s="24"/>
      <c r="C41" s="24"/>
      <c r="D41" s="25"/>
      <c r="E41" s="86"/>
      <c r="F41" s="87"/>
      <c r="G41" s="87"/>
      <c r="H41" s="2"/>
    </row>
    <row r="42" spans="1:8" ht="15.75">
      <c r="A42" s="26"/>
      <c r="B42" s="26"/>
      <c r="C42" s="26"/>
      <c r="D42" s="88"/>
      <c r="E42" s="25" t="s">
        <v>134</v>
      </c>
      <c r="F42" s="25" t="s">
        <v>134</v>
      </c>
      <c r="G42" s="25" t="s">
        <v>5</v>
      </c>
      <c r="H42" s="2"/>
    </row>
    <row r="43" spans="1:8" ht="15.75">
      <c r="A43" s="26"/>
      <c r="B43" s="26"/>
      <c r="C43" s="26"/>
      <c r="D43" s="88" t="s">
        <v>6</v>
      </c>
      <c r="E43" s="89" t="s">
        <v>135</v>
      </c>
      <c r="F43" s="87" t="s">
        <v>8</v>
      </c>
      <c r="G43" s="87" t="s">
        <v>136</v>
      </c>
      <c r="H43" s="2"/>
    </row>
    <row r="44" spans="1:8" ht="15.75">
      <c r="A44" s="27" t="s">
        <v>33</v>
      </c>
      <c r="B44" s="28"/>
      <c r="C44" s="14"/>
      <c r="D44" s="72">
        <v>114</v>
      </c>
      <c r="E44" s="73">
        <v>13062470.8</v>
      </c>
      <c r="F44" s="73">
        <v>644493.87</v>
      </c>
      <c r="G44" s="74">
        <f>1-(+F44/E44)</f>
        <v>0.9506606460701141</v>
      </c>
      <c r="H44" s="15"/>
    </row>
    <row r="45" spans="1:8" ht="15.75">
      <c r="A45" s="27" t="s">
        <v>34</v>
      </c>
      <c r="B45" s="28"/>
      <c r="C45" s="14"/>
      <c r="D45" s="72">
        <v>19</v>
      </c>
      <c r="E45" s="73">
        <v>6695943.48</v>
      </c>
      <c r="F45" s="73">
        <v>575680.01</v>
      </c>
      <c r="G45" s="74">
        <f aca="true" t="shared" si="1" ref="G45:G53">1-(+F45/E45)</f>
        <v>0.914025557157182</v>
      </c>
      <c r="H45" s="15"/>
    </row>
    <row r="46" spans="1:8" ht="15.75">
      <c r="A46" s="27" t="s">
        <v>35</v>
      </c>
      <c r="B46" s="28"/>
      <c r="C46" s="14"/>
      <c r="D46" s="72">
        <v>215</v>
      </c>
      <c r="E46" s="73">
        <v>5704511</v>
      </c>
      <c r="F46" s="73">
        <v>402607.63</v>
      </c>
      <c r="G46" s="74">
        <f t="shared" si="1"/>
        <v>0.9294229373911278</v>
      </c>
      <c r="H46" s="15"/>
    </row>
    <row r="47" spans="1:8" ht="15.75">
      <c r="A47" s="27" t="s">
        <v>36</v>
      </c>
      <c r="B47" s="28"/>
      <c r="C47" s="14"/>
      <c r="D47" s="72">
        <v>16</v>
      </c>
      <c r="E47" s="73">
        <v>668706.5</v>
      </c>
      <c r="F47" s="73">
        <v>73340</v>
      </c>
      <c r="G47" s="74">
        <f t="shared" si="1"/>
        <v>0.8903255763178615</v>
      </c>
      <c r="H47" s="15"/>
    </row>
    <row r="48" spans="1:8" ht="15.75">
      <c r="A48" s="27" t="s">
        <v>37</v>
      </c>
      <c r="B48" s="28"/>
      <c r="C48" s="14"/>
      <c r="D48" s="72">
        <v>122</v>
      </c>
      <c r="E48" s="73">
        <v>17485860.97</v>
      </c>
      <c r="F48" s="73">
        <v>1091385.7</v>
      </c>
      <c r="G48" s="74">
        <f t="shared" si="1"/>
        <v>0.9375846747339202</v>
      </c>
      <c r="H48" s="15"/>
    </row>
    <row r="49" spans="1:8" ht="15.75">
      <c r="A49" s="27" t="s">
        <v>38</v>
      </c>
      <c r="B49" s="28"/>
      <c r="C49" s="14"/>
      <c r="D49" s="72"/>
      <c r="E49" s="73"/>
      <c r="F49" s="73"/>
      <c r="G49" s="74"/>
      <c r="H49" s="15"/>
    </row>
    <row r="50" spans="1:8" ht="15.75">
      <c r="A50" s="27" t="s">
        <v>39</v>
      </c>
      <c r="B50" s="28"/>
      <c r="C50" s="14"/>
      <c r="D50" s="72">
        <v>15</v>
      </c>
      <c r="E50" s="73">
        <v>1327960</v>
      </c>
      <c r="F50" s="73">
        <v>130780</v>
      </c>
      <c r="G50" s="74">
        <f t="shared" si="1"/>
        <v>0.9015181180156029</v>
      </c>
      <c r="H50" s="15"/>
    </row>
    <row r="51" spans="1:8" ht="15.75">
      <c r="A51" s="27" t="s">
        <v>40</v>
      </c>
      <c r="B51" s="28"/>
      <c r="C51" s="14"/>
      <c r="D51" s="72">
        <v>3</v>
      </c>
      <c r="E51" s="73">
        <v>210520</v>
      </c>
      <c r="F51" s="73">
        <v>29430</v>
      </c>
      <c r="G51" s="74">
        <f t="shared" si="1"/>
        <v>0.8602033060991829</v>
      </c>
      <c r="H51" s="15"/>
    </row>
    <row r="52" spans="1:8" ht="15.75">
      <c r="A52" s="27" t="s">
        <v>41</v>
      </c>
      <c r="B52" s="28"/>
      <c r="C52" s="14"/>
      <c r="D52" s="72">
        <v>5</v>
      </c>
      <c r="E52" s="73">
        <v>239975</v>
      </c>
      <c r="F52" s="73">
        <v>43325</v>
      </c>
      <c r="G52" s="74">
        <f t="shared" si="1"/>
        <v>0.819460360454214</v>
      </c>
      <c r="H52" s="15"/>
    </row>
    <row r="53" spans="1:8" ht="15.75">
      <c r="A53" s="29" t="s">
        <v>60</v>
      </c>
      <c r="B53" s="30"/>
      <c r="C53" s="14"/>
      <c r="D53" s="72">
        <v>2</v>
      </c>
      <c r="E53" s="73">
        <v>237300</v>
      </c>
      <c r="F53" s="73">
        <v>56800</v>
      </c>
      <c r="G53" s="74">
        <f t="shared" si="1"/>
        <v>0.7606405394016014</v>
      </c>
      <c r="H53" s="15"/>
    </row>
    <row r="54" spans="1:8" ht="15.75">
      <c r="A54" s="27" t="s">
        <v>61</v>
      </c>
      <c r="B54" s="30"/>
      <c r="C54" s="14"/>
      <c r="D54" s="72">
        <v>1277</v>
      </c>
      <c r="E54" s="73">
        <v>91102657.9</v>
      </c>
      <c r="F54" s="73">
        <v>10214077.96</v>
      </c>
      <c r="G54" s="74">
        <f>1-(+F54/E54)</f>
        <v>0.8878838642533172</v>
      </c>
      <c r="H54" s="15"/>
    </row>
    <row r="55" spans="1:8" ht="15.75">
      <c r="A55" s="27" t="s">
        <v>62</v>
      </c>
      <c r="B55" s="30"/>
      <c r="C55" s="14"/>
      <c r="D55" s="72">
        <v>21</v>
      </c>
      <c r="E55" s="73">
        <v>472789.46</v>
      </c>
      <c r="F55" s="73">
        <v>57815.33</v>
      </c>
      <c r="G55" s="74">
        <f>1-(+F55/E55)</f>
        <v>0.8777144270517367</v>
      </c>
      <c r="H55" s="15"/>
    </row>
    <row r="56" spans="1:8" ht="15.75">
      <c r="A56" s="71" t="s">
        <v>127</v>
      </c>
      <c r="B56" s="30"/>
      <c r="C56" s="14"/>
      <c r="D56" s="72"/>
      <c r="E56" s="73"/>
      <c r="F56" s="73"/>
      <c r="G56" s="74"/>
      <c r="H56" s="15"/>
    </row>
    <row r="57" spans="1:8" ht="15">
      <c r="A57" s="16" t="s">
        <v>42</v>
      </c>
      <c r="B57" s="30"/>
      <c r="C57" s="14"/>
      <c r="D57" s="76"/>
      <c r="E57" s="95"/>
      <c r="F57" s="73"/>
      <c r="G57" s="78"/>
      <c r="H57" s="15"/>
    </row>
    <row r="58" spans="1:8" ht="15">
      <c r="A58" s="16" t="s">
        <v>43</v>
      </c>
      <c r="B58" s="28"/>
      <c r="C58" s="14"/>
      <c r="D58" s="76"/>
      <c r="E58" s="95"/>
      <c r="F58" s="73"/>
      <c r="G58" s="78"/>
      <c r="H58" s="15"/>
    </row>
    <row r="59" spans="1:8" ht="15">
      <c r="A59" s="16" t="s">
        <v>44</v>
      </c>
      <c r="B59" s="28"/>
      <c r="C59" s="14"/>
      <c r="D59" s="76"/>
      <c r="E59" s="94"/>
      <c r="F59" s="73"/>
      <c r="G59" s="78"/>
      <c r="H59" s="15"/>
    </row>
    <row r="60" spans="1:8" ht="15">
      <c r="A60" s="16" t="s">
        <v>30</v>
      </c>
      <c r="B60" s="28"/>
      <c r="C60" s="14"/>
      <c r="D60" s="76"/>
      <c r="E60" s="94"/>
      <c r="F60" s="73"/>
      <c r="G60" s="78"/>
      <c r="H60" s="15"/>
    </row>
    <row r="61" spans="1:8" ht="15.75">
      <c r="A61" s="32"/>
      <c r="B61" s="18"/>
      <c r="C61" s="14"/>
      <c r="D61" s="76"/>
      <c r="E61" s="96"/>
      <c r="F61" s="79"/>
      <c r="G61" s="78"/>
      <c r="H61" s="15"/>
    </row>
    <row r="62" spans="1:8" ht="15.75">
      <c r="A62" s="20" t="s">
        <v>45</v>
      </c>
      <c r="B62" s="20"/>
      <c r="C62" s="21"/>
      <c r="D62" s="80">
        <f>SUM(D44:D58)</f>
        <v>1809</v>
      </c>
      <c r="E62" s="81">
        <f>SUM(E44:E61)</f>
        <v>137208695.11</v>
      </c>
      <c r="F62" s="81">
        <f>SUM(F44:F61)</f>
        <v>13319735.500000002</v>
      </c>
      <c r="G62" s="82">
        <f>1-(F62/E62)</f>
        <v>0.902923532001222</v>
      </c>
      <c r="H62" s="15"/>
    </row>
    <row r="63" spans="1:8" ht="18">
      <c r="A63" s="35" t="s">
        <v>46</v>
      </c>
      <c r="B63" s="36"/>
      <c r="C63" s="39"/>
      <c r="D63" s="50"/>
      <c r="E63" s="36"/>
      <c r="F63" s="37">
        <f>F62+F39</f>
        <v>15198397.500000002</v>
      </c>
      <c r="G63" s="36"/>
      <c r="H63" s="2"/>
    </row>
    <row r="64" spans="1:8" ht="18">
      <c r="A64" s="38"/>
      <c r="B64" s="39"/>
      <c r="C64" s="39"/>
      <c r="D64" s="112"/>
      <c r="E64" s="36"/>
      <c r="F64" s="37"/>
      <c r="G64" s="36"/>
      <c r="H64" s="2"/>
    </row>
    <row r="65" spans="1:8" ht="15.7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7"/>
      <c r="F69" s="2"/>
      <c r="G69" s="2"/>
      <c r="H69" s="2"/>
    </row>
    <row r="70" spans="1:8" ht="18">
      <c r="A70" s="114"/>
      <c r="B70" s="115"/>
      <c r="C70" s="115"/>
      <c r="D70" s="115"/>
      <c r="E70" s="44"/>
      <c r="F70" s="2"/>
      <c r="G70" s="2"/>
      <c r="H70" s="2"/>
    </row>
    <row r="71" spans="1:8" ht="18">
      <c r="A71" s="43"/>
      <c r="B71" s="39"/>
      <c r="C71" s="39"/>
      <c r="D71" s="39"/>
      <c r="E71" s="45"/>
      <c r="F71" s="2"/>
      <c r="G71" s="2"/>
      <c r="H71" s="2"/>
    </row>
    <row r="72" spans="1:8" ht="18">
      <c r="A72" s="43"/>
      <c r="B72" s="39"/>
      <c r="C72" s="39"/>
      <c r="D72" s="39"/>
      <c r="E72" s="46"/>
      <c r="F72" s="2"/>
      <c r="G72" s="2"/>
      <c r="H72" s="2"/>
    </row>
    <row r="73" spans="1:8" ht="18">
      <c r="A73" s="43"/>
      <c r="B73" s="39"/>
      <c r="C73" s="39"/>
      <c r="D73" s="39"/>
      <c r="E73" s="37"/>
      <c r="F73" s="2"/>
      <c r="G73" s="2"/>
      <c r="H73" s="2"/>
    </row>
    <row r="74" spans="1:8" ht="18">
      <c r="A74" s="43"/>
      <c r="B74" s="39"/>
      <c r="C74" s="39"/>
      <c r="D74" s="39"/>
      <c r="E74" s="37"/>
      <c r="F74" s="2"/>
      <c r="G74" s="2"/>
      <c r="H74" s="2"/>
    </row>
    <row r="75" spans="1:8" ht="18">
      <c r="A75" s="43"/>
      <c r="B75" s="39"/>
      <c r="C75" s="39"/>
      <c r="D75" s="39"/>
      <c r="E75" s="44"/>
      <c r="F75" s="2"/>
      <c r="G75" s="2"/>
      <c r="H75" s="2"/>
    </row>
    <row r="76" spans="1:8" ht="18">
      <c r="A76" s="43"/>
      <c r="B76" s="39"/>
      <c r="C76" s="39"/>
      <c r="D76" s="39"/>
      <c r="E76" s="45"/>
      <c r="F76" s="2"/>
      <c r="G76" s="2"/>
      <c r="H76" s="2"/>
    </row>
    <row r="77" spans="1:8" ht="18">
      <c r="A77" s="43"/>
      <c r="B77" s="39"/>
      <c r="C77" s="39"/>
      <c r="D77" s="39"/>
      <c r="E77" s="45"/>
      <c r="F77" s="2"/>
      <c r="G77" s="2"/>
      <c r="H77" s="2"/>
    </row>
    <row r="78" spans="1:8" ht="18">
      <c r="A78" s="43"/>
      <c r="B78" s="39"/>
      <c r="C78" s="39"/>
      <c r="D78" s="39"/>
      <c r="E78" s="45"/>
      <c r="F78" s="2"/>
      <c r="G78" s="2"/>
      <c r="H78" s="2"/>
    </row>
    <row r="79" spans="1:8" ht="18">
      <c r="A79" s="43"/>
      <c r="B79" s="39"/>
      <c r="C79" s="39"/>
      <c r="D79" s="39"/>
      <c r="E79" s="47"/>
      <c r="F79" s="2"/>
      <c r="G79" s="2"/>
      <c r="H79" s="2"/>
    </row>
    <row r="80" spans="1:8" ht="18">
      <c r="A80" s="43"/>
      <c r="B80" s="39"/>
      <c r="C80" s="39"/>
      <c r="D80" s="39"/>
      <c r="E80" s="39"/>
      <c r="F80" s="2"/>
      <c r="G80" s="2"/>
      <c r="H80" s="2"/>
    </row>
    <row r="81" spans="1:8" ht="15.75">
      <c r="A81" s="48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zoomScale="87" zoomScaleNormal="87" zoomScalePageLayoutView="0" workbookViewId="0" topLeftCell="A1">
      <selection activeCell="A66" sqref="A66:IV66"/>
    </sheetView>
  </sheetViews>
  <sheetFormatPr defaultColWidth="8.88671875" defaultRowHeight="13.5"/>
  <cols>
    <col min="1" max="1" width="9.6640625" style="52" customWidth="1"/>
    <col min="2" max="2" width="15.6640625" style="52" customWidth="1"/>
    <col min="3" max="3" width="3.6640625" style="52" customWidth="1"/>
    <col min="4" max="4" width="7.6640625" style="52" customWidth="1"/>
    <col min="5" max="6" width="14.6640625" style="52" customWidth="1"/>
    <col min="7" max="7" width="11.6640625" style="52" customWidth="1"/>
    <col min="8" max="16384" width="8.88671875" style="52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NOVEMBER 2022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92" t="s">
        <v>10</v>
      </c>
      <c r="B9" s="13"/>
      <c r="C9" s="14"/>
      <c r="D9" s="72">
        <v>2</v>
      </c>
      <c r="E9" s="73">
        <v>72167</v>
      </c>
      <c r="F9" s="73">
        <v>24000.5</v>
      </c>
      <c r="G9" s="74">
        <f>F9/E9</f>
        <v>0.33256890268405226</v>
      </c>
      <c r="H9" s="15"/>
    </row>
    <row r="10" spans="1:8" ht="15.75" customHeight="1">
      <c r="A10" s="92" t="s">
        <v>11</v>
      </c>
      <c r="B10" s="13"/>
      <c r="C10" s="14"/>
      <c r="D10" s="72"/>
      <c r="E10" s="73"/>
      <c r="F10" s="73"/>
      <c r="G10" s="74"/>
      <c r="H10" s="15"/>
    </row>
    <row r="11" spans="1:8" ht="15.75" customHeight="1">
      <c r="A11" s="92" t="s">
        <v>69</v>
      </c>
      <c r="B11" s="13"/>
      <c r="C11" s="14"/>
      <c r="D11" s="72"/>
      <c r="E11" s="73"/>
      <c r="F11" s="73"/>
      <c r="G11" s="74"/>
      <c r="H11" s="15"/>
    </row>
    <row r="12" spans="1:8" ht="15.75" customHeight="1">
      <c r="A12" s="92" t="s">
        <v>12</v>
      </c>
      <c r="B12" s="13"/>
      <c r="C12" s="14"/>
      <c r="D12" s="72"/>
      <c r="E12" s="73"/>
      <c r="F12" s="73"/>
      <c r="G12" s="74"/>
      <c r="H12" s="15"/>
    </row>
    <row r="13" spans="1:8" ht="15.75" customHeight="1">
      <c r="A13" s="92" t="s">
        <v>116</v>
      </c>
      <c r="B13" s="13"/>
      <c r="C13" s="14"/>
      <c r="D13" s="72"/>
      <c r="E13" s="73"/>
      <c r="F13" s="73"/>
      <c r="G13" s="74"/>
      <c r="H13" s="15"/>
    </row>
    <row r="14" spans="1:8" ht="15.75" customHeight="1">
      <c r="A14" s="92" t="s">
        <v>97</v>
      </c>
      <c r="B14" s="13"/>
      <c r="C14" s="14"/>
      <c r="D14" s="72"/>
      <c r="E14" s="73"/>
      <c r="F14" s="73"/>
      <c r="G14" s="74"/>
      <c r="H14" s="15"/>
    </row>
    <row r="15" spans="1:8" ht="15.75" customHeight="1">
      <c r="A15" s="92" t="s">
        <v>57</v>
      </c>
      <c r="B15" s="13"/>
      <c r="C15" s="14"/>
      <c r="D15" s="72"/>
      <c r="E15" s="73"/>
      <c r="F15" s="73"/>
      <c r="G15" s="74"/>
      <c r="H15" s="15"/>
    </row>
    <row r="16" spans="1:8" ht="15.75" customHeight="1">
      <c r="A16" s="92" t="s">
        <v>70</v>
      </c>
      <c r="B16" s="13"/>
      <c r="C16" s="14"/>
      <c r="D16" s="72"/>
      <c r="E16" s="73"/>
      <c r="F16" s="73"/>
      <c r="G16" s="74"/>
      <c r="H16" s="15"/>
    </row>
    <row r="17" spans="1:8" ht="15.75" customHeight="1">
      <c r="A17" s="92" t="s">
        <v>25</v>
      </c>
      <c r="B17" s="13"/>
      <c r="C17" s="14"/>
      <c r="D17" s="72"/>
      <c r="E17" s="73"/>
      <c r="F17" s="73"/>
      <c r="G17" s="74"/>
      <c r="H17" s="15"/>
    </row>
    <row r="18" spans="1:8" ht="15.75" customHeight="1">
      <c r="A18" s="92" t="s">
        <v>14</v>
      </c>
      <c r="B18" s="13"/>
      <c r="C18" s="14"/>
      <c r="D18" s="72"/>
      <c r="E18" s="73"/>
      <c r="F18" s="73"/>
      <c r="G18" s="74"/>
      <c r="H18" s="15"/>
    </row>
    <row r="19" spans="1:8" ht="15.75" customHeight="1">
      <c r="A19" s="92" t="s">
        <v>15</v>
      </c>
      <c r="B19" s="13"/>
      <c r="C19" s="14"/>
      <c r="D19" s="72"/>
      <c r="E19" s="73"/>
      <c r="F19" s="73"/>
      <c r="G19" s="74"/>
      <c r="H19" s="15"/>
    </row>
    <row r="20" spans="1:8" ht="15.75" customHeight="1">
      <c r="A20" s="92" t="s">
        <v>16</v>
      </c>
      <c r="B20" s="13"/>
      <c r="C20" s="14"/>
      <c r="D20" s="72"/>
      <c r="E20" s="73"/>
      <c r="F20" s="73"/>
      <c r="G20" s="74"/>
      <c r="H20" s="15"/>
    </row>
    <row r="21" spans="1:8" ht="15.75" customHeight="1">
      <c r="A21" s="92" t="s">
        <v>71</v>
      </c>
      <c r="B21" s="13"/>
      <c r="C21" s="14"/>
      <c r="D21" s="72"/>
      <c r="E21" s="73"/>
      <c r="F21" s="73"/>
      <c r="G21" s="74"/>
      <c r="H21" s="15"/>
    </row>
    <row r="22" spans="1:8" ht="15.75" customHeight="1">
      <c r="A22" s="92" t="s">
        <v>128</v>
      </c>
      <c r="B22" s="13"/>
      <c r="C22" s="14"/>
      <c r="D22" s="72"/>
      <c r="E22" s="73"/>
      <c r="F22" s="73"/>
      <c r="G22" s="74"/>
      <c r="H22" s="15"/>
    </row>
    <row r="23" spans="1:8" ht="15.75" customHeight="1">
      <c r="A23" s="92" t="s">
        <v>18</v>
      </c>
      <c r="B23" s="13"/>
      <c r="C23" s="14"/>
      <c r="D23" s="72"/>
      <c r="E23" s="73"/>
      <c r="F23" s="73"/>
      <c r="G23" s="74"/>
      <c r="H23" s="15"/>
    </row>
    <row r="24" spans="1:8" ht="15.75" customHeight="1">
      <c r="A24" s="92" t="s">
        <v>19</v>
      </c>
      <c r="B24" s="13"/>
      <c r="C24" s="14"/>
      <c r="D24" s="72"/>
      <c r="E24" s="73"/>
      <c r="F24" s="73"/>
      <c r="G24" s="74"/>
      <c r="H24" s="15"/>
    </row>
    <row r="25" spans="1:8" ht="15.75" customHeight="1">
      <c r="A25" s="93" t="s">
        <v>20</v>
      </c>
      <c r="B25" s="13"/>
      <c r="C25" s="14"/>
      <c r="D25" s="72"/>
      <c r="E25" s="73"/>
      <c r="F25" s="73"/>
      <c r="G25" s="74"/>
      <c r="H25" s="15"/>
    </row>
    <row r="26" spans="1:8" ht="15.75" customHeight="1">
      <c r="A26" s="93" t="s">
        <v>21</v>
      </c>
      <c r="B26" s="13"/>
      <c r="C26" s="14"/>
      <c r="D26" s="72"/>
      <c r="E26" s="73"/>
      <c r="F26" s="73"/>
      <c r="G26" s="74"/>
      <c r="H26" s="15"/>
    </row>
    <row r="27" spans="1:8" ht="15.75" customHeight="1">
      <c r="A27" s="69" t="s">
        <v>22</v>
      </c>
      <c r="B27" s="13"/>
      <c r="C27" s="14"/>
      <c r="D27" s="72"/>
      <c r="E27" s="73"/>
      <c r="F27" s="73"/>
      <c r="G27" s="74"/>
      <c r="H27" s="15"/>
    </row>
    <row r="28" spans="1:8" ht="15.75" customHeight="1">
      <c r="A28" s="69" t="s">
        <v>23</v>
      </c>
      <c r="B28" s="13"/>
      <c r="C28" s="14"/>
      <c r="D28" s="72"/>
      <c r="E28" s="73"/>
      <c r="F28" s="73"/>
      <c r="G28" s="74"/>
      <c r="H28" s="15"/>
    </row>
    <row r="29" spans="1:8" ht="15.75" customHeight="1">
      <c r="A29" s="69" t="s">
        <v>24</v>
      </c>
      <c r="B29" s="13"/>
      <c r="C29" s="14"/>
      <c r="D29" s="72"/>
      <c r="E29" s="73"/>
      <c r="F29" s="73"/>
      <c r="G29" s="74"/>
      <c r="H29" s="15"/>
    </row>
    <row r="30" spans="1:8" ht="15.75" customHeight="1">
      <c r="A30" s="69" t="s">
        <v>113</v>
      </c>
      <c r="B30" s="13"/>
      <c r="C30" s="14"/>
      <c r="D30" s="72"/>
      <c r="E30" s="73"/>
      <c r="F30" s="73"/>
      <c r="G30" s="74"/>
      <c r="H30" s="15"/>
    </row>
    <row r="31" spans="1:8" ht="15.75" customHeight="1">
      <c r="A31" s="69" t="s">
        <v>27</v>
      </c>
      <c r="B31" s="13"/>
      <c r="C31" s="14"/>
      <c r="D31" s="72">
        <v>1</v>
      </c>
      <c r="E31" s="73">
        <v>12165</v>
      </c>
      <c r="F31" s="73">
        <v>3985.5</v>
      </c>
      <c r="G31" s="74">
        <f>+F31/E31</f>
        <v>0.3276202219482121</v>
      </c>
      <c r="H31" s="15"/>
    </row>
    <row r="32" spans="1:8" ht="15.75" customHeight="1">
      <c r="A32" s="69" t="s">
        <v>53</v>
      </c>
      <c r="B32" s="13"/>
      <c r="C32" s="14"/>
      <c r="D32" s="72"/>
      <c r="E32" s="73"/>
      <c r="F32" s="73"/>
      <c r="G32" s="74"/>
      <c r="H32" s="15"/>
    </row>
    <row r="33" spans="1:8" ht="15.75" customHeight="1">
      <c r="A33" s="69" t="s">
        <v>119</v>
      </c>
      <c r="B33" s="13"/>
      <c r="C33" s="14"/>
      <c r="D33" s="72"/>
      <c r="E33" s="73"/>
      <c r="F33" s="73"/>
      <c r="G33" s="74"/>
      <c r="H33" s="15"/>
    </row>
    <row r="34" spans="1:8" ht="15.75" customHeight="1">
      <c r="A34" s="69" t="s">
        <v>131</v>
      </c>
      <c r="B34" s="13"/>
      <c r="C34" s="14"/>
      <c r="D34" s="72"/>
      <c r="E34" s="73"/>
      <c r="F34" s="73"/>
      <c r="G34" s="74"/>
      <c r="H34" s="15"/>
    </row>
    <row r="35" spans="1:8" ht="15.75" customHeight="1">
      <c r="A35" s="16" t="s">
        <v>28</v>
      </c>
      <c r="B35" s="13"/>
      <c r="C35" s="14"/>
      <c r="D35" s="76"/>
      <c r="E35" s="94"/>
      <c r="F35" s="73"/>
      <c r="G35" s="78"/>
      <c r="H35" s="15"/>
    </row>
    <row r="36" spans="1:8" ht="15.75" customHeight="1">
      <c r="A36" s="16" t="s">
        <v>44</v>
      </c>
      <c r="B36" s="13"/>
      <c r="C36" s="14"/>
      <c r="D36" s="76"/>
      <c r="E36" s="94"/>
      <c r="F36" s="73"/>
      <c r="G36" s="78"/>
      <c r="H36" s="15"/>
    </row>
    <row r="37" spans="1:8" ht="15.75" customHeight="1">
      <c r="A37" s="16" t="s">
        <v>30</v>
      </c>
      <c r="B37" s="13"/>
      <c r="C37" s="14"/>
      <c r="D37" s="76"/>
      <c r="E37" s="77"/>
      <c r="F37" s="75"/>
      <c r="G37" s="78"/>
      <c r="H37" s="15"/>
    </row>
    <row r="38" spans="1:8" ht="15.75" customHeight="1">
      <c r="A38" s="17"/>
      <c r="B38" s="18"/>
      <c r="C38" s="14"/>
      <c r="D38" s="76"/>
      <c r="E38" s="79"/>
      <c r="F38" s="79"/>
      <c r="G38" s="78"/>
      <c r="H38" s="15"/>
    </row>
    <row r="39" spans="1:8" ht="15.75" customHeight="1">
      <c r="A39" s="19" t="s">
        <v>31</v>
      </c>
      <c r="B39" s="20"/>
      <c r="C39" s="21"/>
      <c r="D39" s="80">
        <f>SUM(D9:D38)</f>
        <v>3</v>
      </c>
      <c r="E39" s="81">
        <f>SUM(E9:E38)</f>
        <v>84332</v>
      </c>
      <c r="F39" s="81">
        <f>SUM(F9:F38)</f>
        <v>27986</v>
      </c>
      <c r="G39" s="82">
        <f>F39/E39</f>
        <v>0.33185504909168523</v>
      </c>
      <c r="H39" s="15"/>
    </row>
    <row r="40" spans="1:8" ht="15.75" customHeight="1">
      <c r="A40" s="22"/>
      <c r="B40" s="22"/>
      <c r="C40" s="22"/>
      <c r="D40" s="83"/>
      <c r="E40" s="84"/>
      <c r="F40" s="85"/>
      <c r="G40" s="85"/>
      <c r="H40" s="2"/>
    </row>
    <row r="41" spans="1:8" ht="15.75" customHeight="1">
      <c r="A41" s="23" t="s">
        <v>32</v>
      </c>
      <c r="B41" s="24"/>
      <c r="C41" s="24"/>
      <c r="D41" s="25"/>
      <c r="E41" s="86"/>
      <c r="F41" s="87"/>
      <c r="G41" s="87"/>
      <c r="H41" s="2"/>
    </row>
    <row r="42" spans="1:8" ht="15.75" customHeight="1">
      <c r="A42" s="26"/>
      <c r="B42" s="26"/>
      <c r="C42" s="26"/>
      <c r="D42" s="88"/>
      <c r="E42" s="25" t="s">
        <v>134</v>
      </c>
      <c r="F42" s="25" t="s">
        <v>134</v>
      </c>
      <c r="G42" s="25" t="s">
        <v>5</v>
      </c>
      <c r="H42" s="2"/>
    </row>
    <row r="43" spans="1:8" ht="15.75" customHeight="1">
      <c r="A43" s="26"/>
      <c r="B43" s="26"/>
      <c r="C43" s="26"/>
      <c r="D43" s="88" t="s">
        <v>6</v>
      </c>
      <c r="E43" s="89" t="s">
        <v>135</v>
      </c>
      <c r="F43" s="87" t="s">
        <v>8</v>
      </c>
      <c r="G43" s="87" t="s">
        <v>136</v>
      </c>
      <c r="H43" s="2"/>
    </row>
    <row r="44" spans="1:8" ht="15.75" customHeight="1">
      <c r="A44" s="27" t="s">
        <v>33</v>
      </c>
      <c r="B44" s="28"/>
      <c r="C44" s="14"/>
      <c r="D44" s="72">
        <v>19</v>
      </c>
      <c r="E44" s="73">
        <v>637499.45</v>
      </c>
      <c r="F44" s="73">
        <v>47180.64</v>
      </c>
      <c r="G44" s="74">
        <f>1-(+F44/E44)</f>
        <v>0.9259910890903513</v>
      </c>
      <c r="H44" s="15"/>
    </row>
    <row r="45" spans="1:8" ht="15.75" customHeight="1">
      <c r="A45" s="27" t="s">
        <v>34</v>
      </c>
      <c r="B45" s="28"/>
      <c r="C45" s="14"/>
      <c r="D45" s="72"/>
      <c r="E45" s="73"/>
      <c r="F45" s="73"/>
      <c r="G45" s="74"/>
      <c r="H45" s="15"/>
    </row>
    <row r="46" spans="1:8" ht="15.75" customHeight="1">
      <c r="A46" s="27" t="s">
        <v>35</v>
      </c>
      <c r="B46" s="28"/>
      <c r="C46" s="14"/>
      <c r="D46" s="72">
        <v>21</v>
      </c>
      <c r="E46" s="73">
        <v>523317.25</v>
      </c>
      <c r="F46" s="73">
        <v>58782.75</v>
      </c>
      <c r="G46" s="74">
        <f>1-(+F46/E46)</f>
        <v>0.8876728217921347</v>
      </c>
      <c r="H46" s="15"/>
    </row>
    <row r="47" spans="1:8" ht="15.75" customHeight="1">
      <c r="A47" s="27" t="s">
        <v>36</v>
      </c>
      <c r="B47" s="28"/>
      <c r="C47" s="14"/>
      <c r="D47" s="72">
        <v>12</v>
      </c>
      <c r="E47" s="73">
        <v>423578.5</v>
      </c>
      <c r="F47" s="73">
        <v>83217</v>
      </c>
      <c r="G47" s="74">
        <f>1-(+F47/E47)</f>
        <v>0.8035381871365048</v>
      </c>
      <c r="H47" s="15"/>
    </row>
    <row r="48" spans="1:8" ht="15.75" customHeight="1">
      <c r="A48" s="27" t="s">
        <v>37</v>
      </c>
      <c r="B48" s="28"/>
      <c r="C48" s="14"/>
      <c r="D48" s="72">
        <v>29</v>
      </c>
      <c r="E48" s="73">
        <v>1430605.26</v>
      </c>
      <c r="F48" s="73">
        <v>86560.59</v>
      </c>
      <c r="G48" s="74">
        <f>1-(+F48/E48)</f>
        <v>0.9394937286893521</v>
      </c>
      <c r="H48" s="15"/>
    </row>
    <row r="49" spans="1:8" ht="15.75" customHeight="1">
      <c r="A49" s="27" t="s">
        <v>38</v>
      </c>
      <c r="B49" s="28"/>
      <c r="C49" s="14"/>
      <c r="D49" s="72"/>
      <c r="E49" s="73"/>
      <c r="F49" s="73"/>
      <c r="G49" s="74"/>
      <c r="H49" s="15"/>
    </row>
    <row r="50" spans="1:8" ht="15.75" customHeight="1">
      <c r="A50" s="27" t="s">
        <v>39</v>
      </c>
      <c r="B50" s="28"/>
      <c r="C50" s="14"/>
      <c r="D50" s="72">
        <v>9</v>
      </c>
      <c r="E50" s="73">
        <v>398002</v>
      </c>
      <c r="F50" s="73">
        <v>41006</v>
      </c>
      <c r="G50" s="74">
        <f>1-(+F50/E50)</f>
        <v>0.8969703669830805</v>
      </c>
      <c r="H50" s="15"/>
    </row>
    <row r="51" spans="1:8" ht="15.75" customHeight="1">
      <c r="A51" s="27" t="s">
        <v>40</v>
      </c>
      <c r="B51" s="28"/>
      <c r="C51" s="14"/>
      <c r="D51" s="72"/>
      <c r="E51" s="73"/>
      <c r="F51" s="73"/>
      <c r="G51" s="74"/>
      <c r="H51" s="15"/>
    </row>
    <row r="52" spans="1:8" ht="15.75" customHeight="1">
      <c r="A52" s="27" t="s">
        <v>41</v>
      </c>
      <c r="B52" s="28"/>
      <c r="C52" s="14"/>
      <c r="D52" s="72"/>
      <c r="E52" s="73"/>
      <c r="F52" s="73"/>
      <c r="G52" s="74"/>
      <c r="H52" s="15"/>
    </row>
    <row r="53" spans="1:8" ht="15.75" customHeight="1">
      <c r="A53" s="27" t="s">
        <v>61</v>
      </c>
      <c r="B53" s="30"/>
      <c r="C53" s="14"/>
      <c r="D53" s="72">
        <v>327</v>
      </c>
      <c r="E53" s="73">
        <v>20460729.87</v>
      </c>
      <c r="F53" s="73">
        <v>2454281.12</v>
      </c>
      <c r="G53" s="74">
        <f>1-(+F53/E53)</f>
        <v>0.8800491900536489</v>
      </c>
      <c r="H53" s="15"/>
    </row>
    <row r="54" spans="1:8" ht="15.75" customHeight="1">
      <c r="A54" s="27" t="s">
        <v>62</v>
      </c>
      <c r="B54" s="30"/>
      <c r="C54" s="14"/>
      <c r="D54" s="72"/>
      <c r="E54" s="73"/>
      <c r="F54" s="73"/>
      <c r="G54" s="74"/>
      <c r="H54" s="15"/>
    </row>
    <row r="55" spans="1:8" ht="15.75" customHeight="1">
      <c r="A55" s="31" t="s">
        <v>42</v>
      </c>
      <c r="B55" s="30"/>
      <c r="C55" s="14"/>
      <c r="D55" s="76"/>
      <c r="E55" s="95"/>
      <c r="F55" s="73"/>
      <c r="G55" s="78"/>
      <c r="H55" s="15"/>
    </row>
    <row r="56" spans="1:8" ht="15.75" customHeight="1">
      <c r="A56" s="16" t="s">
        <v>43</v>
      </c>
      <c r="B56" s="28"/>
      <c r="C56" s="14"/>
      <c r="D56" s="76"/>
      <c r="E56" s="95"/>
      <c r="F56" s="73"/>
      <c r="G56" s="78"/>
      <c r="H56" s="15"/>
    </row>
    <row r="57" spans="1:8" ht="15.75" customHeight="1">
      <c r="A57" s="16" t="s">
        <v>29</v>
      </c>
      <c r="B57" s="28"/>
      <c r="C57" s="14"/>
      <c r="D57" s="76"/>
      <c r="E57" s="94"/>
      <c r="F57" s="73"/>
      <c r="G57" s="78"/>
      <c r="H57" s="15"/>
    </row>
    <row r="58" spans="1:8" ht="15.75" customHeight="1">
      <c r="A58" s="16" t="s">
        <v>30</v>
      </c>
      <c r="B58" s="28"/>
      <c r="C58" s="14"/>
      <c r="D58" s="76"/>
      <c r="E58" s="94"/>
      <c r="F58" s="73"/>
      <c r="G58" s="78"/>
      <c r="H58" s="15"/>
    </row>
    <row r="59" spans="1:8" ht="15.75" customHeight="1">
      <c r="A59" s="32"/>
      <c r="B59" s="18"/>
      <c r="C59" s="14"/>
      <c r="D59" s="76"/>
      <c r="E59" s="79"/>
      <c r="F59" s="79"/>
      <c r="G59" s="78"/>
      <c r="H59" s="15"/>
    </row>
    <row r="60" spans="1:8" ht="15.75" customHeight="1">
      <c r="A60" s="20" t="s">
        <v>45</v>
      </c>
      <c r="B60" s="20"/>
      <c r="C60" s="21"/>
      <c r="D60" s="80">
        <f>SUM(D44:D56)</f>
        <v>417</v>
      </c>
      <c r="E60" s="81">
        <f>SUM(E44:E59)</f>
        <v>23873732.330000002</v>
      </c>
      <c r="F60" s="81">
        <f>SUM(F44:F59)</f>
        <v>2771028.1</v>
      </c>
      <c r="G60" s="82">
        <f>1-(F60/E60)</f>
        <v>0.8839298329353431</v>
      </c>
      <c r="H60" s="15"/>
    </row>
    <row r="61" spans="1:8" ht="15.75" customHeight="1">
      <c r="A61" s="35" t="s">
        <v>46</v>
      </c>
      <c r="B61" s="36"/>
      <c r="C61" s="36"/>
      <c r="D61" s="50"/>
      <c r="E61" s="36"/>
      <c r="F61" s="37">
        <f>F60+F39</f>
        <v>2799014.1</v>
      </c>
      <c r="G61" s="36"/>
      <c r="H61" s="2"/>
    </row>
    <row r="62" spans="1:8" ht="15.75" customHeight="1">
      <c r="A62" s="38"/>
      <c r="B62" s="39"/>
      <c r="C62" s="39"/>
      <c r="D62" s="51"/>
      <c r="E62" s="39"/>
      <c r="F62" s="37"/>
      <c r="G62" s="39"/>
      <c r="H62" s="2"/>
    </row>
    <row r="63" spans="1:8" ht="15.75" customHeight="1">
      <c r="A63" s="4" t="s">
        <v>47</v>
      </c>
      <c r="B63" s="40"/>
      <c r="C63" s="40"/>
      <c r="D63" s="40"/>
      <c r="E63" s="40"/>
      <c r="F63" s="41"/>
      <c r="G63" s="40"/>
      <c r="H63" s="2"/>
    </row>
    <row r="64" spans="1:8" ht="15.75" customHeight="1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customHeight="1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5.75" customHeight="1">
      <c r="A66" s="42" t="s">
        <v>50</v>
      </c>
      <c r="B66" s="39"/>
      <c r="C66" s="39"/>
      <c r="D66" s="39"/>
      <c r="E66" s="39"/>
      <c r="F66" s="37"/>
      <c r="G66" s="39"/>
      <c r="H66" s="2"/>
    </row>
  </sheetData>
  <sheetProtection/>
  <printOptions horizontalCentered="1"/>
  <pageMargins left="0.25" right="0.25" top="0.25" bottom="0.25" header="0.5" footer="0.5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3"/>
  <sheetViews>
    <sheetView showOutlineSymbols="0" zoomScale="87" zoomScaleNormal="87" zoomScalePageLayoutView="0" workbookViewId="0" topLeftCell="A46">
      <selection activeCell="K71" sqref="K71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NOVEMBER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72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92" t="s">
        <v>153</v>
      </c>
      <c r="B9" s="13"/>
      <c r="C9" s="14"/>
      <c r="D9" s="72"/>
      <c r="E9" s="73"/>
      <c r="F9" s="73"/>
      <c r="G9" s="102"/>
      <c r="H9" s="15"/>
    </row>
    <row r="10" spans="1:8" ht="15.75">
      <c r="A10" s="92" t="s">
        <v>11</v>
      </c>
      <c r="B10" s="13"/>
      <c r="C10" s="14"/>
      <c r="D10" s="72">
        <v>4</v>
      </c>
      <c r="E10" s="73">
        <v>976897</v>
      </c>
      <c r="F10" s="73">
        <v>120051</v>
      </c>
      <c r="G10" s="102">
        <f>F10/E10</f>
        <v>0.12289013068931524</v>
      </c>
      <c r="H10" s="15"/>
    </row>
    <row r="11" spans="1:8" ht="15.75">
      <c r="A11" s="92" t="s">
        <v>73</v>
      </c>
      <c r="B11" s="13"/>
      <c r="C11" s="14"/>
      <c r="D11" s="72">
        <v>1</v>
      </c>
      <c r="E11" s="73">
        <v>364778</v>
      </c>
      <c r="F11" s="73">
        <v>79131.4</v>
      </c>
      <c r="G11" s="102">
        <f>F11/E11</f>
        <v>0.21693029733152766</v>
      </c>
      <c r="H11" s="15"/>
    </row>
    <row r="12" spans="1:8" ht="15.75">
      <c r="A12" s="92" t="s">
        <v>25</v>
      </c>
      <c r="B12" s="13"/>
      <c r="C12" s="14"/>
      <c r="D12" s="72">
        <v>1</v>
      </c>
      <c r="E12" s="73">
        <v>184481</v>
      </c>
      <c r="F12" s="73">
        <v>94834</v>
      </c>
      <c r="G12" s="102">
        <f>F12/E12</f>
        <v>0.5140583583133223</v>
      </c>
      <c r="H12" s="15"/>
    </row>
    <row r="13" spans="1:8" ht="15.75">
      <c r="A13" s="92" t="s">
        <v>74</v>
      </c>
      <c r="B13" s="13"/>
      <c r="C13" s="14"/>
      <c r="D13" s="72">
        <v>19</v>
      </c>
      <c r="E13" s="73">
        <v>4507847</v>
      </c>
      <c r="F13" s="73">
        <v>849895</v>
      </c>
      <c r="G13" s="102">
        <f>F13/E13</f>
        <v>0.18853678929209444</v>
      </c>
      <c r="H13" s="15"/>
    </row>
    <row r="14" spans="1:8" ht="15.75">
      <c r="A14" s="92" t="s">
        <v>122</v>
      </c>
      <c r="B14" s="13"/>
      <c r="C14" s="14"/>
      <c r="D14" s="72"/>
      <c r="E14" s="73"/>
      <c r="F14" s="73"/>
      <c r="G14" s="102"/>
      <c r="H14" s="15"/>
    </row>
    <row r="15" spans="1:8" ht="15.75">
      <c r="A15" s="92" t="s">
        <v>114</v>
      </c>
      <c r="B15" s="13"/>
      <c r="C15" s="14"/>
      <c r="D15" s="72"/>
      <c r="E15" s="73"/>
      <c r="F15" s="73"/>
      <c r="G15" s="102"/>
      <c r="H15" s="15"/>
    </row>
    <row r="16" spans="1:8" ht="15.75">
      <c r="A16" s="92" t="s">
        <v>123</v>
      </c>
      <c r="B16" s="13"/>
      <c r="C16" s="14"/>
      <c r="D16" s="72"/>
      <c r="E16" s="73"/>
      <c r="F16" s="73"/>
      <c r="G16" s="102"/>
      <c r="H16" s="15"/>
    </row>
    <row r="17" spans="1:8" ht="15.75">
      <c r="A17" s="92" t="s">
        <v>154</v>
      </c>
      <c r="B17" s="13"/>
      <c r="C17" s="14"/>
      <c r="D17" s="72"/>
      <c r="E17" s="73"/>
      <c r="F17" s="73"/>
      <c r="G17" s="102"/>
      <c r="H17" s="15"/>
    </row>
    <row r="18" spans="1:8" ht="15.75">
      <c r="A18" s="92" t="s">
        <v>14</v>
      </c>
      <c r="B18" s="13"/>
      <c r="C18" s="14"/>
      <c r="D18" s="72">
        <v>2</v>
      </c>
      <c r="E18" s="73">
        <v>1515277</v>
      </c>
      <c r="F18" s="73">
        <v>176482</v>
      </c>
      <c r="G18" s="102">
        <f>F18/E18</f>
        <v>0.11646847408097662</v>
      </c>
      <c r="H18" s="15"/>
    </row>
    <row r="19" spans="1:8" ht="15.75">
      <c r="A19" s="92" t="s">
        <v>15</v>
      </c>
      <c r="B19" s="13"/>
      <c r="C19" s="14"/>
      <c r="D19" s="72">
        <v>2</v>
      </c>
      <c r="E19" s="73">
        <v>2720874</v>
      </c>
      <c r="F19" s="73">
        <v>961159</v>
      </c>
      <c r="G19" s="102">
        <f>F19/E19</f>
        <v>0.35325377066339714</v>
      </c>
      <c r="H19" s="15"/>
    </row>
    <row r="20" spans="1:8" ht="15.75">
      <c r="A20" s="69" t="s">
        <v>16</v>
      </c>
      <c r="B20" s="13"/>
      <c r="C20" s="14"/>
      <c r="D20" s="72"/>
      <c r="E20" s="73"/>
      <c r="F20" s="73"/>
      <c r="G20" s="102"/>
      <c r="H20" s="15"/>
    </row>
    <row r="21" spans="1:8" ht="15.75">
      <c r="A21" s="92" t="s">
        <v>75</v>
      </c>
      <c r="B21" s="13"/>
      <c r="C21" s="14"/>
      <c r="D21" s="72">
        <v>3</v>
      </c>
      <c r="E21" s="73">
        <v>1887355</v>
      </c>
      <c r="F21" s="73">
        <v>660342.5</v>
      </c>
      <c r="G21" s="102">
        <f>F21/E21</f>
        <v>0.34987720911010384</v>
      </c>
      <c r="H21" s="15"/>
    </row>
    <row r="22" spans="1:8" ht="15.75">
      <c r="A22" s="92" t="s">
        <v>98</v>
      </c>
      <c r="B22" s="13"/>
      <c r="C22" s="14"/>
      <c r="D22" s="72"/>
      <c r="E22" s="73"/>
      <c r="F22" s="73"/>
      <c r="G22" s="102"/>
      <c r="H22" s="15"/>
    </row>
    <row r="23" spans="1:8" ht="15.75">
      <c r="A23" s="92" t="s">
        <v>158</v>
      </c>
      <c r="B23" s="13"/>
      <c r="C23" s="14"/>
      <c r="D23" s="72">
        <v>1</v>
      </c>
      <c r="E23" s="73">
        <v>115266</v>
      </c>
      <c r="F23" s="73">
        <v>8231.5</v>
      </c>
      <c r="G23" s="102">
        <f>F23/E23</f>
        <v>0.0714130793121996</v>
      </c>
      <c r="H23" s="15"/>
    </row>
    <row r="24" spans="1:8" ht="15.75">
      <c r="A24" s="92" t="s">
        <v>150</v>
      </c>
      <c r="B24" s="13"/>
      <c r="C24" s="14"/>
      <c r="D24" s="72">
        <v>1</v>
      </c>
      <c r="E24" s="73">
        <v>520404</v>
      </c>
      <c r="F24" s="73">
        <v>89632.58</v>
      </c>
      <c r="G24" s="102">
        <f>F24/E24</f>
        <v>0.17223653161774313</v>
      </c>
      <c r="H24" s="15"/>
    </row>
    <row r="25" spans="1:8" ht="15.75">
      <c r="A25" s="93" t="s">
        <v>20</v>
      </c>
      <c r="B25" s="13"/>
      <c r="C25" s="14"/>
      <c r="D25" s="72">
        <v>4</v>
      </c>
      <c r="E25" s="73">
        <v>1467639</v>
      </c>
      <c r="F25" s="73">
        <v>300057</v>
      </c>
      <c r="G25" s="102">
        <f>F25/E25</f>
        <v>0.20444877793517344</v>
      </c>
      <c r="H25" s="15"/>
    </row>
    <row r="26" spans="1:8" ht="15.75">
      <c r="A26" s="93" t="s">
        <v>21</v>
      </c>
      <c r="B26" s="13"/>
      <c r="C26" s="14"/>
      <c r="D26" s="72">
        <v>23</v>
      </c>
      <c r="E26" s="73">
        <v>294864</v>
      </c>
      <c r="F26" s="73">
        <v>294864</v>
      </c>
      <c r="G26" s="102">
        <f>F26/E26</f>
        <v>1</v>
      </c>
      <c r="H26" s="15"/>
    </row>
    <row r="27" spans="1:8" ht="15.75">
      <c r="A27" s="69" t="s">
        <v>22</v>
      </c>
      <c r="B27" s="13"/>
      <c r="C27" s="14"/>
      <c r="D27" s="72"/>
      <c r="E27" s="73"/>
      <c r="F27" s="73"/>
      <c r="G27" s="102"/>
      <c r="H27" s="15"/>
    </row>
    <row r="28" spans="1:8" ht="15.75">
      <c r="A28" s="69" t="s">
        <v>23</v>
      </c>
      <c r="B28" s="13"/>
      <c r="C28" s="14"/>
      <c r="D28" s="72"/>
      <c r="E28" s="73">
        <v>74295</v>
      </c>
      <c r="F28" s="73">
        <v>18545</v>
      </c>
      <c r="G28" s="102">
        <f>F28/E28</f>
        <v>0.2496130291405882</v>
      </c>
      <c r="H28" s="15"/>
    </row>
    <row r="29" spans="1:8" ht="15.75">
      <c r="A29" s="69" t="s">
        <v>160</v>
      </c>
      <c r="B29" s="13"/>
      <c r="C29" s="14"/>
      <c r="D29" s="72">
        <v>1</v>
      </c>
      <c r="E29" s="73">
        <v>1252252</v>
      </c>
      <c r="F29" s="73">
        <v>268304.5</v>
      </c>
      <c r="G29" s="102">
        <f>F29/E29</f>
        <v>0.21425759351951523</v>
      </c>
      <c r="H29" s="15"/>
    </row>
    <row r="30" spans="1:8" ht="15.75">
      <c r="A30" s="69" t="s">
        <v>117</v>
      </c>
      <c r="B30" s="13"/>
      <c r="C30" s="14"/>
      <c r="D30" s="72"/>
      <c r="E30" s="73"/>
      <c r="F30" s="73"/>
      <c r="G30" s="102"/>
      <c r="H30" s="15"/>
    </row>
    <row r="31" spans="1:8" ht="15.75">
      <c r="A31" s="69" t="s">
        <v>19</v>
      </c>
      <c r="B31" s="13"/>
      <c r="C31" s="14"/>
      <c r="D31" s="72"/>
      <c r="E31" s="73"/>
      <c r="F31" s="73"/>
      <c r="G31" s="102"/>
      <c r="H31" s="15"/>
    </row>
    <row r="32" spans="1:8" ht="15.75">
      <c r="A32" s="69" t="s">
        <v>149</v>
      </c>
      <c r="B32" s="13"/>
      <c r="C32" s="14"/>
      <c r="D32" s="72">
        <v>1</v>
      </c>
      <c r="E32" s="73">
        <v>326371</v>
      </c>
      <c r="F32" s="73">
        <v>78652</v>
      </c>
      <c r="G32" s="102">
        <f>F32/E32</f>
        <v>0.24098954870377576</v>
      </c>
      <c r="H32" s="15"/>
    </row>
    <row r="33" spans="1:8" ht="15.75">
      <c r="A33" s="69" t="s">
        <v>161</v>
      </c>
      <c r="B33" s="13"/>
      <c r="C33" s="14"/>
      <c r="D33" s="72">
        <v>3</v>
      </c>
      <c r="E33" s="73">
        <v>803853</v>
      </c>
      <c r="F33" s="73">
        <v>180181.87</v>
      </c>
      <c r="G33" s="102">
        <f>F33/E33</f>
        <v>0.22414778572699237</v>
      </c>
      <c r="H33" s="15"/>
    </row>
    <row r="34" spans="1:8" ht="15.75">
      <c r="A34" s="69" t="s">
        <v>76</v>
      </c>
      <c r="B34" s="13"/>
      <c r="C34" s="14"/>
      <c r="D34" s="72">
        <v>3</v>
      </c>
      <c r="E34" s="73">
        <v>2704555</v>
      </c>
      <c r="F34" s="73">
        <v>295285</v>
      </c>
      <c r="G34" s="102">
        <f>F34/E34</f>
        <v>0.10918062305998584</v>
      </c>
      <c r="H34" s="15"/>
    </row>
    <row r="35" spans="1:8" ht="15">
      <c r="A35" s="16" t="s">
        <v>28</v>
      </c>
      <c r="B35" s="13"/>
      <c r="C35" s="14"/>
      <c r="D35" s="76"/>
      <c r="E35" s="94"/>
      <c r="F35" s="73"/>
      <c r="G35" s="103"/>
      <c r="H35" s="15"/>
    </row>
    <row r="36" spans="1:8" ht="15">
      <c r="A36" s="16" t="s">
        <v>44</v>
      </c>
      <c r="B36" s="13"/>
      <c r="C36" s="14"/>
      <c r="D36" s="76"/>
      <c r="E36" s="94"/>
      <c r="F36" s="73"/>
      <c r="G36" s="103"/>
      <c r="H36" s="15"/>
    </row>
    <row r="37" spans="1:8" ht="15">
      <c r="A37" s="16" t="s">
        <v>30</v>
      </c>
      <c r="B37" s="13"/>
      <c r="C37" s="14"/>
      <c r="D37" s="76"/>
      <c r="E37" s="94"/>
      <c r="F37" s="73"/>
      <c r="G37" s="103"/>
      <c r="H37" s="15"/>
    </row>
    <row r="38" spans="1:8" ht="15">
      <c r="A38" s="17"/>
      <c r="B38" s="18"/>
      <c r="C38" s="14"/>
      <c r="D38" s="76"/>
      <c r="E38" s="95"/>
      <c r="F38" s="95"/>
      <c r="G38" s="103"/>
      <c r="H38" s="15"/>
    </row>
    <row r="39" spans="1:8" ht="15.75">
      <c r="A39" s="19" t="s">
        <v>31</v>
      </c>
      <c r="B39" s="20"/>
      <c r="C39" s="21"/>
      <c r="D39" s="80">
        <f>SUM(D9:D38)</f>
        <v>69</v>
      </c>
      <c r="E39" s="81">
        <f>SUM(E9:E38)</f>
        <v>19717008</v>
      </c>
      <c r="F39" s="81">
        <f>SUM(F9:F38)</f>
        <v>4475648.35</v>
      </c>
      <c r="G39" s="104">
        <f>F39/E39</f>
        <v>0.22699429599054785</v>
      </c>
      <c r="H39" s="15"/>
    </row>
    <row r="40" spans="1:8" ht="15.75">
      <c r="A40" s="22"/>
      <c r="B40" s="22"/>
      <c r="C40" s="22"/>
      <c r="D40" s="83"/>
      <c r="E40" s="84"/>
      <c r="F40" s="85"/>
      <c r="G40" s="85"/>
      <c r="H40" s="2"/>
    </row>
    <row r="41" spans="1:8" ht="18">
      <c r="A41" s="23" t="s">
        <v>139</v>
      </c>
      <c r="B41" s="24"/>
      <c r="C41" s="24"/>
      <c r="D41" s="25"/>
      <c r="E41" s="86"/>
      <c r="F41" s="87"/>
      <c r="G41" s="105"/>
      <c r="H41" s="2"/>
    </row>
    <row r="42" spans="1:8" ht="15.75">
      <c r="A42" s="26"/>
      <c r="B42" s="26"/>
      <c r="C42" s="26"/>
      <c r="D42" s="88"/>
      <c r="E42" s="25" t="s">
        <v>148</v>
      </c>
      <c r="F42" s="25" t="s">
        <v>148</v>
      </c>
      <c r="G42" s="106" t="s">
        <v>5</v>
      </c>
      <c r="H42" s="2"/>
    </row>
    <row r="43" spans="1:8" ht="15.75">
      <c r="A43" s="26"/>
      <c r="B43" s="26"/>
      <c r="C43" s="26"/>
      <c r="D43" s="88" t="s">
        <v>6</v>
      </c>
      <c r="E43" s="89" t="s">
        <v>135</v>
      </c>
      <c r="F43" s="87" t="s">
        <v>8</v>
      </c>
      <c r="G43" s="107" t="s">
        <v>136</v>
      </c>
      <c r="H43" s="2"/>
    </row>
    <row r="44" spans="1:8" ht="15.75">
      <c r="A44" s="27" t="s">
        <v>10</v>
      </c>
      <c r="B44" s="28"/>
      <c r="C44" s="14"/>
      <c r="D44" s="72">
        <v>12</v>
      </c>
      <c r="E44" s="109">
        <v>3855288</v>
      </c>
      <c r="F44" s="73">
        <v>191836.78</v>
      </c>
      <c r="G44" s="102">
        <f>1-(+F44/E44)</f>
        <v>0.9502406097806442</v>
      </c>
      <c r="H44" s="2"/>
    </row>
    <row r="45" spans="1:8" ht="15.75">
      <c r="A45" s="27"/>
      <c r="B45" s="28"/>
      <c r="C45" s="14"/>
      <c r="D45" s="72"/>
      <c r="E45" s="109"/>
      <c r="F45" s="73"/>
      <c r="G45" s="102"/>
      <c r="H45" s="2"/>
    </row>
    <row r="46" spans="1:8" ht="15.75">
      <c r="A46" s="27"/>
      <c r="B46" s="28"/>
      <c r="C46" s="14"/>
      <c r="D46" s="72"/>
      <c r="E46" s="109"/>
      <c r="F46" s="73"/>
      <c r="G46" s="102"/>
      <c r="H46" s="2"/>
    </row>
    <row r="47" spans="1:8" ht="15.75">
      <c r="A47" s="27"/>
      <c r="B47" s="28"/>
      <c r="C47" s="14"/>
      <c r="D47" s="72"/>
      <c r="E47" s="109"/>
      <c r="F47" s="73"/>
      <c r="G47" s="102"/>
      <c r="H47" s="2"/>
    </row>
    <row r="48" spans="1:8" ht="15.75">
      <c r="A48" s="27"/>
      <c r="B48" s="28"/>
      <c r="C48" s="14"/>
      <c r="D48" s="72"/>
      <c r="E48" s="109"/>
      <c r="F48" s="73"/>
      <c r="G48" s="102"/>
      <c r="H48" s="2"/>
    </row>
    <row r="49" spans="1:8" ht="15">
      <c r="A49" s="16" t="s">
        <v>140</v>
      </c>
      <c r="B49" s="30"/>
      <c r="C49" s="14"/>
      <c r="D49" s="76"/>
      <c r="E49" s="95"/>
      <c r="F49" s="73"/>
      <c r="G49" s="103"/>
      <c r="H49" s="2"/>
    </row>
    <row r="50" spans="1:8" ht="15">
      <c r="A50" s="16" t="s">
        <v>44</v>
      </c>
      <c r="B50" s="28"/>
      <c r="C50" s="14"/>
      <c r="D50" s="76"/>
      <c r="E50" s="94"/>
      <c r="F50" s="73"/>
      <c r="G50" s="103"/>
      <c r="H50" s="2"/>
    </row>
    <row r="51" spans="1:8" ht="15">
      <c r="A51" s="16" t="s">
        <v>30</v>
      </c>
      <c r="B51" s="28"/>
      <c r="C51" s="14"/>
      <c r="D51" s="76"/>
      <c r="E51" s="94"/>
      <c r="F51" s="73"/>
      <c r="G51" s="103"/>
      <c r="H51" s="2"/>
    </row>
    <row r="52" spans="1:8" ht="15.75">
      <c r="A52" s="32"/>
      <c r="B52" s="18"/>
      <c r="C52" s="14"/>
      <c r="D52" s="76"/>
      <c r="E52" s="79"/>
      <c r="F52" s="79"/>
      <c r="G52" s="103"/>
      <c r="H52" s="2"/>
    </row>
    <row r="53" spans="1:8" ht="15.75">
      <c r="A53" s="20" t="s">
        <v>141</v>
      </c>
      <c r="B53" s="20"/>
      <c r="C53" s="21"/>
      <c r="D53" s="136">
        <f>SUM(D44:D49)</f>
        <v>12</v>
      </c>
      <c r="E53" s="137">
        <f>SUM(E44:E52)</f>
        <v>3855288</v>
      </c>
      <c r="F53" s="137">
        <f>SUM(F44:F52)</f>
        <v>191836.78</v>
      </c>
      <c r="G53" s="108">
        <f>1-(+F53/E53)</f>
        <v>0.9502406097806442</v>
      </c>
      <c r="H53" s="2"/>
    </row>
    <row r="54" spans="1:8" ht="15.75">
      <c r="A54" s="22"/>
      <c r="B54" s="22"/>
      <c r="C54" s="22"/>
      <c r="D54" s="134"/>
      <c r="E54" s="135"/>
      <c r="F54" s="105"/>
      <c r="G54" s="105"/>
      <c r="H54" s="2"/>
    </row>
    <row r="55" spans="1:8" ht="18">
      <c r="A55" s="23" t="s">
        <v>32</v>
      </c>
      <c r="B55" s="24"/>
      <c r="C55" s="24"/>
      <c r="D55" s="25"/>
      <c r="E55" s="86"/>
      <c r="F55" s="87"/>
      <c r="G55" s="105"/>
      <c r="H55" s="2"/>
    </row>
    <row r="56" spans="1:8" ht="15.75">
      <c r="A56" s="26"/>
      <c r="B56" s="26"/>
      <c r="C56" s="26"/>
      <c r="D56" s="88"/>
      <c r="E56" s="25" t="s">
        <v>134</v>
      </c>
      <c r="F56" s="25" t="s">
        <v>134</v>
      </c>
      <c r="G56" s="106" t="s">
        <v>5</v>
      </c>
      <c r="H56" s="2"/>
    </row>
    <row r="57" spans="1:8" ht="15.75">
      <c r="A57" s="26"/>
      <c r="B57" s="26"/>
      <c r="C57" s="26"/>
      <c r="D57" s="88" t="s">
        <v>6</v>
      </c>
      <c r="E57" s="89" t="s">
        <v>135</v>
      </c>
      <c r="F57" s="87" t="s">
        <v>8</v>
      </c>
      <c r="G57" s="107" t="s">
        <v>136</v>
      </c>
      <c r="H57" s="2"/>
    </row>
    <row r="58" spans="1:8" ht="15.75">
      <c r="A58" s="27" t="s">
        <v>33</v>
      </c>
      <c r="B58" s="28"/>
      <c r="C58" s="14"/>
      <c r="D58" s="72">
        <v>95</v>
      </c>
      <c r="E58" s="73">
        <v>19877437.55</v>
      </c>
      <c r="F58" s="73">
        <v>923359.56</v>
      </c>
      <c r="G58" s="102">
        <f>1-(+F58/E58)</f>
        <v>0.9535473544979142</v>
      </c>
      <c r="H58" s="15"/>
    </row>
    <row r="59" spans="1:8" ht="15.75">
      <c r="A59" s="27" t="s">
        <v>34</v>
      </c>
      <c r="B59" s="28"/>
      <c r="C59" s="14"/>
      <c r="D59" s="72">
        <v>8</v>
      </c>
      <c r="E59" s="73">
        <v>8520971.94</v>
      </c>
      <c r="F59" s="73">
        <v>1113885.6</v>
      </c>
      <c r="G59" s="102">
        <f>1-(+F59/E59)</f>
        <v>0.8692771660506137</v>
      </c>
      <c r="H59" s="15"/>
    </row>
    <row r="60" spans="1:8" ht="15.75">
      <c r="A60" s="27" t="s">
        <v>35</v>
      </c>
      <c r="B60" s="28"/>
      <c r="C60" s="14"/>
      <c r="D60" s="72">
        <v>282</v>
      </c>
      <c r="E60" s="73">
        <v>20548679.25</v>
      </c>
      <c r="F60" s="73">
        <v>1088780.82</v>
      </c>
      <c r="G60" s="102">
        <f>1-(+F60/E60)</f>
        <v>0.9470145595853806</v>
      </c>
      <c r="H60" s="15"/>
    </row>
    <row r="61" spans="1:8" ht="15.75">
      <c r="A61" s="27" t="s">
        <v>36</v>
      </c>
      <c r="B61" s="28"/>
      <c r="C61" s="14"/>
      <c r="D61" s="72">
        <v>23</v>
      </c>
      <c r="E61" s="73">
        <v>2524974</v>
      </c>
      <c r="F61" s="73">
        <v>196749.65</v>
      </c>
      <c r="G61" s="102">
        <f>1-(+F61/E61)</f>
        <v>0.9220785441751084</v>
      </c>
      <c r="H61" s="15"/>
    </row>
    <row r="62" spans="1:8" ht="15.75">
      <c r="A62" s="27" t="s">
        <v>37</v>
      </c>
      <c r="B62" s="28"/>
      <c r="C62" s="14"/>
      <c r="D62" s="72">
        <v>115</v>
      </c>
      <c r="E62" s="73">
        <v>22271794.73</v>
      </c>
      <c r="F62" s="73">
        <v>1726481.18</v>
      </c>
      <c r="G62" s="102">
        <f>1-(+F62/E62)</f>
        <v>0.9224812727968241</v>
      </c>
      <c r="H62" s="15"/>
    </row>
    <row r="63" spans="1:8" ht="15.75">
      <c r="A63" s="27" t="s">
        <v>38</v>
      </c>
      <c r="B63" s="28"/>
      <c r="C63" s="14"/>
      <c r="D63" s="72"/>
      <c r="E63" s="73"/>
      <c r="F63" s="73"/>
      <c r="G63" s="102"/>
      <c r="H63" s="15"/>
    </row>
    <row r="64" spans="1:8" ht="15.75">
      <c r="A64" s="27" t="s">
        <v>39</v>
      </c>
      <c r="B64" s="28"/>
      <c r="C64" s="14"/>
      <c r="D64" s="72">
        <v>36</v>
      </c>
      <c r="E64" s="73">
        <v>9659379</v>
      </c>
      <c r="F64" s="73">
        <v>592947.36</v>
      </c>
      <c r="G64" s="102">
        <f aca="true" t="shared" si="0" ref="G64:G69">1-(+F64/E64)</f>
        <v>0.9386143394932531</v>
      </c>
      <c r="H64" s="15"/>
    </row>
    <row r="65" spans="1:8" ht="15.75">
      <c r="A65" s="27" t="s">
        <v>40</v>
      </c>
      <c r="B65" s="28"/>
      <c r="C65" s="14"/>
      <c r="D65" s="72">
        <v>8</v>
      </c>
      <c r="E65" s="73">
        <v>1360569</v>
      </c>
      <c r="F65" s="73">
        <v>73076.38</v>
      </c>
      <c r="G65" s="102">
        <f t="shared" si="0"/>
        <v>0.9462898390305821</v>
      </c>
      <c r="H65" s="15"/>
    </row>
    <row r="66" spans="1:8" ht="15.75">
      <c r="A66" s="53" t="s">
        <v>41</v>
      </c>
      <c r="B66" s="28"/>
      <c r="C66" s="14"/>
      <c r="D66" s="72">
        <v>6</v>
      </c>
      <c r="E66" s="73">
        <v>694850</v>
      </c>
      <c r="F66" s="73">
        <v>17725</v>
      </c>
      <c r="G66" s="102">
        <f t="shared" si="0"/>
        <v>0.9744908973159675</v>
      </c>
      <c r="H66" s="15"/>
    </row>
    <row r="67" spans="1:8" ht="15.75">
      <c r="A67" s="54" t="s">
        <v>60</v>
      </c>
      <c r="B67" s="28"/>
      <c r="C67" s="14"/>
      <c r="D67" s="72">
        <v>2</v>
      </c>
      <c r="E67" s="73">
        <v>203100</v>
      </c>
      <c r="F67" s="73">
        <v>45900</v>
      </c>
      <c r="G67" s="102">
        <f t="shared" si="0"/>
        <v>0.7740029542097489</v>
      </c>
      <c r="H67" s="15"/>
    </row>
    <row r="68" spans="1:8" ht="15.75">
      <c r="A68" s="27" t="s">
        <v>99</v>
      </c>
      <c r="B68" s="28"/>
      <c r="C68" s="14"/>
      <c r="D68" s="72">
        <v>1172</v>
      </c>
      <c r="E68" s="73">
        <v>123441320.06</v>
      </c>
      <c r="F68" s="73">
        <v>13660692.15</v>
      </c>
      <c r="G68" s="102">
        <f t="shared" si="0"/>
        <v>0.8893345263696137</v>
      </c>
      <c r="H68" s="15"/>
    </row>
    <row r="69" spans="1:8" ht="15.75">
      <c r="A69" s="70" t="s">
        <v>100</v>
      </c>
      <c r="B69" s="30"/>
      <c r="C69" s="14"/>
      <c r="D69" s="72">
        <v>3</v>
      </c>
      <c r="E69" s="73">
        <v>541343</v>
      </c>
      <c r="F69" s="73">
        <v>54183.33</v>
      </c>
      <c r="G69" s="102">
        <f t="shared" si="0"/>
        <v>0.8999094289572416</v>
      </c>
      <c r="H69" s="15"/>
    </row>
    <row r="70" spans="1:8" ht="15">
      <c r="A70" s="31" t="s">
        <v>42</v>
      </c>
      <c r="B70" s="30"/>
      <c r="C70" s="14"/>
      <c r="D70" s="76"/>
      <c r="E70" s="95"/>
      <c r="F70" s="73"/>
      <c r="G70" s="103"/>
      <c r="H70" s="15"/>
    </row>
    <row r="71" spans="1:8" ht="15">
      <c r="A71" s="16" t="s">
        <v>43</v>
      </c>
      <c r="B71" s="28"/>
      <c r="C71" s="14"/>
      <c r="D71" s="76"/>
      <c r="E71" s="95"/>
      <c r="F71" s="73"/>
      <c r="G71" s="103"/>
      <c r="H71" s="15"/>
    </row>
    <row r="72" spans="1:8" ht="15">
      <c r="A72" s="16" t="s">
        <v>29</v>
      </c>
      <c r="B72" s="28"/>
      <c r="C72" s="14"/>
      <c r="D72" s="76"/>
      <c r="E72" s="94"/>
      <c r="F72" s="73"/>
      <c r="G72" s="103"/>
      <c r="H72" s="15"/>
    </row>
    <row r="73" spans="1:8" ht="15">
      <c r="A73" s="16" t="s">
        <v>30</v>
      </c>
      <c r="B73" s="28"/>
      <c r="C73" s="14"/>
      <c r="D73" s="76"/>
      <c r="E73" s="94"/>
      <c r="F73" s="73"/>
      <c r="G73" s="103"/>
      <c r="H73" s="15"/>
    </row>
    <row r="74" spans="1:8" ht="15.75">
      <c r="A74" s="32"/>
      <c r="B74" s="18"/>
      <c r="C74" s="14"/>
      <c r="D74" s="76"/>
      <c r="E74" s="79"/>
      <c r="F74" s="79"/>
      <c r="G74" s="103"/>
      <c r="H74" s="2"/>
    </row>
    <row r="75" spans="1:8" ht="15.75">
      <c r="A75" s="20" t="s">
        <v>45</v>
      </c>
      <c r="B75" s="20"/>
      <c r="C75" s="21"/>
      <c r="D75" s="80">
        <f>SUM(D58:D71)</f>
        <v>1750</v>
      </c>
      <c r="E75" s="81">
        <f>SUM(E58:E74)</f>
        <v>209644418.53</v>
      </c>
      <c r="F75" s="81">
        <f>SUM(F58:F74)</f>
        <v>19493781.03</v>
      </c>
      <c r="G75" s="108">
        <f>1-(+F75/E75)</f>
        <v>0.9070150249327509</v>
      </c>
      <c r="H75" s="2"/>
    </row>
    <row r="76" spans="1:8" ht="18">
      <c r="A76" s="35" t="s">
        <v>46</v>
      </c>
      <c r="B76" s="36"/>
      <c r="C76" s="36"/>
      <c r="D76" s="36"/>
      <c r="E76" s="36"/>
      <c r="F76" s="37">
        <f>F75+F39+F53</f>
        <v>24161266.160000004</v>
      </c>
      <c r="G76" s="36"/>
      <c r="H76" s="2"/>
    </row>
    <row r="77" spans="1:8" ht="15.75">
      <c r="A77" s="4" t="s">
        <v>47</v>
      </c>
      <c r="B77" s="40"/>
      <c r="C77" s="40"/>
      <c r="D77" s="40"/>
      <c r="E77" s="40"/>
      <c r="F77" s="41"/>
      <c r="G77" s="40"/>
      <c r="H77" s="2"/>
    </row>
    <row r="78" spans="1:8" ht="15.75">
      <c r="A78" s="4" t="s">
        <v>48</v>
      </c>
      <c r="B78" s="40"/>
      <c r="C78" s="40"/>
      <c r="D78" s="40"/>
      <c r="E78" s="40"/>
      <c r="F78" s="41"/>
      <c r="G78" s="40"/>
      <c r="H78" s="2"/>
    </row>
    <row r="79" spans="1:8" ht="15.75">
      <c r="A79" s="4" t="s">
        <v>49</v>
      </c>
      <c r="B79" s="40"/>
      <c r="C79" s="40"/>
      <c r="D79" s="40"/>
      <c r="E79" s="40"/>
      <c r="F79" s="41"/>
      <c r="G79" s="40"/>
      <c r="H79" s="2"/>
    </row>
    <row r="80" spans="1:8" ht="18">
      <c r="A80" s="42" t="s">
        <v>50</v>
      </c>
      <c r="B80" s="39"/>
      <c r="C80" s="39"/>
      <c r="D80" s="39"/>
      <c r="E80" s="39"/>
      <c r="F80" s="37"/>
      <c r="G80" s="39"/>
      <c r="H80" s="2"/>
    </row>
    <row r="81" spans="1:8" ht="18">
      <c r="A81" s="43"/>
      <c r="B81" s="39"/>
      <c r="C81" s="39"/>
      <c r="D81" s="39"/>
      <c r="E81" s="37"/>
      <c r="F81" s="2"/>
      <c r="G81" s="2"/>
      <c r="H81" s="2"/>
    </row>
    <row r="82" spans="1:8" ht="18">
      <c r="A82" s="114"/>
      <c r="B82" s="115"/>
      <c r="C82" s="115"/>
      <c r="D82" s="115"/>
      <c r="E82" s="44"/>
      <c r="F82" s="2"/>
      <c r="G82" s="2"/>
      <c r="H82" s="2"/>
    </row>
    <row r="83" spans="1:8" ht="18">
      <c r="A83" s="43"/>
      <c r="B83" s="39"/>
      <c r="C83" s="39"/>
      <c r="D83" s="39"/>
      <c r="E83" s="45"/>
      <c r="F83" s="2"/>
      <c r="G83" s="2"/>
      <c r="H83" s="2"/>
    </row>
    <row r="84" spans="1:8" ht="18">
      <c r="A84" s="43"/>
      <c r="B84" s="39"/>
      <c r="C84" s="39"/>
      <c r="D84" s="39"/>
      <c r="E84" s="46"/>
      <c r="F84" s="2"/>
      <c r="G84" s="2"/>
      <c r="H84" s="2"/>
    </row>
    <row r="85" spans="1:8" ht="18">
      <c r="A85" s="43"/>
      <c r="B85" s="39"/>
      <c r="C85" s="39"/>
      <c r="D85" s="39"/>
      <c r="E85" s="37"/>
      <c r="F85" s="2"/>
      <c r="G85" s="2"/>
      <c r="H85" s="2"/>
    </row>
    <row r="86" spans="1:8" ht="18">
      <c r="A86" s="43"/>
      <c r="B86" s="39"/>
      <c r="C86" s="39"/>
      <c r="D86" s="39"/>
      <c r="E86" s="37"/>
      <c r="F86" s="2"/>
      <c r="G86" s="2"/>
      <c r="H86" s="2"/>
    </row>
    <row r="87" spans="1:8" ht="18">
      <c r="A87" s="43"/>
      <c r="B87" s="39"/>
      <c r="C87" s="39"/>
      <c r="D87" s="39"/>
      <c r="E87" s="44"/>
      <c r="F87" s="2"/>
      <c r="G87" s="2"/>
      <c r="H87" s="2"/>
    </row>
    <row r="88" spans="1:8" ht="18">
      <c r="A88" s="43"/>
      <c r="B88" s="39"/>
      <c r="C88" s="39"/>
      <c r="D88" s="39"/>
      <c r="E88" s="45"/>
      <c r="F88" s="2"/>
      <c r="G88" s="2"/>
      <c r="H88" s="2"/>
    </row>
    <row r="89" spans="1:8" ht="18">
      <c r="A89" s="43"/>
      <c r="B89" s="39"/>
      <c r="C89" s="39"/>
      <c r="D89" s="39"/>
      <c r="E89" s="45"/>
      <c r="F89" s="2"/>
      <c r="G89" s="2"/>
      <c r="H89" s="2"/>
    </row>
    <row r="90" spans="1:8" ht="18">
      <c r="A90" s="43"/>
      <c r="B90" s="39"/>
      <c r="C90" s="39"/>
      <c r="D90" s="39"/>
      <c r="E90" s="45"/>
      <c r="F90" s="2"/>
      <c r="G90" s="2"/>
      <c r="H90" s="2"/>
    </row>
    <row r="91" spans="1:8" ht="18">
      <c r="A91" s="43"/>
      <c r="B91" s="39"/>
      <c r="C91" s="39"/>
      <c r="D91" s="39"/>
      <c r="E91" s="47"/>
      <c r="F91" s="2"/>
      <c r="G91" s="2"/>
      <c r="H91" s="2"/>
    </row>
    <row r="92" spans="1:8" ht="18">
      <c r="A92" s="43"/>
      <c r="B92" s="39"/>
      <c r="C92" s="39"/>
      <c r="D92" s="39"/>
      <c r="E92" s="39"/>
      <c r="F92" s="2"/>
      <c r="G92" s="2"/>
      <c r="H92" s="2"/>
    </row>
    <row r="93" spans="1:8" ht="15.75">
      <c r="A93" s="48"/>
      <c r="B93" s="2"/>
      <c r="C93" s="2"/>
      <c r="D93" s="2"/>
      <c r="E93" s="2"/>
      <c r="F93" s="2"/>
      <c r="G93" s="2"/>
      <c r="H93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="87" zoomScaleNormal="87" zoomScalePageLayoutView="0" workbookViewId="0" topLeftCell="A40">
      <selection activeCell="A62" sqref="A62:IV62"/>
    </sheetView>
  </sheetViews>
  <sheetFormatPr defaultColWidth="8.8867187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NOVEMBER 2022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1"/>
      <c r="B5" s="116"/>
      <c r="C5" s="116"/>
      <c r="D5" s="60" t="s">
        <v>77</v>
      </c>
      <c r="E5" s="61"/>
      <c r="F5" s="8"/>
      <c r="G5" s="117"/>
      <c r="H5" s="2"/>
    </row>
    <row r="6" spans="1:8" ht="18">
      <c r="A6" s="23" t="s">
        <v>3</v>
      </c>
      <c r="B6" s="116"/>
      <c r="C6" s="116"/>
      <c r="D6" s="116"/>
      <c r="E6" s="116"/>
      <c r="F6" s="117"/>
      <c r="G6" s="117"/>
      <c r="H6" s="2"/>
    </row>
    <row r="7" spans="1:8" ht="15.75">
      <c r="A7" s="63"/>
      <c r="B7" s="63"/>
      <c r="C7" s="63"/>
      <c r="D7" s="63"/>
      <c r="E7" s="25" t="s">
        <v>4</v>
      </c>
      <c r="F7" s="25" t="s">
        <v>4</v>
      </c>
      <c r="G7" s="12" t="s">
        <v>5</v>
      </c>
      <c r="H7" s="2"/>
    </row>
    <row r="8" spans="1:8" ht="15.75">
      <c r="A8" s="63"/>
      <c r="B8" s="63"/>
      <c r="C8" s="63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>
      <c r="A9" s="92" t="s">
        <v>10</v>
      </c>
      <c r="B9" s="13"/>
      <c r="C9" s="14"/>
      <c r="D9" s="72"/>
      <c r="E9" s="97"/>
      <c r="F9" s="109"/>
      <c r="G9" s="102"/>
      <c r="H9" s="15"/>
    </row>
    <row r="10" spans="1:8" ht="15.75">
      <c r="A10" s="92" t="s">
        <v>11</v>
      </c>
      <c r="B10" s="13"/>
      <c r="C10" s="14"/>
      <c r="D10" s="72"/>
      <c r="E10" s="97"/>
      <c r="F10" s="109"/>
      <c r="G10" s="102"/>
      <c r="H10" s="15"/>
    </row>
    <row r="11" spans="1:8" ht="15.75">
      <c r="A11" s="92" t="s">
        <v>121</v>
      </c>
      <c r="B11" s="13"/>
      <c r="C11" s="14"/>
      <c r="D11" s="72"/>
      <c r="E11" s="97"/>
      <c r="F11" s="109"/>
      <c r="G11" s="102"/>
      <c r="H11" s="15"/>
    </row>
    <row r="12" spans="1:8" ht="15.75">
      <c r="A12" s="92" t="s">
        <v>25</v>
      </c>
      <c r="B12" s="13"/>
      <c r="C12" s="14"/>
      <c r="D12" s="72"/>
      <c r="E12" s="97"/>
      <c r="F12" s="109"/>
      <c r="G12" s="102"/>
      <c r="H12" s="15"/>
    </row>
    <row r="13" spans="1:8" ht="15.75">
      <c r="A13" s="92" t="s">
        <v>74</v>
      </c>
      <c r="B13" s="13"/>
      <c r="C13" s="14"/>
      <c r="D13" s="72">
        <v>13</v>
      </c>
      <c r="E13" s="97">
        <v>2879831</v>
      </c>
      <c r="F13" s="109">
        <v>1040790</v>
      </c>
      <c r="G13" s="102">
        <f>F13/E13</f>
        <v>0.36140662420815667</v>
      </c>
      <c r="H13" s="15"/>
    </row>
    <row r="14" spans="1:8" ht="15.75">
      <c r="A14" s="92" t="s">
        <v>107</v>
      </c>
      <c r="B14" s="13"/>
      <c r="C14" s="14"/>
      <c r="D14" s="72">
        <v>2</v>
      </c>
      <c r="E14" s="97">
        <v>510088</v>
      </c>
      <c r="F14" s="109">
        <v>93333.5</v>
      </c>
      <c r="G14" s="102">
        <f>F14/E14</f>
        <v>0.18297529053810324</v>
      </c>
      <c r="H14" s="15"/>
    </row>
    <row r="15" spans="1:8" ht="15.75">
      <c r="A15" s="92" t="s">
        <v>109</v>
      </c>
      <c r="B15" s="13"/>
      <c r="C15" s="14"/>
      <c r="D15" s="72"/>
      <c r="E15" s="97"/>
      <c r="F15" s="109"/>
      <c r="G15" s="102"/>
      <c r="H15" s="15"/>
    </row>
    <row r="16" spans="1:8" ht="15.75">
      <c r="A16" s="92" t="s">
        <v>104</v>
      </c>
      <c r="B16" s="13"/>
      <c r="C16" s="14"/>
      <c r="D16" s="72">
        <v>1</v>
      </c>
      <c r="E16" s="97">
        <v>247249</v>
      </c>
      <c r="F16" s="109">
        <v>62677</v>
      </c>
      <c r="G16" s="102">
        <f>F16/E16</f>
        <v>0.25349748633968183</v>
      </c>
      <c r="H16" s="15"/>
    </row>
    <row r="17" spans="1:8" ht="15.75">
      <c r="A17" s="92" t="s">
        <v>78</v>
      </c>
      <c r="B17" s="13"/>
      <c r="C17" s="14"/>
      <c r="D17" s="72">
        <v>2</v>
      </c>
      <c r="E17" s="97">
        <v>505121</v>
      </c>
      <c r="F17" s="109">
        <v>206598</v>
      </c>
      <c r="G17" s="102">
        <f>F17/E17</f>
        <v>0.409006950809806</v>
      </c>
      <c r="H17" s="15"/>
    </row>
    <row r="18" spans="1:8" ht="15.75">
      <c r="A18" s="69" t="s">
        <v>115</v>
      </c>
      <c r="B18" s="13"/>
      <c r="C18" s="14"/>
      <c r="D18" s="72">
        <v>1</v>
      </c>
      <c r="E18" s="97">
        <v>387154</v>
      </c>
      <c r="F18" s="109">
        <v>129411</v>
      </c>
      <c r="G18" s="102">
        <f>F18/E18</f>
        <v>0.3342623348848262</v>
      </c>
      <c r="H18" s="15"/>
    </row>
    <row r="19" spans="1:8" ht="15.75">
      <c r="A19" s="69" t="s">
        <v>14</v>
      </c>
      <c r="B19" s="13"/>
      <c r="C19" s="14"/>
      <c r="D19" s="72"/>
      <c r="E19" s="97"/>
      <c r="F19" s="109"/>
      <c r="G19" s="102"/>
      <c r="H19" s="15"/>
    </row>
    <row r="20" spans="1:8" ht="15.75">
      <c r="A20" s="92" t="s">
        <v>15</v>
      </c>
      <c r="B20" s="13"/>
      <c r="C20" s="14"/>
      <c r="D20" s="72">
        <v>2</v>
      </c>
      <c r="E20" s="97">
        <v>1172894</v>
      </c>
      <c r="F20" s="109">
        <v>341855</v>
      </c>
      <c r="G20" s="102">
        <f>F20/E20</f>
        <v>0.2914628261377413</v>
      </c>
      <c r="H20" s="15"/>
    </row>
    <row r="21" spans="1:8" ht="15.75">
      <c r="A21" s="92" t="s">
        <v>59</v>
      </c>
      <c r="B21" s="13"/>
      <c r="C21" s="14"/>
      <c r="D21" s="72"/>
      <c r="E21" s="97"/>
      <c r="F21" s="109"/>
      <c r="G21" s="102"/>
      <c r="H21" s="15"/>
    </row>
    <row r="22" spans="1:8" ht="15.75">
      <c r="A22" s="92" t="s">
        <v>98</v>
      </c>
      <c r="B22" s="13"/>
      <c r="C22" s="14"/>
      <c r="D22" s="72"/>
      <c r="E22" s="97"/>
      <c r="F22" s="109"/>
      <c r="G22" s="102"/>
      <c r="H22" s="15"/>
    </row>
    <row r="23" spans="1:8" ht="15.75">
      <c r="A23" s="92" t="s">
        <v>116</v>
      </c>
      <c r="B23" s="13"/>
      <c r="C23" s="14"/>
      <c r="D23" s="72">
        <v>3</v>
      </c>
      <c r="E23" s="97">
        <v>875591</v>
      </c>
      <c r="F23" s="109">
        <v>253574.02</v>
      </c>
      <c r="G23" s="102">
        <f aca="true" t="shared" si="0" ref="G23:G29">F23/E23</f>
        <v>0.28960327367458094</v>
      </c>
      <c r="H23" s="15"/>
    </row>
    <row r="24" spans="1:8" ht="15.75">
      <c r="A24" s="92" t="s">
        <v>18</v>
      </c>
      <c r="B24" s="13"/>
      <c r="C24" s="14"/>
      <c r="D24" s="72">
        <v>2</v>
      </c>
      <c r="E24" s="97">
        <v>1597418</v>
      </c>
      <c r="F24" s="109">
        <v>347554</v>
      </c>
      <c r="G24" s="102">
        <f t="shared" si="0"/>
        <v>0.2175723573917409</v>
      </c>
      <c r="H24" s="15"/>
    </row>
    <row r="25" spans="1:8" ht="15.75">
      <c r="A25" s="93" t="s">
        <v>20</v>
      </c>
      <c r="B25" s="13"/>
      <c r="C25" s="14"/>
      <c r="D25" s="72">
        <v>4</v>
      </c>
      <c r="E25" s="97">
        <v>812172</v>
      </c>
      <c r="F25" s="109">
        <v>154098</v>
      </c>
      <c r="G25" s="102">
        <f t="shared" si="0"/>
        <v>0.18973567175425896</v>
      </c>
      <c r="H25" s="15"/>
    </row>
    <row r="26" spans="1:8" ht="15.75">
      <c r="A26" s="93" t="s">
        <v>21</v>
      </c>
      <c r="B26" s="13"/>
      <c r="C26" s="14"/>
      <c r="D26" s="72"/>
      <c r="E26" s="97"/>
      <c r="F26" s="109"/>
      <c r="G26" s="102"/>
      <c r="H26" s="15"/>
    </row>
    <row r="27" spans="1:8" ht="15.75">
      <c r="A27" s="69" t="s">
        <v>22</v>
      </c>
      <c r="B27" s="13"/>
      <c r="C27" s="14"/>
      <c r="D27" s="72"/>
      <c r="E27" s="97"/>
      <c r="F27" s="109"/>
      <c r="G27" s="102"/>
      <c r="H27" s="15"/>
    </row>
    <row r="28" spans="1:8" ht="15.75">
      <c r="A28" s="69" t="s">
        <v>23</v>
      </c>
      <c r="B28" s="13"/>
      <c r="C28" s="14"/>
      <c r="D28" s="72"/>
      <c r="E28" s="97"/>
      <c r="F28" s="109"/>
      <c r="G28" s="102"/>
      <c r="H28" s="15"/>
    </row>
    <row r="29" spans="1:8" ht="15.75">
      <c r="A29" s="69" t="s">
        <v>24</v>
      </c>
      <c r="B29" s="13"/>
      <c r="C29" s="14"/>
      <c r="D29" s="72">
        <v>1</v>
      </c>
      <c r="E29" s="97">
        <v>65440</v>
      </c>
      <c r="F29" s="109">
        <v>20080</v>
      </c>
      <c r="G29" s="102">
        <f t="shared" si="0"/>
        <v>0.30684596577017115</v>
      </c>
      <c r="H29" s="15"/>
    </row>
    <row r="30" spans="1:8" ht="15.75">
      <c r="A30" s="69" t="s">
        <v>67</v>
      </c>
      <c r="B30" s="13"/>
      <c r="C30" s="14"/>
      <c r="D30" s="72"/>
      <c r="E30" s="97"/>
      <c r="F30" s="109"/>
      <c r="G30" s="102"/>
      <c r="H30" s="15"/>
    </row>
    <row r="31" spans="1:8" ht="15.75">
      <c r="A31" s="69" t="s">
        <v>79</v>
      </c>
      <c r="B31" s="13"/>
      <c r="C31" s="14"/>
      <c r="D31" s="72"/>
      <c r="E31" s="97"/>
      <c r="F31" s="109"/>
      <c r="G31" s="102"/>
      <c r="H31" s="15"/>
    </row>
    <row r="32" spans="1:8" ht="15.75">
      <c r="A32" s="69" t="s">
        <v>111</v>
      </c>
      <c r="B32" s="13"/>
      <c r="C32" s="14"/>
      <c r="D32" s="72">
        <v>2</v>
      </c>
      <c r="E32" s="97">
        <v>97395</v>
      </c>
      <c r="F32" s="109">
        <v>31691</v>
      </c>
      <c r="G32" s="102">
        <f>F32/E32</f>
        <v>0.32538631346578367</v>
      </c>
      <c r="H32" s="15"/>
    </row>
    <row r="33" spans="1:8" ht="15.75">
      <c r="A33" s="69" t="s">
        <v>27</v>
      </c>
      <c r="B33" s="13"/>
      <c r="C33" s="14"/>
      <c r="D33" s="72"/>
      <c r="E33" s="97"/>
      <c r="F33" s="109"/>
      <c r="G33" s="102"/>
      <c r="H33" s="15"/>
    </row>
    <row r="34" spans="1:8" ht="15.75">
      <c r="A34" s="69" t="s">
        <v>76</v>
      </c>
      <c r="B34" s="13"/>
      <c r="C34" s="14"/>
      <c r="D34" s="72">
        <v>6</v>
      </c>
      <c r="E34" s="97">
        <v>4236270</v>
      </c>
      <c r="F34" s="109">
        <v>576812</v>
      </c>
      <c r="G34" s="102">
        <f>F34/E34</f>
        <v>0.13616034860856366</v>
      </c>
      <c r="H34" s="15"/>
    </row>
    <row r="35" spans="1:8" ht="15">
      <c r="A35" s="16" t="s">
        <v>28</v>
      </c>
      <c r="B35" s="13"/>
      <c r="C35" s="14"/>
      <c r="D35" s="76"/>
      <c r="E35" s="97"/>
      <c r="F35" s="109"/>
      <c r="G35" s="103"/>
      <c r="H35" s="15"/>
    </row>
    <row r="36" spans="1:8" ht="15">
      <c r="A36" s="16" t="s">
        <v>44</v>
      </c>
      <c r="B36" s="13"/>
      <c r="C36" s="14"/>
      <c r="D36" s="76"/>
      <c r="E36" s="97"/>
      <c r="F36" s="109">
        <v>7500</v>
      </c>
      <c r="G36" s="103"/>
      <c r="H36" s="15"/>
    </row>
    <row r="37" spans="1:8" ht="15">
      <c r="A37" s="16" t="s">
        <v>30</v>
      </c>
      <c r="B37" s="13"/>
      <c r="C37" s="14"/>
      <c r="D37" s="76"/>
      <c r="E37" s="94"/>
      <c r="F37" s="73"/>
      <c r="G37" s="103"/>
      <c r="H37" s="15"/>
    </row>
    <row r="38" spans="1:8" ht="15">
      <c r="A38" s="17"/>
      <c r="B38" s="18"/>
      <c r="C38" s="14"/>
      <c r="D38" s="76"/>
      <c r="E38" s="95"/>
      <c r="F38" s="95"/>
      <c r="G38" s="103"/>
      <c r="H38" s="15"/>
    </row>
    <row r="39" spans="1:8" ht="15.75">
      <c r="A39" s="19" t="s">
        <v>31</v>
      </c>
      <c r="B39" s="20"/>
      <c r="C39" s="21"/>
      <c r="D39" s="80">
        <f>SUM(D9:D38)</f>
        <v>39</v>
      </c>
      <c r="E39" s="81">
        <f>SUM(E9:E38)</f>
        <v>13386623</v>
      </c>
      <c r="F39" s="81">
        <f>SUM(F9:F38)</f>
        <v>3265973.52</v>
      </c>
      <c r="G39" s="104">
        <f>F39/E39</f>
        <v>0.24397292132601328</v>
      </c>
      <c r="H39" s="15"/>
    </row>
    <row r="40" spans="1:8" ht="15.75">
      <c r="A40" s="118"/>
      <c r="B40" s="119"/>
      <c r="C40" s="21"/>
      <c r="D40" s="120"/>
      <c r="E40" s="121"/>
      <c r="F40" s="121"/>
      <c r="G40" s="122"/>
      <c r="H40" s="15"/>
    </row>
    <row r="41" spans="1:8" ht="18">
      <c r="A41" s="23" t="s">
        <v>32</v>
      </c>
      <c r="B41" s="24"/>
      <c r="C41" s="24"/>
      <c r="D41" s="25"/>
      <c r="E41" s="86"/>
      <c r="F41" s="87"/>
      <c r="G41" s="105"/>
      <c r="H41" s="15"/>
    </row>
    <row r="42" spans="1:8" ht="15.75">
      <c r="A42" s="26"/>
      <c r="B42" s="26"/>
      <c r="C42" s="26"/>
      <c r="D42" s="88"/>
      <c r="E42" s="25" t="s">
        <v>134</v>
      </c>
      <c r="F42" s="25" t="s">
        <v>134</v>
      </c>
      <c r="G42" s="106" t="s">
        <v>5</v>
      </c>
      <c r="H42" s="15"/>
    </row>
    <row r="43" spans="1:8" ht="15.75">
      <c r="A43" s="26"/>
      <c r="B43" s="26"/>
      <c r="C43" s="26"/>
      <c r="D43" s="88" t="s">
        <v>6</v>
      </c>
      <c r="E43" s="89" t="s">
        <v>135</v>
      </c>
      <c r="F43" s="87" t="s">
        <v>8</v>
      </c>
      <c r="G43" s="107" t="s">
        <v>136</v>
      </c>
      <c r="H43" s="15"/>
    </row>
    <row r="44" spans="1:8" ht="15.75">
      <c r="A44" s="27" t="s">
        <v>33</v>
      </c>
      <c r="B44" s="28"/>
      <c r="C44" s="14"/>
      <c r="D44" s="72">
        <v>138</v>
      </c>
      <c r="E44" s="73">
        <v>22649570.65</v>
      </c>
      <c r="F44" s="73">
        <v>1247480.15</v>
      </c>
      <c r="G44" s="102">
        <f>1-(+F44/E44)</f>
        <v>0.9449225696470321</v>
      </c>
      <c r="H44" s="15"/>
    </row>
    <row r="45" spans="1:8" ht="15.75">
      <c r="A45" s="27" t="s">
        <v>34</v>
      </c>
      <c r="B45" s="28"/>
      <c r="C45" s="14"/>
      <c r="D45" s="72">
        <v>9</v>
      </c>
      <c r="E45" s="73">
        <v>4484568.87</v>
      </c>
      <c r="F45" s="73">
        <v>364077.16</v>
      </c>
      <c r="G45" s="102">
        <f aca="true" t="shared" si="1" ref="G45:G54">1-(+F45/E45)</f>
        <v>0.9188155716738943</v>
      </c>
      <c r="H45" s="15"/>
    </row>
    <row r="46" spans="1:8" ht="15.75">
      <c r="A46" s="27" t="s">
        <v>35</v>
      </c>
      <c r="B46" s="28"/>
      <c r="C46" s="14"/>
      <c r="D46" s="72">
        <v>147</v>
      </c>
      <c r="E46" s="73">
        <v>21558085.98</v>
      </c>
      <c r="F46" s="73">
        <v>1163657.03</v>
      </c>
      <c r="G46" s="102">
        <f t="shared" si="1"/>
        <v>0.9460222474722684</v>
      </c>
      <c r="H46" s="15"/>
    </row>
    <row r="47" spans="1:8" ht="15.75">
      <c r="A47" s="27" t="s">
        <v>36</v>
      </c>
      <c r="B47" s="28"/>
      <c r="C47" s="14"/>
      <c r="D47" s="72">
        <v>6</v>
      </c>
      <c r="E47" s="73">
        <v>522925.5</v>
      </c>
      <c r="F47" s="73">
        <v>49864.18</v>
      </c>
      <c r="G47" s="102">
        <f t="shared" si="1"/>
        <v>0.9046438163753727</v>
      </c>
      <c r="H47" s="15"/>
    </row>
    <row r="48" spans="1:8" ht="15.75">
      <c r="A48" s="27" t="s">
        <v>37</v>
      </c>
      <c r="B48" s="28"/>
      <c r="C48" s="14"/>
      <c r="D48" s="72">
        <v>106</v>
      </c>
      <c r="E48" s="73">
        <v>14461740.43</v>
      </c>
      <c r="F48" s="73">
        <v>1055788.18</v>
      </c>
      <c r="G48" s="102">
        <f t="shared" si="1"/>
        <v>0.9269943901212726</v>
      </c>
      <c r="H48" s="15"/>
    </row>
    <row r="49" spans="1:8" ht="15.75">
      <c r="A49" s="27" t="s">
        <v>38</v>
      </c>
      <c r="B49" s="28"/>
      <c r="C49" s="14"/>
      <c r="D49" s="72"/>
      <c r="E49" s="73"/>
      <c r="F49" s="73"/>
      <c r="G49" s="102"/>
      <c r="H49" s="2"/>
    </row>
    <row r="50" spans="1:8" ht="15.75">
      <c r="A50" s="27" t="s">
        <v>39</v>
      </c>
      <c r="B50" s="28"/>
      <c r="C50" s="14"/>
      <c r="D50" s="72">
        <v>10</v>
      </c>
      <c r="E50" s="73">
        <v>2037550</v>
      </c>
      <c r="F50" s="73">
        <v>216603.57</v>
      </c>
      <c r="G50" s="102">
        <f t="shared" si="1"/>
        <v>0.8936941081200461</v>
      </c>
      <c r="H50" s="2"/>
    </row>
    <row r="51" spans="1:8" ht="15.75">
      <c r="A51" s="27" t="s">
        <v>40</v>
      </c>
      <c r="B51" s="28"/>
      <c r="C51" s="14"/>
      <c r="D51" s="72">
        <v>4</v>
      </c>
      <c r="E51" s="73">
        <v>963665</v>
      </c>
      <c r="F51" s="73">
        <v>69900</v>
      </c>
      <c r="G51" s="102">
        <f t="shared" si="1"/>
        <v>0.9274644196894148</v>
      </c>
      <c r="H51" s="2"/>
    </row>
    <row r="52" spans="1:8" ht="15.75">
      <c r="A52" s="53" t="s">
        <v>41</v>
      </c>
      <c r="B52" s="28"/>
      <c r="C52" s="14"/>
      <c r="D52" s="72">
        <v>2</v>
      </c>
      <c r="E52" s="73">
        <v>685550</v>
      </c>
      <c r="F52" s="73">
        <v>32175</v>
      </c>
      <c r="G52" s="102">
        <f t="shared" si="1"/>
        <v>0.9530668806068121</v>
      </c>
      <c r="H52" s="2"/>
    </row>
    <row r="53" spans="1:8" ht="15.75">
      <c r="A53" s="54" t="s">
        <v>60</v>
      </c>
      <c r="B53" s="28"/>
      <c r="C53" s="14"/>
      <c r="D53" s="72"/>
      <c r="E53" s="73"/>
      <c r="F53" s="73"/>
      <c r="G53" s="102"/>
      <c r="H53" s="2"/>
    </row>
    <row r="54" spans="1:8" ht="15.75">
      <c r="A54" s="27" t="s">
        <v>99</v>
      </c>
      <c r="B54" s="28"/>
      <c r="C54" s="14"/>
      <c r="D54" s="72">
        <v>1352</v>
      </c>
      <c r="E54" s="73">
        <v>124016754.51</v>
      </c>
      <c r="F54" s="73">
        <v>13419339.88</v>
      </c>
      <c r="G54" s="102">
        <f t="shared" si="1"/>
        <v>0.8917941375500361</v>
      </c>
      <c r="H54" s="2"/>
    </row>
    <row r="55" spans="1:8" ht="15.75">
      <c r="A55" s="70" t="s">
        <v>100</v>
      </c>
      <c r="B55" s="30"/>
      <c r="C55" s="14"/>
      <c r="D55" s="72"/>
      <c r="E55" s="73"/>
      <c r="F55" s="73"/>
      <c r="G55" s="102"/>
      <c r="H55" s="2"/>
    </row>
    <row r="56" spans="1:8" ht="15">
      <c r="A56" s="16" t="s">
        <v>42</v>
      </c>
      <c r="B56" s="30"/>
      <c r="C56" s="14"/>
      <c r="D56" s="76"/>
      <c r="E56" s="95"/>
      <c r="F56" s="73"/>
      <c r="G56" s="103"/>
      <c r="H56" s="2"/>
    </row>
    <row r="57" spans="1:8" ht="15">
      <c r="A57" s="16" t="s">
        <v>43</v>
      </c>
      <c r="B57" s="28"/>
      <c r="C57" s="14"/>
      <c r="D57" s="76"/>
      <c r="E57" s="95"/>
      <c r="F57" s="73"/>
      <c r="G57" s="103"/>
      <c r="H57" s="2"/>
    </row>
    <row r="58" spans="1:8" ht="15">
      <c r="A58" s="16" t="s">
        <v>44</v>
      </c>
      <c r="B58" s="28"/>
      <c r="C58" s="14"/>
      <c r="D58" s="76"/>
      <c r="E58" s="94"/>
      <c r="F58" s="73"/>
      <c r="G58" s="103"/>
      <c r="H58" s="2"/>
    </row>
    <row r="59" spans="1:8" ht="15">
      <c r="A59" s="16" t="s">
        <v>30</v>
      </c>
      <c r="B59" s="28"/>
      <c r="C59" s="14"/>
      <c r="D59" s="76"/>
      <c r="E59" s="94"/>
      <c r="F59" s="73"/>
      <c r="G59" s="103"/>
      <c r="H59" s="2"/>
    </row>
    <row r="60" spans="1:8" ht="15.75">
      <c r="A60" s="32"/>
      <c r="B60" s="18"/>
      <c r="C60" s="14"/>
      <c r="D60" s="76"/>
      <c r="E60" s="79"/>
      <c r="F60" s="79"/>
      <c r="G60" s="103"/>
      <c r="H60" s="2"/>
    </row>
    <row r="61" spans="1:8" ht="15.75">
      <c r="A61" s="20" t="s">
        <v>45</v>
      </c>
      <c r="B61" s="20"/>
      <c r="C61" s="21"/>
      <c r="D61" s="80">
        <f>SUM(D44:D57)</f>
        <v>1774</v>
      </c>
      <c r="E61" s="81">
        <f>SUM(E44:E60)</f>
        <v>191380410.94</v>
      </c>
      <c r="F61" s="81">
        <f>SUM(F44:F60)</f>
        <v>17618885.15</v>
      </c>
      <c r="G61" s="108">
        <f>1-(+F61/E61)</f>
        <v>0.9079378863099854</v>
      </c>
      <c r="H61" s="2"/>
    </row>
    <row r="62" spans="1:8" ht="18">
      <c r="A62" s="35" t="s">
        <v>46</v>
      </c>
      <c r="B62" s="36"/>
      <c r="C62" s="36"/>
      <c r="D62" s="36"/>
      <c r="E62" s="36"/>
      <c r="F62" s="37">
        <f>F61+F39</f>
        <v>20884858.669999998</v>
      </c>
      <c r="G62" s="36"/>
      <c r="H62" s="2"/>
    </row>
    <row r="63" spans="1:8" ht="18">
      <c r="A63" s="43"/>
      <c r="B63" s="39"/>
      <c r="C63" s="39"/>
      <c r="D63" s="39"/>
      <c r="E63" s="44"/>
      <c r="F63" s="2"/>
      <c r="G63" s="2"/>
      <c r="H63" s="2"/>
    </row>
    <row r="64" spans="1:8" ht="15.7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>
      <c r="A67" s="4"/>
      <c r="B67" s="40"/>
      <c r="C67" s="40"/>
      <c r="D67" s="40"/>
      <c r="E67" s="40"/>
      <c r="F67" s="41"/>
      <c r="G67" s="40"/>
      <c r="H67" s="2"/>
    </row>
    <row r="68" spans="1:8" ht="18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>
      <c r="A69" s="43"/>
      <c r="B69" s="39"/>
      <c r="C69" s="39"/>
      <c r="D69" s="39"/>
      <c r="E69" s="39"/>
      <c r="F69" s="2"/>
      <c r="G69" s="2"/>
      <c r="H69" s="2"/>
    </row>
    <row r="70" spans="1:8" ht="15.75">
      <c r="A70" s="48"/>
      <c r="B70" s="2"/>
      <c r="C70" s="2"/>
      <c r="D70" s="2"/>
      <c r="E70" s="2"/>
      <c r="F70" s="2"/>
      <c r="G70" s="2"/>
      <c r="H70" s="2"/>
    </row>
  </sheetData>
  <sheetProtection/>
  <printOptions horizontalCentered="1"/>
  <pageMargins left="0.75" right="0.75" top="0.25" bottom="0.25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Goforth</dc:creator>
  <cp:keywords/>
  <dc:description/>
  <cp:lastModifiedBy>webteam-prod</cp:lastModifiedBy>
  <cp:lastPrinted>2023-01-10T13:38:28Z</cp:lastPrinted>
  <dcterms:created xsi:type="dcterms:W3CDTF">2012-06-07T14:04:25Z</dcterms:created>
  <dcterms:modified xsi:type="dcterms:W3CDTF">2023-01-10T13:50:00Z</dcterms:modified>
  <cp:category/>
  <cp:version/>
  <cp:contentType/>
  <cp:contentStatus/>
</cp:coreProperties>
</file>