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0" yWindow="132" windowWidth="7848" windowHeight="4080" tabRatio="684" activeTab="12"/>
  </bookViews>
  <sheets>
    <sheet name="ARG" sheetId="1" r:id="rId1"/>
    <sheet name="CARUTHERSVILLE" sheetId="2" r:id="rId2"/>
    <sheet name="HOLLYWOOD" sheetId="3" r:id="rId3"/>
    <sheet name="HARKC" sheetId="4" r:id="rId4"/>
    <sheet name="BALLYSKC" sheetId="5" r:id="rId5"/>
    <sheet name="AMERKC" sheetId="6" r:id="rId6"/>
    <sheet name="LAGRANGE" sheetId="7" r:id="rId7"/>
    <sheet name="AMERSC" sheetId="8" r:id="rId8"/>
    <sheet name="RIVERCITY" sheetId="9" r:id="rId9"/>
    <sheet name="HORSESHOE" sheetId="10" r:id="rId10"/>
    <sheet name="ISLEBV" sheetId="11" r:id="rId11"/>
    <sheet name="STJO" sheetId="12" r:id="rId12"/>
    <sheet name="CAPE" sheetId="13" r:id="rId13"/>
    <sheet name="STATE TOTALS" sheetId="14" r:id="rId14"/>
  </sheets>
  <definedNames>
    <definedName name="_xlfn.SHEET" hidden="1">#NAME?</definedName>
    <definedName name="_xlnm.Print_Area" localSheetId="13">'STATE TOTALS'!$A$1:$C$23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<sst xmlns="http://schemas.openxmlformats.org/spreadsheetml/2006/main" count="980" uniqueCount="163">
  <si>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</si>
  <si>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</si>
  <si>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</si>
  <si>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</si>
  <si>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</si>
  <si>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</si>
  <si>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</si>
  <si>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</si>
  <si>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</si>
  <si>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</si>
  <si>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</si>
  <si>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</si>
  <si>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</si>
  <si>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</si>
  <si>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</si>
  <si>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</si>
  <si>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</si>
  <si>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</si>
  <si>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</si>
  <si>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</si>
  <si>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</si>
  <si>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</si>
  <si>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</si>
  <si>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</si>
  <si>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</si>
  <si>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</si>
  <si>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</si>
  <si>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</si>
  <si>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</si>
  <si>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</si>
  <si>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</si>
  <si>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</si>
  <si>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</si>
  <si>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</si>
  <si>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</si>
  <si>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</si>
  <si>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</si>
  <si>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</si>
  <si>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</si>
  <si>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</si>
  <si>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</si>
  <si>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</si>
  <si>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</si>
  <si>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</si>
  <si>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</si>
  <si>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</si>
  <si>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</si>
  <si>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</si>
  <si>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</si>
  <si>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</si>
  <si>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</si>
  <si>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</si>
  <si>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</si>
  <si>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</si>
  <si>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</si>
  <si>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</si>
  <si>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</si>
  <si>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</si>
  <si>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</si>
  <si>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</si>
  <si>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</si>
  <si>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</si>
  <si>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</si>
  <si>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</si>
  <si>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</si>
  <si>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</si>
  <si>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</si>
  <si>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</si>
  <si>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</si>
  <si>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</si>
  <si>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</si>
  <si>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</si>
  <si>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</si>
  <si>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</si>
  <si>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</si>
  <si>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</si>
  <si>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EZ Baccarat</t>
  </si>
  <si>
    <t>BOAT:     RIVER CITY</t>
  </si>
  <si>
    <t xml:space="preserve">   Bonus Craps</t>
  </si>
  <si>
    <t xml:space="preserve">   Blackjack Switch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</si>
  <si>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</si>
  <si>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</si>
  <si>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</si>
  <si>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</si>
  <si>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</si>
  <si>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</si>
  <si>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</si>
  <si>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</si>
  <si>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</si>
  <si>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</si>
  <si>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</si>
  <si>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</si>
  <si>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Lunar Poker</t>
  </si>
  <si>
    <t xml:space="preserve">   Super 7</t>
  </si>
  <si>
    <t xml:space="preserve">   Three Card Poker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</si>
  <si>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</si>
  <si>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</si>
  <si>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</si>
  <si>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</si>
  <si>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</si>
  <si>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</si>
  <si>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</si>
  <si>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</si>
  <si>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</si>
  <si>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</si>
  <si>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</si>
  <si>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</si>
  <si>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</si>
  <si>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</si>
  <si>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</si>
  <si>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3 Card Poker</t>
  </si>
  <si>
    <t xml:space="preserve">   DJ Wild</t>
  </si>
  <si>
    <t xml:space="preserve">   Texas Ultimate</t>
  </si>
  <si>
    <t xml:space="preserve">   4 Card Frenzy</t>
  </si>
  <si>
    <t xml:space="preserve">   Cajun Stud Poker</t>
  </si>
  <si>
    <t xml:space="preserve">   Cajun Stud</t>
  </si>
  <si>
    <t xml:space="preserve">   Heads Up Hold'em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</si>
  <si>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</si>
  <si>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</si>
  <si>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</si>
  <si>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</si>
  <si>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Sic Bo</t>
  </si>
  <si>
    <t xml:space="preserve">   DJ Wild Poker</t>
  </si>
  <si>
    <t xml:space="preserve">   Fortune 7</t>
  </si>
  <si>
    <t xml:space="preserve">   Four Card Frenzy</t>
  </si>
  <si>
    <t xml:space="preserve">   Criss Cross Poker</t>
  </si>
  <si>
    <t xml:space="preserve">   Straw Poker</t>
  </si>
  <si>
    <t xml:space="preserve">  Multi Denom</t>
  </si>
  <si>
    <t xml:space="preserve">   DJ Wild Stud</t>
  </si>
  <si>
    <t xml:space="preserve">   Ultimate Texas Poker</t>
  </si>
  <si>
    <t xml:space="preserve">   5 Treasures Baccarat</t>
  </si>
  <si>
    <t xml:space="preserve">    I LUV Suits</t>
  </si>
  <si>
    <t xml:space="preserve">    EZ Baccarat</t>
  </si>
  <si>
    <t xml:space="preserve">BOAT:     AMERISTAR KC </t>
  </si>
  <si>
    <t>SLOT</t>
  </si>
  <si>
    <t>HANDLE</t>
  </si>
  <si>
    <t>PAYOUT % (1)</t>
  </si>
  <si>
    <t>BOAT: CENTURY CARUTHERSVILLE</t>
  </si>
  <si>
    <t>BOAT:     HARRAHS KANSAS CITY</t>
  </si>
  <si>
    <t>HYBRID TABLES</t>
  </si>
  <si>
    <t xml:space="preserve">   Hybrid Tournaments</t>
  </si>
  <si>
    <t xml:space="preserve">     TOTAL HYBRID:</t>
  </si>
  <si>
    <t xml:space="preserve">     HYBRID MACHINES:</t>
  </si>
  <si>
    <t xml:space="preserve">     HYBRID HANDLE:</t>
  </si>
  <si>
    <t xml:space="preserve">     HYBRID AGR:</t>
  </si>
  <si>
    <t>BOAT: CENTURY CAPE GIRARDEAU</t>
  </si>
  <si>
    <t xml:space="preserve">   BJ 6 to 5</t>
  </si>
  <si>
    <t xml:space="preserve">   Super Three Card</t>
  </si>
  <si>
    <t>HYBRID</t>
  </si>
  <si>
    <t xml:space="preserve">   Face Up Pai Gow</t>
  </si>
  <si>
    <t xml:space="preserve">   I Luv Suits</t>
  </si>
  <si>
    <t>BOAT:  BALLY'S KC</t>
  </si>
  <si>
    <t xml:space="preserve">   I LUV Suits</t>
  </si>
  <si>
    <t xml:space="preserve">   Blackjack 6 TO 5</t>
  </si>
  <si>
    <t xml:space="preserve">   Mini Baccarat</t>
  </si>
  <si>
    <t xml:space="preserve">   Baccarat</t>
  </si>
  <si>
    <t xml:space="preserve">   Mini Baccarat Dragon Bonus</t>
  </si>
  <si>
    <t xml:space="preserve">   Golden Frog Baccarat</t>
  </si>
  <si>
    <t xml:space="preserve">   5 Treasures</t>
  </si>
  <si>
    <t>BOAT:    HORSESHOE ST. LOUIS</t>
  </si>
  <si>
    <t xml:space="preserve">   Rising Phoenix MB</t>
  </si>
  <si>
    <t xml:space="preserve">   Big Blind UTH</t>
  </si>
  <si>
    <t>MONTH ENDED:  OCTOBER 2022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</si>
</sst>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_);[Red]\(#,##0.000\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u val="single"/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 val="single"/>
      <sz val="17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0">
    <xf numFmtId="0" fontId="5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NumberFormat="1" applyFont="1" applyFill="1" applyAlignment="1">
      <alignment horizontal="centerContinuous"/>
    </xf>
    <xf numFmtId="0" fontId="11" fillId="0" borderId="10" xfId="0" applyNumberFormat="1" applyFont="1" applyBorder="1" applyAlignment="1" applyProtection="1">
      <alignment/>
      <protection locked="0"/>
    </xf>
    <xf numFmtId="0" fontId="12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3" fillId="0" borderId="12" xfId="0" applyNumberFormat="1" applyFont="1" applyBorder="1" applyAlignment="1">
      <alignment/>
    </xf>
    <xf numFmtId="0" fontId="13" fillId="34" borderId="12" xfId="0" applyNumberFormat="1" applyFont="1" applyFill="1" applyBorder="1" applyAlignment="1">
      <alignment/>
    </xf>
    <xf numFmtId="0" fontId="12" fillId="34" borderId="10" xfId="0" applyNumberFormat="1" applyFont="1" applyFill="1" applyBorder="1" applyAlignment="1" applyProtection="1">
      <alignment/>
      <protection locked="0"/>
    </xf>
    <xf numFmtId="0" fontId="14" fillId="0" borderId="10" xfId="0" applyNumberFormat="1" applyFont="1" applyBorder="1" applyAlignment="1">
      <alignment horizontal="left"/>
    </xf>
    <xf numFmtId="0" fontId="14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5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center"/>
    </xf>
    <xf numFmtId="0" fontId="10" fillId="0" borderId="0" xfId="0" applyNumberFormat="1" applyFont="1" applyAlignment="1">
      <alignment/>
    </xf>
    <xf numFmtId="0" fontId="10" fillId="33" borderId="12" xfId="0" applyNumberFormat="1" applyFont="1" applyFill="1" applyBorder="1" applyAlignment="1" applyProtection="1">
      <alignment/>
      <protection locked="0"/>
    </xf>
    <xf numFmtId="0" fontId="12" fillId="33" borderId="10" xfId="0" applyNumberFormat="1" applyFont="1" applyFill="1" applyBorder="1" applyAlignment="1" applyProtection="1">
      <alignment/>
      <protection locked="0"/>
    </xf>
    <xf numFmtId="0" fontId="10" fillId="33" borderId="12" xfId="0" applyNumberFormat="1" applyFont="1" applyFill="1" applyBorder="1" applyAlignment="1" applyProtection="1">
      <alignment horizontal="left"/>
      <protection locked="0"/>
    </xf>
    <xf numFmtId="0" fontId="12" fillId="33" borderId="10" xfId="0" applyNumberFormat="1" applyFont="1" applyFill="1" applyBorder="1" applyAlignment="1" applyProtection="1">
      <alignment horizontal="centerContinuous"/>
      <protection locked="0"/>
    </xf>
    <xf numFmtId="0" fontId="13" fillId="0" borderId="12" xfId="0" applyNumberFormat="1" applyFont="1" applyBorder="1" applyAlignment="1">
      <alignment horizontal="left"/>
    </xf>
    <xf numFmtId="0" fontId="10" fillId="34" borderId="12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14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4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4" fontId="10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164" fontId="14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3" fontId="14" fillId="0" borderId="0" xfId="0" applyNumberFormat="1" applyFont="1" applyAlignment="1">
      <alignment horizontal="center"/>
    </xf>
    <xf numFmtId="3" fontId="14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NumberFormat="1" applyFont="1" applyAlignment="1" applyProtection="1">
      <alignment/>
      <protection locked="0"/>
    </xf>
    <xf numFmtId="8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2" xfId="0" applyNumberFormat="1" applyFont="1" applyFill="1" applyBorder="1" applyAlignment="1" applyProtection="1" quotePrefix="1">
      <alignment/>
      <protection locked="0"/>
    </xf>
    <xf numFmtId="0" fontId="6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3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6" fillId="33" borderId="0" xfId="0" applyNumberFormat="1" applyFont="1" applyFill="1" applyAlignment="1">
      <alignment/>
    </xf>
    <xf numFmtId="0" fontId="12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22" fillId="0" borderId="0" xfId="0" applyNumberFormat="1" applyFont="1" applyAlignment="1">
      <alignment/>
    </xf>
    <xf numFmtId="0" fontId="10" fillId="0" borderId="12" xfId="0" applyNumberFormat="1" applyFont="1" applyBorder="1" applyAlignment="1" applyProtection="1">
      <alignment/>
      <protection locked="0"/>
    </xf>
    <xf numFmtId="0" fontId="10" fillId="33" borderId="14" xfId="0" applyNumberFormat="1" applyFont="1" applyFill="1" applyBorder="1" applyAlignment="1" applyProtection="1">
      <alignment horizontal="left"/>
      <protection locked="0"/>
    </xf>
    <xf numFmtId="0" fontId="10" fillId="33" borderId="12" xfId="0" applyNumberFormat="1" applyFont="1" applyFill="1" applyBorder="1" applyAlignment="1" applyProtection="1">
      <alignment/>
      <protection locked="0"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164" fontId="12" fillId="0" borderId="12" xfId="0" applyNumberFormat="1" applyFont="1" applyBorder="1" applyAlignment="1" applyProtection="1">
      <alignment/>
      <protection locked="0"/>
    </xf>
    <xf numFmtId="4" fontId="12" fillId="0" borderId="12" xfId="0" applyNumberFormat="1" applyFont="1" applyBorder="1" applyAlignment="1" applyProtection="1">
      <alignment/>
      <protection locked="0"/>
    </xf>
    <xf numFmtId="3" fontId="12" fillId="34" borderId="12" xfId="0" applyNumberFormat="1" applyFont="1" applyFill="1" applyBorder="1" applyAlignment="1" applyProtection="1">
      <alignment horizontal="center"/>
      <protection locked="0"/>
    </xf>
    <xf numFmtId="4" fontId="12" fillId="33" borderId="12" xfId="0" applyNumberFormat="1" applyFont="1" applyFill="1" applyBorder="1" applyAlignment="1" applyProtection="1">
      <alignment/>
      <protection locked="0"/>
    </xf>
    <xf numFmtId="164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/>
      <protection locked="0"/>
    </xf>
    <xf numFmtId="3" fontId="14" fillId="33" borderId="12" xfId="0" applyNumberFormat="1" applyFont="1" applyFill="1" applyBorder="1" applyAlignment="1">
      <alignment horizontal="center"/>
    </xf>
    <xf numFmtId="4" fontId="14" fillId="33" borderId="12" xfId="0" applyNumberFormat="1" applyFont="1" applyFill="1" applyBorder="1" applyAlignment="1">
      <alignment/>
    </xf>
    <xf numFmtId="164" fontId="14" fillId="0" borderId="12" xfId="0" applyNumberFormat="1" applyFont="1" applyBorder="1" applyAlignment="1" applyProtection="1">
      <alignment/>
      <protection locked="0"/>
    </xf>
    <xf numFmtId="0" fontId="10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centerContinuous"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0" fontId="23" fillId="0" borderId="12" xfId="0" applyNumberFormat="1" applyFont="1" applyBorder="1" applyAlignment="1" applyProtection="1">
      <alignment/>
      <protection locked="0"/>
    </xf>
    <xf numFmtId="40" fontId="12" fillId="33" borderId="12" xfId="0" applyNumberFormat="1" applyFont="1" applyFill="1" applyBorder="1" applyAlignment="1" applyProtection="1">
      <alignment/>
      <protection locked="0"/>
    </xf>
    <xf numFmtId="40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 horizontal="center"/>
      <protection locked="0"/>
    </xf>
    <xf numFmtId="0" fontId="11" fillId="0" borderId="10" xfId="0" applyNumberFormat="1" applyFont="1" applyBorder="1" applyAlignment="1">
      <alignment horizontal="center"/>
    </xf>
    <xf numFmtId="40" fontId="12" fillId="35" borderId="12" xfId="0" applyNumberFormat="1" applyFont="1" applyFill="1" applyBorder="1" applyAlignment="1" applyProtection="1">
      <alignment/>
      <protection locked="0"/>
    </xf>
    <xf numFmtId="10" fontId="12" fillId="0" borderId="12" xfId="0" applyNumberFormat="1" applyFont="1" applyBorder="1" applyAlignment="1" applyProtection="1">
      <alignment/>
      <protection locked="0"/>
    </xf>
    <xf numFmtId="3" fontId="12" fillId="35" borderId="12" xfId="0" applyNumberFormat="1" applyFont="1" applyFill="1" applyBorder="1" applyAlignment="1" applyProtection="1">
      <alignment horizontal="center"/>
      <protection locked="0"/>
    </xf>
    <xf numFmtId="164" fontId="12" fillId="35" borderId="12" xfId="0" applyNumberFormat="1" applyFont="1" applyFill="1" applyBorder="1" applyAlignment="1" applyProtection="1">
      <alignment/>
      <protection locked="0"/>
    </xf>
    <xf numFmtId="4" fontId="12" fillId="35" borderId="12" xfId="0" applyNumberFormat="1" applyFont="1" applyFill="1" applyBorder="1" applyAlignment="1" applyProtection="1">
      <alignment/>
      <protection locked="0"/>
    </xf>
    <xf numFmtId="164" fontId="12" fillId="0" borderId="15" xfId="0" applyNumberFormat="1" applyFont="1" applyBorder="1" applyAlignment="1" applyProtection="1">
      <alignment/>
      <protection locked="0"/>
    </xf>
    <xf numFmtId="164" fontId="12" fillId="34" borderId="15" xfId="0" applyNumberFormat="1" applyFont="1" applyFill="1" applyBorder="1" applyAlignment="1" applyProtection="1">
      <alignment/>
      <protection locked="0"/>
    </xf>
    <xf numFmtId="164" fontId="14" fillId="0" borderId="15" xfId="0" applyNumberFormat="1" applyFont="1" applyBorder="1" applyAlignment="1" applyProtection="1">
      <alignment/>
      <protection locked="0"/>
    </xf>
    <xf numFmtId="4" fontId="10" fillId="0" borderId="0" xfId="0" applyNumberFormat="1" applyFont="1" applyBorder="1" applyAlignment="1">
      <alignment horizontal="centerContinuous"/>
    </xf>
    <xf numFmtId="0" fontId="10" fillId="33" borderId="0" xfId="0" applyNumberFormat="1" applyFont="1" applyFill="1" applyBorder="1" applyAlignment="1">
      <alignment horizontal="center"/>
    </xf>
    <xf numFmtId="4" fontId="10" fillId="0" borderId="16" xfId="0" applyNumberFormat="1" applyFont="1" applyBorder="1" applyAlignment="1">
      <alignment horizontal="centerContinuous"/>
    </xf>
    <xf numFmtId="164" fontId="14" fillId="0" borderId="17" xfId="0" applyNumberFormat="1" applyFont="1" applyBorder="1" applyAlignment="1" applyProtection="1">
      <alignment/>
      <protection locked="0"/>
    </xf>
    <xf numFmtId="40" fontId="12" fillId="0" borderId="12" xfId="0" applyNumberFormat="1" applyFont="1" applyFill="1" applyBorder="1" applyAlignment="1" applyProtection="1">
      <alignment/>
      <protection locked="0"/>
    </xf>
    <xf numFmtId="3" fontId="12" fillId="0" borderId="14" xfId="0" applyNumberFormat="1" applyFont="1" applyBorder="1" applyAlignment="1" applyProtection="1">
      <alignment horizontal="center"/>
      <protection locked="0"/>
    </xf>
    <xf numFmtId="40" fontId="12" fillId="0" borderId="14" xfId="0" applyNumberFormat="1" applyFont="1" applyBorder="1" applyAlignment="1" applyProtection="1">
      <alignment/>
      <protection locked="0"/>
    </xf>
    <xf numFmtId="0" fontId="14" fillId="0" borderId="0" xfId="0" applyNumberFormat="1" applyFont="1" applyAlignment="1">
      <alignment horizontal="left"/>
    </xf>
    <xf numFmtId="164" fontId="17" fillId="0" borderId="18" xfId="0" applyNumberFormat="1" applyFont="1" applyBorder="1" applyAlignment="1">
      <alignment horizontal="center"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Continuous"/>
    </xf>
    <xf numFmtId="0" fontId="14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/>
    </xf>
    <xf numFmtId="3" fontId="14" fillId="33" borderId="10" xfId="0" applyNumberFormat="1" applyFont="1" applyFill="1" applyBorder="1" applyAlignment="1">
      <alignment horizontal="center"/>
    </xf>
    <xf numFmtId="4" fontId="14" fillId="33" borderId="10" xfId="0" applyNumberFormat="1" applyFont="1" applyFill="1" applyBorder="1" applyAlignment="1">
      <alignment/>
    </xf>
    <xf numFmtId="164" fontId="14" fillId="0" borderId="10" xfId="0" applyNumberFormat="1" applyFont="1" applyBorder="1" applyAlignment="1" applyProtection="1">
      <alignment/>
      <protection locked="0"/>
    </xf>
    <xf numFmtId="0" fontId="20" fillId="0" borderId="19" xfId="0" applyFont="1" applyBorder="1" applyAlignment="1">
      <alignment/>
    </xf>
    <xf numFmtId="3" fontId="17" fillId="0" borderId="20" xfId="0" applyNumberFormat="1" applyFont="1" applyBorder="1" applyAlignment="1">
      <alignment horizontal="center"/>
    </xf>
    <xf numFmtId="0" fontId="20" fillId="0" borderId="21" xfId="0" applyFont="1" applyBorder="1" applyAlignment="1">
      <alignment/>
    </xf>
    <xf numFmtId="4" fontId="17" fillId="0" borderId="18" xfId="0" applyNumberFormat="1" applyFont="1" applyBorder="1" applyAlignment="1">
      <alignment horizontal="center"/>
    </xf>
    <xf numFmtId="0" fontId="20" fillId="36" borderId="21" xfId="0" applyFont="1" applyFill="1" applyBorder="1" applyAlignment="1">
      <alignment/>
    </xf>
    <xf numFmtId="4" fontId="16" fillId="36" borderId="18" xfId="0" applyNumberFormat="1" applyFont="1" applyFill="1" applyBorder="1" applyAlignment="1">
      <alignment horizontal="center"/>
    </xf>
    <xf numFmtId="164" fontId="17" fillId="36" borderId="18" xfId="0" applyNumberFormat="1" applyFont="1" applyFill="1" applyBorder="1" applyAlignment="1">
      <alignment horizontal="center"/>
    </xf>
    <xf numFmtId="4" fontId="16" fillId="36" borderId="22" xfId="0" applyNumberFormat="1" applyFont="1" applyFill="1" applyBorder="1" applyAlignment="1">
      <alignment horizontal="center"/>
    </xf>
    <xf numFmtId="0" fontId="17" fillId="0" borderId="23" xfId="0" applyFont="1" applyBorder="1" applyAlignment="1">
      <alignment/>
    </xf>
    <xf numFmtId="0" fontId="16" fillId="0" borderId="23" xfId="0" applyFont="1" applyBorder="1" applyAlignment="1">
      <alignment/>
    </xf>
    <xf numFmtId="4" fontId="17" fillId="0" borderId="2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/>
    </xf>
    <xf numFmtId="3" fontId="14" fillId="33" borderId="14" xfId="0" applyNumberFormat="1" applyFont="1" applyFill="1" applyBorder="1" applyAlignment="1">
      <alignment horizontal="center"/>
    </xf>
    <xf numFmtId="4" fontId="14" fillId="33" borderId="14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">
        <v>162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93" t="s">
        <v>153</v>
      </c>
      <c r="B9" s="13"/>
      <c r="C9" s="14"/>
      <c r="D9" s="73">
        <v>1</v>
      </c>
      <c r="E9" s="99">
        <v>531314</v>
      </c>
      <c r="F9" s="74">
        <v>151257.5</v>
      </c>
      <c r="G9" s="104">
        <f>F9/E9</f>
        <v>0.28468570374580754</v>
      </c>
      <c r="H9" s="15"/>
    </row>
    <row r="10" spans="1:8" ht="15">
      <c r="A10" s="93" t="s">
        <v>11</v>
      </c>
      <c r="B10" s="13"/>
      <c r="C10" s="14"/>
      <c r="D10" s="73">
        <v>2</v>
      </c>
      <c r="E10" s="99">
        <v>1244385</v>
      </c>
      <c r="F10" s="74">
        <v>192902</v>
      </c>
      <c r="G10" s="104">
        <f>F10/E10</f>
        <v>0.15501794058912635</v>
      </c>
      <c r="H10" s="15"/>
    </row>
    <row r="11" spans="1:8" ht="15">
      <c r="A11" s="93" t="s">
        <v>73</v>
      </c>
      <c r="B11" s="13"/>
      <c r="C11" s="14"/>
      <c r="D11" s="73"/>
      <c r="E11" s="99"/>
      <c r="F11" s="74"/>
      <c r="G11" s="104"/>
      <c r="H11" s="15"/>
    </row>
    <row r="12" spans="1:8" ht="15">
      <c r="A12" s="93" t="s">
        <v>25</v>
      </c>
      <c r="B12" s="13"/>
      <c r="C12" s="14"/>
      <c r="D12" s="73"/>
      <c r="E12" s="99"/>
      <c r="F12" s="74"/>
      <c r="G12" s="104"/>
      <c r="H12" s="15"/>
    </row>
    <row r="13" spans="1:8" ht="15">
      <c r="A13" s="93" t="s">
        <v>74</v>
      </c>
      <c r="B13" s="13"/>
      <c r="C13" s="14"/>
      <c r="D13" s="73">
        <v>9</v>
      </c>
      <c r="E13" s="99">
        <v>1699207</v>
      </c>
      <c r="F13" s="74">
        <v>282654</v>
      </c>
      <c r="G13" s="104">
        <f aca="true" t="shared" si="0" ref="G13:G22">F13/E13</f>
        <v>0.16634465371199625</v>
      </c>
      <c r="H13" s="15"/>
    </row>
    <row r="14" spans="1:8" ht="15">
      <c r="A14" s="93" t="s">
        <v>122</v>
      </c>
      <c r="B14" s="13"/>
      <c r="C14" s="14"/>
      <c r="D14" s="73">
        <v>1</v>
      </c>
      <c r="E14" s="99">
        <v>100078</v>
      </c>
      <c r="F14" s="74">
        <v>57639</v>
      </c>
      <c r="G14" s="104">
        <f t="shared" si="0"/>
        <v>0.5759407662023621</v>
      </c>
      <c r="H14" s="15"/>
    </row>
    <row r="15" spans="1:8" ht="15">
      <c r="A15" s="93" t="s">
        <v>114</v>
      </c>
      <c r="B15" s="13"/>
      <c r="C15" s="14"/>
      <c r="D15" s="73">
        <v>1</v>
      </c>
      <c r="E15" s="99">
        <v>173705</v>
      </c>
      <c r="F15" s="74">
        <v>31595.5</v>
      </c>
      <c r="G15" s="104">
        <f t="shared" si="0"/>
        <v>0.18189171296163034</v>
      </c>
      <c r="H15" s="15"/>
    </row>
    <row r="16" spans="1:8" ht="15">
      <c r="A16" s="93" t="s">
        <v>123</v>
      </c>
      <c r="B16" s="13"/>
      <c r="C16" s="14"/>
      <c r="D16" s="73">
        <v>2</v>
      </c>
      <c r="E16" s="99">
        <v>2597741</v>
      </c>
      <c r="F16" s="74">
        <v>142703</v>
      </c>
      <c r="G16" s="104">
        <f t="shared" si="0"/>
        <v>0.05493349798921447</v>
      </c>
      <c r="H16" s="15"/>
    </row>
    <row r="17" spans="1:8" ht="15">
      <c r="A17" s="93" t="s">
        <v>154</v>
      </c>
      <c r="B17" s="13"/>
      <c r="C17" s="14"/>
      <c r="D17" s="73">
        <v>5</v>
      </c>
      <c r="E17" s="99">
        <v>5269460</v>
      </c>
      <c r="F17" s="74">
        <v>1225934</v>
      </c>
      <c r="G17" s="104">
        <f t="shared" si="0"/>
        <v>0.23264888622363583</v>
      </c>
      <c r="H17" s="15"/>
    </row>
    <row r="18" spans="1:8" ht="15">
      <c r="A18" s="93" t="s">
        <v>14</v>
      </c>
      <c r="B18" s="13"/>
      <c r="C18" s="14"/>
      <c r="D18" s="73">
        <v>1</v>
      </c>
      <c r="E18" s="99">
        <v>453919</v>
      </c>
      <c r="F18" s="74">
        <v>101193.5</v>
      </c>
      <c r="G18" s="104">
        <f t="shared" si="0"/>
        <v>0.22293294618643414</v>
      </c>
      <c r="H18" s="15"/>
    </row>
    <row r="19" spans="1:8" ht="15">
      <c r="A19" s="93" t="s">
        <v>15</v>
      </c>
      <c r="B19" s="13"/>
      <c r="C19" s="14"/>
      <c r="D19" s="73"/>
      <c r="E19" s="99"/>
      <c r="F19" s="74"/>
      <c r="G19" s="104"/>
      <c r="H19" s="15"/>
    </row>
    <row r="20" spans="1:8" ht="15">
      <c r="A20" s="70" t="s">
        <v>16</v>
      </c>
      <c r="B20" s="13"/>
      <c r="C20" s="14"/>
      <c r="D20" s="73">
        <v>1</v>
      </c>
      <c r="E20" s="99">
        <v>1097095</v>
      </c>
      <c r="F20" s="74">
        <v>153682</v>
      </c>
      <c r="G20" s="104">
        <f t="shared" si="0"/>
        <v>0.14008084988082162</v>
      </c>
      <c r="H20" s="15"/>
    </row>
    <row r="21" spans="1:8" ht="15">
      <c r="A21" s="93" t="s">
        <v>75</v>
      </c>
      <c r="B21" s="13"/>
      <c r="C21" s="14"/>
      <c r="D21" s="73"/>
      <c r="E21" s="99"/>
      <c r="F21" s="74"/>
      <c r="G21" s="104"/>
      <c r="H21" s="15"/>
    </row>
    <row r="22" spans="1:8" ht="15">
      <c r="A22" s="93" t="s">
        <v>98</v>
      </c>
      <c r="B22" s="13"/>
      <c r="C22" s="14"/>
      <c r="D22" s="73">
        <v>1</v>
      </c>
      <c r="E22" s="99">
        <v>50228</v>
      </c>
      <c r="F22" s="74">
        <v>15630</v>
      </c>
      <c r="G22" s="104">
        <f t="shared" si="0"/>
        <v>0.31118101457354463</v>
      </c>
      <c r="H22" s="15"/>
    </row>
    <row r="23" spans="1:8" ht="15">
      <c r="A23" s="93" t="s">
        <v>158</v>
      </c>
      <c r="B23" s="13"/>
      <c r="C23" s="14"/>
      <c r="D23" s="73"/>
      <c r="E23" s="99"/>
      <c r="F23" s="74"/>
      <c r="G23" s="104"/>
      <c r="H23" s="15"/>
    </row>
    <row r="24" spans="1:8" ht="15">
      <c r="A24" s="93" t="s">
        <v>150</v>
      </c>
      <c r="B24" s="13"/>
      <c r="C24" s="14"/>
      <c r="D24" s="73"/>
      <c r="E24" s="99"/>
      <c r="F24" s="74"/>
      <c r="G24" s="104"/>
      <c r="H24" s="15"/>
    </row>
    <row r="25" spans="1:8" ht="15">
      <c r="A25" s="94" t="s">
        <v>20</v>
      </c>
      <c r="B25" s="13"/>
      <c r="C25" s="14"/>
      <c r="D25" s="73">
        <v>3</v>
      </c>
      <c r="E25" s="99">
        <v>541203</v>
      </c>
      <c r="F25" s="74">
        <v>159270.5</v>
      </c>
      <c r="G25" s="104">
        <f>F25/E25</f>
        <v>0.2942897581868541</v>
      </c>
      <c r="H25" s="15"/>
    </row>
    <row r="26" spans="1:8" ht="15">
      <c r="A26" s="94" t="s">
        <v>21</v>
      </c>
      <c r="B26" s="13"/>
      <c r="C26" s="14"/>
      <c r="D26" s="73"/>
      <c r="E26" s="99"/>
      <c r="F26" s="74"/>
      <c r="G26" s="104"/>
      <c r="H26" s="15"/>
    </row>
    <row r="27" spans="1:8" ht="1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">
      <c r="A28" s="70" t="s">
        <v>23</v>
      </c>
      <c r="B28" s="13"/>
      <c r="C28" s="14"/>
      <c r="D28" s="73"/>
      <c r="E28" s="74"/>
      <c r="F28" s="74"/>
      <c r="G28" s="104"/>
      <c r="H28" s="15"/>
    </row>
    <row r="29" spans="1:8" ht="15">
      <c r="A29" s="70" t="s">
        <v>160</v>
      </c>
      <c r="B29" s="13"/>
      <c r="C29" s="14"/>
      <c r="D29" s="73"/>
      <c r="E29" s="74"/>
      <c r="F29" s="74"/>
      <c r="G29" s="104"/>
      <c r="H29" s="15"/>
    </row>
    <row r="30" spans="1:8" ht="15">
      <c r="A30" s="70" t="s">
        <v>117</v>
      </c>
      <c r="B30" s="13"/>
      <c r="C30" s="14"/>
      <c r="D30" s="73">
        <v>2</v>
      </c>
      <c r="E30" s="74">
        <v>520459</v>
      </c>
      <c r="F30" s="74">
        <v>144467</v>
      </c>
      <c r="G30" s="104">
        <f>F30/E30</f>
        <v>0.277576139522998</v>
      </c>
      <c r="H30" s="15"/>
    </row>
    <row r="31" spans="1:8" ht="15">
      <c r="A31" s="70" t="s">
        <v>19</v>
      </c>
      <c r="B31" s="13"/>
      <c r="C31" s="14"/>
      <c r="D31" s="73">
        <v>1</v>
      </c>
      <c r="E31" s="74">
        <v>228028</v>
      </c>
      <c r="F31" s="74">
        <v>50393</v>
      </c>
      <c r="G31" s="104">
        <f>F31/E31</f>
        <v>0.22099479011349482</v>
      </c>
      <c r="H31" s="15"/>
    </row>
    <row r="32" spans="1:8" ht="15">
      <c r="A32" s="70" t="s">
        <v>149</v>
      </c>
      <c r="B32" s="13"/>
      <c r="C32" s="14"/>
      <c r="D32" s="73"/>
      <c r="E32" s="74"/>
      <c r="F32" s="74"/>
      <c r="G32" s="104"/>
      <c r="H32" s="15"/>
    </row>
    <row r="33" spans="1:8" ht="15">
      <c r="A33" s="70" t="s">
        <v>161</v>
      </c>
      <c r="B33" s="13"/>
      <c r="C33" s="14"/>
      <c r="D33" s="73"/>
      <c r="E33" s="74"/>
      <c r="F33" s="74"/>
      <c r="G33" s="104"/>
      <c r="H33" s="15"/>
    </row>
    <row r="34" spans="1:8" ht="15">
      <c r="A34" s="70" t="s">
        <v>76</v>
      </c>
      <c r="B34" s="13"/>
      <c r="C34" s="14"/>
      <c r="D34" s="73"/>
      <c r="E34" s="74"/>
      <c r="F34" s="74"/>
      <c r="G34" s="104"/>
      <c r="H34" s="15"/>
    </row>
    <row r="35" spans="1:8" ht="15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ht="15">
      <c r="A36" s="16" t="s">
        <v>29</v>
      </c>
      <c r="B36" s="13"/>
      <c r="C36" s="14"/>
      <c r="D36" s="77"/>
      <c r="E36" s="95"/>
      <c r="F36" s="74"/>
      <c r="G36" s="105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ht="15">
      <c r="A38" s="17"/>
      <c r="B38" s="18"/>
      <c r="C38" s="14"/>
      <c r="D38" s="77"/>
      <c r="E38" s="96"/>
      <c r="F38" s="96"/>
      <c r="G38" s="105"/>
      <c r="H38" s="15"/>
    </row>
    <row r="39" spans="1:8" ht="15">
      <c r="A39" s="19" t="s">
        <v>31</v>
      </c>
      <c r="B39" s="20"/>
      <c r="C39" s="21"/>
      <c r="D39" s="81">
        <f>SUM(D9:D38)</f>
        <v>30</v>
      </c>
      <c r="E39" s="82">
        <f>SUM(E9:E38)</f>
        <v>14506822</v>
      </c>
      <c r="F39" s="82">
        <f>SUM(F9:F38)</f>
        <v>2709321</v>
      </c>
      <c r="G39" s="106">
        <f>F39/E39</f>
        <v>0.18676185590475985</v>
      </c>
      <c r="H39" s="15"/>
    </row>
    <row r="40" spans="1:8" ht="15">
      <c r="A40" s="22"/>
      <c r="B40" s="22"/>
      <c r="C40" s="22"/>
      <c r="D40" s="84"/>
      <c r="E40" s="85"/>
      <c r="F40" s="86"/>
      <c r="G40" s="86"/>
      <c r="H40" s="2"/>
    </row>
    <row r="41" spans="1:8" ht="17.25">
      <c r="A41" s="23" t="s">
        <v>139</v>
      </c>
      <c r="B41" s="24"/>
      <c r="C41" s="24"/>
      <c r="D41" s="25"/>
      <c r="E41" s="87"/>
      <c r="F41" s="88"/>
      <c r="G41" s="107"/>
      <c r="H41" s="2"/>
    </row>
    <row r="42" spans="1:8" ht="15">
      <c r="A42" s="26"/>
      <c r="B42" s="26"/>
      <c r="C42" s="26"/>
      <c r="D42" s="89"/>
      <c r="E42" s="25" t="s">
        <v>148</v>
      </c>
      <c r="F42" s="25" t="s">
        <v>148</v>
      </c>
      <c r="G42" s="108" t="s">
        <v>5</v>
      </c>
      <c r="H42" s="2"/>
    </row>
    <row r="43" spans="1:8" ht="1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109" t="s">
        <v>136</v>
      </c>
      <c r="H43" s="2"/>
    </row>
    <row r="44" spans="1:8" ht="15">
      <c r="A44" s="27" t="s">
        <v>10</v>
      </c>
      <c r="B44" s="28"/>
      <c r="C44" s="14"/>
      <c r="D44" s="73"/>
      <c r="E44" s="111">
        <v>497782.04</v>
      </c>
      <c r="F44" s="74">
        <v>15576.09</v>
      </c>
      <c r="G44" s="104">
        <f>1-(+F44/E44)</f>
        <v>0.9687090156969103</v>
      </c>
      <c r="H44" s="2"/>
    </row>
    <row r="45" spans="1:8" ht="15">
      <c r="A45" s="27" t="s">
        <v>110</v>
      </c>
      <c r="B45" s="28"/>
      <c r="C45" s="14"/>
      <c r="D45" s="73"/>
      <c r="E45" s="111">
        <v>41872.25</v>
      </c>
      <c r="F45" s="74">
        <v>4071.75</v>
      </c>
      <c r="G45" s="104">
        <f>1-(+F45/E45)</f>
        <v>0.9027577930490958</v>
      </c>
      <c r="H45" s="2"/>
    </row>
    <row r="46" spans="1:8" ht="15">
      <c r="A46" s="27" t="s">
        <v>20</v>
      </c>
      <c r="B46" s="28"/>
      <c r="C46" s="14"/>
      <c r="D46" s="73"/>
      <c r="E46" s="111">
        <v>1264133.25</v>
      </c>
      <c r="F46" s="74">
        <v>70905.02</v>
      </c>
      <c r="G46" s="104">
        <f>1-(+F46/E46)</f>
        <v>0.9439101692800186</v>
      </c>
      <c r="H46" s="2"/>
    </row>
    <row r="47" spans="1:8" ht="15">
      <c r="A47" s="27" t="s">
        <v>14</v>
      </c>
      <c r="B47" s="28"/>
      <c r="C47" s="14"/>
      <c r="D47" s="73"/>
      <c r="E47" s="111">
        <v>59398.73</v>
      </c>
      <c r="F47" s="74">
        <v>2626.38</v>
      </c>
      <c r="G47" s="104">
        <f>1-(+F47/E47)</f>
        <v>0.9557839031238546</v>
      </c>
      <c r="H47" s="2"/>
    </row>
    <row r="48" spans="1:8" ht="15">
      <c r="A48" s="27" t="s">
        <v>155</v>
      </c>
      <c r="B48" s="28"/>
      <c r="C48" s="14"/>
      <c r="D48" s="73"/>
      <c r="E48" s="111">
        <v>192944.85</v>
      </c>
      <c r="F48" s="74">
        <v>4198.51</v>
      </c>
      <c r="G48" s="104">
        <f>1-(+F48/E48)</f>
        <v>0.9782398441834544</v>
      </c>
      <c r="H48" s="2"/>
    </row>
    <row r="49" spans="1:8" ht="15">
      <c r="A49" s="16" t="s">
        <v>140</v>
      </c>
      <c r="B49" s="30"/>
      <c r="C49" s="14"/>
      <c r="D49" s="77"/>
      <c r="E49" s="96"/>
      <c r="F49" s="74"/>
      <c r="G49" s="105"/>
      <c r="H49" s="2"/>
    </row>
    <row r="50" spans="1:8" ht="15">
      <c r="A50" s="16" t="s">
        <v>44</v>
      </c>
      <c r="B50" s="28"/>
      <c r="C50" s="14"/>
      <c r="D50" s="77"/>
      <c r="E50" s="95"/>
      <c r="F50" s="74"/>
      <c r="G50" s="105"/>
      <c r="H50" s="2"/>
    </row>
    <row r="51" spans="1:8" ht="15">
      <c r="A51" s="16" t="s">
        <v>30</v>
      </c>
      <c r="B51" s="28"/>
      <c r="C51" s="14"/>
      <c r="D51" s="77"/>
      <c r="E51" s="95"/>
      <c r="F51" s="74"/>
      <c r="G51" s="105"/>
      <c r="H51" s="2"/>
    </row>
    <row r="52" spans="1:8" ht="15">
      <c r="A52" s="32"/>
      <c r="B52" s="18"/>
      <c r="C52" s="14"/>
      <c r="D52" s="77"/>
      <c r="E52" s="80"/>
      <c r="F52" s="80"/>
      <c r="G52" s="105"/>
      <c r="H52" s="2"/>
    </row>
    <row r="53" spans="1:8" ht="15">
      <c r="A53" s="20" t="s">
        <v>141</v>
      </c>
      <c r="B53" s="20"/>
      <c r="C53" s="21"/>
      <c r="D53" s="138">
        <v>12</v>
      </c>
      <c r="E53" s="139">
        <f>SUM(E44:E52)</f>
        <v>2056131.12</v>
      </c>
      <c r="F53" s="139">
        <f>SUM(F44:F52)</f>
        <v>97377.75</v>
      </c>
      <c r="G53" s="110">
        <f>1-(+F53/E53)</f>
        <v>0.9526403014609302</v>
      </c>
      <c r="H53" s="2"/>
    </row>
    <row r="54" spans="1:8" ht="15">
      <c r="A54" s="22"/>
      <c r="B54" s="22"/>
      <c r="C54" s="22"/>
      <c r="D54" s="136"/>
      <c r="E54" s="137"/>
      <c r="F54" s="107"/>
      <c r="G54" s="107"/>
      <c r="H54" s="2"/>
    </row>
    <row r="55" spans="1:8" ht="17.25">
      <c r="A55" s="23" t="s">
        <v>32</v>
      </c>
      <c r="B55" s="24"/>
      <c r="C55" s="24"/>
      <c r="D55" s="25"/>
      <c r="E55" s="87"/>
      <c r="F55" s="88"/>
      <c r="G55" s="107"/>
      <c r="H55" s="2"/>
    </row>
    <row r="56" spans="1:8" ht="15">
      <c r="A56" s="26"/>
      <c r="B56" s="26"/>
      <c r="C56" s="26"/>
      <c r="D56" s="89"/>
      <c r="E56" s="25" t="s">
        <v>134</v>
      </c>
      <c r="F56" s="25" t="s">
        <v>134</v>
      </c>
      <c r="G56" s="108" t="s">
        <v>5</v>
      </c>
      <c r="H56" s="2"/>
    </row>
    <row r="57" spans="1:8" ht="15">
      <c r="A57" s="26"/>
      <c r="B57" s="26"/>
      <c r="C57" s="26"/>
      <c r="D57" s="89" t="s">
        <v>6</v>
      </c>
      <c r="E57" s="90" t="s">
        <v>135</v>
      </c>
      <c r="F57" s="88" t="s">
        <v>8</v>
      </c>
      <c r="G57" s="109" t="s">
        <v>136</v>
      </c>
      <c r="H57" s="2"/>
    </row>
    <row r="58" spans="1:8" ht="15">
      <c r="A58" s="27" t="s">
        <v>33</v>
      </c>
      <c r="B58" s="28"/>
      <c r="C58" s="14"/>
      <c r="D58" s="73">
        <v>100</v>
      </c>
      <c r="E58" s="74">
        <v>10798845.85</v>
      </c>
      <c r="F58" s="74">
        <v>628805.48</v>
      </c>
      <c r="G58" s="104">
        <f>1-(+F58/E58)</f>
        <v>0.9417710476902492</v>
      </c>
      <c r="H58" s="15"/>
    </row>
    <row r="59" spans="1:8" ht="15">
      <c r="A59" s="27" t="s">
        <v>34</v>
      </c>
      <c r="B59" s="28"/>
      <c r="C59" s="14"/>
      <c r="D59" s="73">
        <v>8</v>
      </c>
      <c r="E59" s="74">
        <v>7141145.08</v>
      </c>
      <c r="F59" s="74">
        <v>724265.46</v>
      </c>
      <c r="G59" s="104">
        <f aca="true" t="shared" si="1" ref="G59:G66">1-(+F59/E59)</f>
        <v>0.8985785260086048</v>
      </c>
      <c r="H59" s="15"/>
    </row>
    <row r="60" spans="1:8" ht="15">
      <c r="A60" s="27" t="s">
        <v>35</v>
      </c>
      <c r="B60" s="28"/>
      <c r="C60" s="14"/>
      <c r="D60" s="73">
        <v>70</v>
      </c>
      <c r="E60" s="74">
        <v>5591853.75</v>
      </c>
      <c r="F60" s="74">
        <v>359073.61</v>
      </c>
      <c r="G60" s="104">
        <f t="shared" si="1"/>
        <v>0.9357863016356607</v>
      </c>
      <c r="H60" s="15"/>
    </row>
    <row r="61" spans="1:8" ht="15">
      <c r="A61" s="27" t="s">
        <v>36</v>
      </c>
      <c r="B61" s="28"/>
      <c r="C61" s="14"/>
      <c r="D61" s="73">
        <v>1</v>
      </c>
      <c r="E61" s="74">
        <v>523566</v>
      </c>
      <c r="F61" s="74">
        <v>21427.5</v>
      </c>
      <c r="G61" s="104">
        <f t="shared" si="1"/>
        <v>0.9590739276423603</v>
      </c>
      <c r="H61" s="15"/>
    </row>
    <row r="62" spans="1:8" ht="15">
      <c r="A62" s="27" t="s">
        <v>37</v>
      </c>
      <c r="B62" s="28"/>
      <c r="C62" s="14"/>
      <c r="D62" s="73">
        <v>116</v>
      </c>
      <c r="E62" s="74">
        <v>11926272.29</v>
      </c>
      <c r="F62" s="74">
        <v>987075.34</v>
      </c>
      <c r="G62" s="104">
        <f t="shared" si="1"/>
        <v>0.9172352168390748</v>
      </c>
      <c r="H62" s="15"/>
    </row>
    <row r="63" spans="1:8" ht="15">
      <c r="A63" s="27" t="s">
        <v>38</v>
      </c>
      <c r="B63" s="28"/>
      <c r="C63" s="14"/>
      <c r="D63" s="73">
        <v>9</v>
      </c>
      <c r="E63" s="74">
        <v>1580041</v>
      </c>
      <c r="F63" s="74">
        <v>127563</v>
      </c>
      <c r="G63" s="104">
        <f t="shared" si="1"/>
        <v>0.9192660190463412</v>
      </c>
      <c r="H63" s="15"/>
    </row>
    <row r="64" spans="1:8" ht="15">
      <c r="A64" s="27" t="s">
        <v>39</v>
      </c>
      <c r="B64" s="28"/>
      <c r="C64" s="14"/>
      <c r="D64" s="73">
        <v>14</v>
      </c>
      <c r="E64" s="74">
        <v>1697629.59</v>
      </c>
      <c r="F64" s="74">
        <v>152461.84</v>
      </c>
      <c r="G64" s="104">
        <f t="shared" si="1"/>
        <v>0.9101913392072767</v>
      </c>
      <c r="H64" s="15"/>
    </row>
    <row r="65" spans="1:8" ht="15">
      <c r="A65" s="27" t="s">
        <v>40</v>
      </c>
      <c r="B65" s="28"/>
      <c r="C65" s="14"/>
      <c r="D65" s="73"/>
      <c r="E65" s="74"/>
      <c r="F65" s="74"/>
      <c r="G65" s="104"/>
      <c r="H65" s="15"/>
    </row>
    <row r="66" spans="1:8" ht="15">
      <c r="A66" s="54" t="s">
        <v>41</v>
      </c>
      <c r="B66" s="28"/>
      <c r="C66" s="14"/>
      <c r="D66" s="73">
        <v>2</v>
      </c>
      <c r="E66" s="74">
        <v>168650</v>
      </c>
      <c r="F66" s="74">
        <v>-3325</v>
      </c>
      <c r="G66" s="104">
        <f t="shared" si="1"/>
        <v>1.0197153868959383</v>
      </c>
      <c r="H66" s="15"/>
    </row>
    <row r="67" spans="1:8" ht="15">
      <c r="A67" s="55" t="s">
        <v>60</v>
      </c>
      <c r="B67" s="28"/>
      <c r="C67" s="14"/>
      <c r="D67" s="73"/>
      <c r="E67" s="74"/>
      <c r="F67" s="74"/>
      <c r="G67" s="104"/>
      <c r="H67" s="15"/>
    </row>
    <row r="68" spans="1:8" ht="15">
      <c r="A68" s="27" t="s">
        <v>99</v>
      </c>
      <c r="B68" s="28"/>
      <c r="C68" s="14"/>
      <c r="D68" s="73">
        <v>781</v>
      </c>
      <c r="E68" s="74">
        <v>83521183.05</v>
      </c>
      <c r="F68" s="74">
        <v>8841786.04</v>
      </c>
      <c r="G68" s="104">
        <f>1-(+F68/E68)</f>
        <v>0.8941372030768906</v>
      </c>
      <c r="H68" s="15"/>
    </row>
    <row r="69" spans="1:8" ht="15">
      <c r="A69" s="71" t="s">
        <v>100</v>
      </c>
      <c r="B69" s="30"/>
      <c r="C69" s="14"/>
      <c r="D69" s="73"/>
      <c r="E69" s="74"/>
      <c r="F69" s="74"/>
      <c r="G69" s="104"/>
      <c r="H69" s="15"/>
    </row>
    <row r="70" spans="1:8" ht="15">
      <c r="A70" s="16" t="s">
        <v>43</v>
      </c>
      <c r="B70" s="28"/>
      <c r="C70" s="14"/>
      <c r="D70" s="77"/>
      <c r="E70" s="96"/>
      <c r="F70" s="74"/>
      <c r="G70" s="105"/>
      <c r="H70" s="15"/>
    </row>
    <row r="71" spans="1:8" ht="15">
      <c r="A71" s="16" t="s">
        <v>44</v>
      </c>
      <c r="B71" s="28"/>
      <c r="C71" s="14"/>
      <c r="D71" s="77"/>
      <c r="E71" s="96"/>
      <c r="F71" s="74"/>
      <c r="G71" s="105"/>
      <c r="H71" s="15"/>
    </row>
    <row r="72" spans="1:8" ht="15">
      <c r="A72" s="16" t="s">
        <v>30</v>
      </c>
      <c r="B72" s="28"/>
      <c r="C72" s="14"/>
      <c r="D72" s="77"/>
      <c r="E72" s="95"/>
      <c r="F72" s="74"/>
      <c r="G72" s="105"/>
      <c r="H72" s="15"/>
    </row>
    <row r="73" spans="1:8" ht="15">
      <c r="A73" s="32"/>
      <c r="B73" s="18"/>
      <c r="C73" s="14"/>
      <c r="D73" s="77"/>
      <c r="E73" s="95"/>
      <c r="F73" s="74"/>
      <c r="G73" s="105"/>
      <c r="H73" s="15"/>
    </row>
    <row r="74" spans="1:8" ht="15">
      <c r="A74" s="20" t="s">
        <v>45</v>
      </c>
      <c r="B74" s="20"/>
      <c r="C74" s="21"/>
      <c r="D74" s="77"/>
      <c r="E74" s="80"/>
      <c r="F74" s="80"/>
      <c r="G74" s="105"/>
      <c r="H74" s="15"/>
    </row>
    <row r="75" spans="1:8" ht="15">
      <c r="A75" s="33"/>
      <c r="B75" s="33"/>
      <c r="C75" s="33"/>
      <c r="D75" s="81">
        <f>SUM(D58:D71)</f>
        <v>1101</v>
      </c>
      <c r="E75" s="82">
        <f>SUM(E58:E74)</f>
        <v>122949186.61</v>
      </c>
      <c r="F75" s="82">
        <f>SUM(F58:F74)</f>
        <v>11839133.27</v>
      </c>
      <c r="G75" s="110">
        <f>1-(+F75/E75)</f>
        <v>0.9037071037521035</v>
      </c>
      <c r="H75" s="2"/>
    </row>
    <row r="76" spans="1:8" ht="17.25">
      <c r="A76" s="35" t="s">
        <v>46</v>
      </c>
      <c r="B76" s="36"/>
      <c r="C76" s="36"/>
      <c r="D76" s="91"/>
      <c r="E76" s="92"/>
      <c r="F76" s="34"/>
      <c r="G76" s="34"/>
      <c r="H76" s="2"/>
    </row>
    <row r="77" spans="1:8" ht="17.25">
      <c r="A77" s="38"/>
      <c r="B77" s="39"/>
      <c r="C77" s="39"/>
      <c r="D77" s="36"/>
      <c r="E77" s="36"/>
      <c r="F77" s="37">
        <f>F75+F39+F53</f>
        <v>14645832.02</v>
      </c>
      <c r="G77" s="36"/>
      <c r="H77" s="2"/>
    </row>
    <row r="78" spans="1:8" ht="17.25">
      <c r="A78" s="38"/>
      <c r="B78" s="39"/>
      <c r="C78" s="39"/>
      <c r="D78" s="36"/>
      <c r="E78" s="36"/>
      <c r="F78" s="37"/>
      <c r="G78" s="36"/>
      <c r="H78" s="2"/>
    </row>
    <row r="79" spans="1:8" ht="15">
      <c r="A79" s="4" t="s">
        <v>47</v>
      </c>
      <c r="B79" s="40"/>
      <c r="C79" s="40"/>
      <c r="D79" s="40"/>
      <c r="E79" s="40"/>
      <c r="F79" s="41"/>
      <c r="G79" s="40"/>
      <c r="H79" s="2"/>
    </row>
    <row r="80" spans="1:8" ht="15">
      <c r="A80" s="4" t="s">
        <v>48</v>
      </c>
      <c r="B80" s="40"/>
      <c r="C80" s="40"/>
      <c r="D80" s="40"/>
      <c r="E80" s="40"/>
      <c r="F80" s="41"/>
      <c r="G80" s="40"/>
      <c r="H80" s="2"/>
    </row>
    <row r="81" spans="1:8" ht="15">
      <c r="A81" s="4" t="s">
        <v>49</v>
      </c>
      <c r="B81" s="40"/>
      <c r="C81" s="40"/>
      <c r="D81" s="40"/>
      <c r="E81" s="40"/>
      <c r="F81" s="41"/>
      <c r="G81" s="40"/>
      <c r="H81" s="2"/>
    </row>
    <row r="82" spans="1:8" ht="15">
      <c r="A82" s="4"/>
      <c r="B82" s="40"/>
      <c r="C82" s="40"/>
      <c r="D82" s="40"/>
      <c r="E82" s="40"/>
      <c r="F82" s="41"/>
      <c r="G82" s="40"/>
      <c r="H82" s="2"/>
    </row>
    <row r="83" spans="1:8" ht="17.25">
      <c r="A83" s="42" t="s">
        <v>50</v>
      </c>
      <c r="B83" s="39"/>
      <c r="C83" s="39"/>
      <c r="D83" s="39"/>
      <c r="E83" s="39"/>
      <c r="F83" s="37"/>
      <c r="G83" s="39"/>
      <c r="H83" s="2"/>
    </row>
    <row r="84" spans="1:8" ht="17.25">
      <c r="A84" s="43"/>
      <c r="B84" s="39"/>
      <c r="C84" s="39"/>
      <c r="D84" s="39"/>
      <c r="E84" s="37"/>
      <c r="F84" s="2"/>
      <c r="G84" s="2"/>
      <c r="H84" s="2"/>
    </row>
    <row r="85" spans="1:8" ht="17.25">
      <c r="A85" s="116"/>
      <c r="B85" s="117"/>
      <c r="C85" s="117"/>
      <c r="D85" s="117"/>
      <c r="E85" s="37"/>
      <c r="F85" s="2"/>
      <c r="G85" s="2"/>
      <c r="H85" s="2"/>
    </row>
    <row r="86" spans="1:8" ht="17.25">
      <c r="A86" s="43"/>
      <c r="B86" s="39"/>
      <c r="C86" s="39"/>
      <c r="D86" s="39"/>
      <c r="E86" s="44"/>
      <c r="F86" s="2"/>
      <c r="G86" s="2"/>
      <c r="H86" s="2"/>
    </row>
    <row r="87" spans="1:8" ht="17.25">
      <c r="A87" s="43"/>
      <c r="B87" s="39"/>
      <c r="C87" s="39"/>
      <c r="D87" s="39"/>
      <c r="E87" s="45"/>
      <c r="F87" s="2"/>
      <c r="G87" s="2"/>
      <c r="H87" s="2"/>
    </row>
    <row r="88" spans="1:8" ht="17.25">
      <c r="A88" s="43"/>
      <c r="B88" s="39"/>
      <c r="C88" s="39"/>
      <c r="D88" s="39"/>
      <c r="E88" s="46"/>
      <c r="F88" s="2"/>
      <c r="G88" s="2"/>
      <c r="H88" s="2"/>
    </row>
    <row r="89" spans="1:8" ht="17.25">
      <c r="A89" s="43"/>
      <c r="B89" s="39"/>
      <c r="C89" s="39"/>
      <c r="D89" s="39"/>
      <c r="E89" s="37"/>
      <c r="F89" s="2"/>
      <c r="G89" s="2"/>
      <c r="H89" s="2"/>
    </row>
    <row r="90" spans="1:8" ht="17.25">
      <c r="A90" s="43"/>
      <c r="B90" s="39"/>
      <c r="C90" s="39"/>
      <c r="D90" s="39"/>
      <c r="E90" s="37"/>
      <c r="F90" s="2"/>
      <c r="G90" s="2"/>
      <c r="H90" s="2"/>
    </row>
    <row r="91" spans="1:8" ht="17.25">
      <c r="A91" s="43"/>
      <c r="B91" s="39"/>
      <c r="C91" s="39"/>
      <c r="D91" s="39"/>
      <c r="E91" s="44"/>
      <c r="F91" s="2"/>
      <c r="G91" s="2"/>
      <c r="H91" s="2"/>
    </row>
    <row r="92" spans="1:8" ht="17.25">
      <c r="A92" s="43"/>
      <c r="B92" s="39"/>
      <c r="C92" s="39"/>
      <c r="D92" s="39"/>
      <c r="E92" s="45"/>
      <c r="F92" s="2"/>
      <c r="G92" s="2"/>
      <c r="H92" s="2"/>
    </row>
    <row r="93" spans="1:8" ht="17.25">
      <c r="A93" s="43"/>
      <c r="B93" s="39"/>
      <c r="C93" s="39"/>
      <c r="D93" s="39"/>
      <c r="E93" s="45"/>
      <c r="F93" s="2"/>
      <c r="G93" s="2"/>
      <c r="H93" s="2"/>
    </row>
    <row r="94" spans="1:8" ht="17.25">
      <c r="A94" s="43"/>
      <c r="B94" s="39"/>
      <c r="C94" s="39"/>
      <c r="D94" s="39"/>
      <c r="E94" s="45"/>
      <c r="F94" s="2"/>
      <c r="G94" s="2"/>
      <c r="H94" s="2"/>
    </row>
    <row r="95" spans="1:8" ht="17.25">
      <c r="A95" s="43"/>
      <c r="B95" s="39"/>
      <c r="C95" s="39"/>
      <c r="D95" s="39"/>
      <c r="E95" s="47"/>
      <c r="F95" s="2"/>
      <c r="G95" s="2"/>
      <c r="H95" s="2"/>
    </row>
    <row r="96" spans="1:8" ht="17.25">
      <c r="A96" s="43"/>
      <c r="B96" s="39"/>
      <c r="C96" s="39"/>
      <c r="D96" s="39"/>
      <c r="E96" s="39"/>
      <c r="F96" s="2"/>
      <c r="G96" s="2"/>
      <c r="H96" s="2"/>
    </row>
    <row r="97" spans="1:8" ht="15">
      <c r="A97" s="48"/>
      <c r="B97" s="2"/>
      <c r="C97" s="2"/>
      <c r="D97" s="2"/>
      <c r="E97" s="2"/>
      <c r="F97" s="2"/>
      <c r="G97" s="2"/>
      <c r="H97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1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OCTOBER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1"/>
      <c r="B5" s="118"/>
      <c r="C5" s="4"/>
      <c r="D5" s="6" t="s">
        <v>159</v>
      </c>
      <c r="E5" s="7"/>
      <c r="F5" s="8"/>
      <c r="G5" s="5"/>
      <c r="H5" s="2"/>
    </row>
    <row r="6" spans="1:8" ht="17.25">
      <c r="A6" s="23" t="s">
        <v>3</v>
      </c>
      <c r="B6" s="118"/>
      <c r="C6" s="4"/>
      <c r="D6" s="4"/>
      <c r="E6" s="4"/>
      <c r="F6" s="5"/>
      <c r="G6" s="5"/>
      <c r="H6" s="2"/>
    </row>
    <row r="7" spans="1:8" ht="15">
      <c r="A7" s="64"/>
      <c r="B7" s="64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64"/>
      <c r="B8" s="64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93" t="s">
        <v>10</v>
      </c>
      <c r="B9" s="13"/>
      <c r="C9" s="14"/>
      <c r="D9" s="73"/>
      <c r="E9" s="74"/>
      <c r="F9" s="74"/>
      <c r="G9" s="104"/>
      <c r="H9" s="15"/>
    </row>
    <row r="10" spans="1:8" ht="15">
      <c r="A10" s="93" t="s">
        <v>11</v>
      </c>
      <c r="B10" s="13"/>
      <c r="C10" s="14"/>
      <c r="D10" s="73">
        <v>2</v>
      </c>
      <c r="E10" s="74">
        <v>150266</v>
      </c>
      <c r="F10" s="74">
        <v>38539</v>
      </c>
      <c r="G10" s="104">
        <f>F10/E10</f>
        <v>0.2564718565743415</v>
      </c>
      <c r="H10" s="15"/>
    </row>
    <row r="11" spans="1:8" ht="15">
      <c r="A11" s="93" t="s">
        <v>121</v>
      </c>
      <c r="B11" s="13"/>
      <c r="C11" s="14"/>
      <c r="D11" s="73"/>
      <c r="E11" s="74"/>
      <c r="F11" s="74"/>
      <c r="G11" s="104"/>
      <c r="H11" s="15"/>
    </row>
    <row r="12" spans="1:8" ht="15">
      <c r="A12" s="93" t="s">
        <v>25</v>
      </c>
      <c r="B12" s="13"/>
      <c r="C12" s="14"/>
      <c r="D12" s="73">
        <v>1</v>
      </c>
      <c r="E12" s="74">
        <v>73980</v>
      </c>
      <c r="F12" s="74">
        <v>29874</v>
      </c>
      <c r="G12" s="104">
        <f>F12/E12</f>
        <v>0.4038118410381184</v>
      </c>
      <c r="H12" s="15"/>
    </row>
    <row r="13" spans="1:8" ht="15">
      <c r="A13" s="93" t="s">
        <v>74</v>
      </c>
      <c r="B13" s="13"/>
      <c r="C13" s="14"/>
      <c r="D13" s="73"/>
      <c r="E13" s="74"/>
      <c r="F13" s="74"/>
      <c r="G13" s="104"/>
      <c r="H13" s="15"/>
    </row>
    <row r="14" spans="1:8" ht="15">
      <c r="A14" s="93" t="s">
        <v>107</v>
      </c>
      <c r="B14" s="13"/>
      <c r="C14" s="14"/>
      <c r="D14" s="73"/>
      <c r="E14" s="74"/>
      <c r="F14" s="74"/>
      <c r="G14" s="104"/>
      <c r="H14" s="15"/>
    </row>
    <row r="15" spans="1:8" ht="15">
      <c r="A15" s="93" t="s">
        <v>109</v>
      </c>
      <c r="B15" s="13"/>
      <c r="C15" s="14"/>
      <c r="D15" s="73">
        <v>8</v>
      </c>
      <c r="E15" s="74">
        <f>1552959+48160</f>
        <v>1601119</v>
      </c>
      <c r="F15" s="74">
        <f>439670+23547.5</f>
        <v>463217.5</v>
      </c>
      <c r="G15" s="104">
        <f>F15/E15</f>
        <v>0.28930860229626904</v>
      </c>
      <c r="H15" s="15"/>
    </row>
    <row r="16" spans="1:8" ht="15">
      <c r="A16" s="93" t="s">
        <v>104</v>
      </c>
      <c r="B16" s="13"/>
      <c r="C16" s="14"/>
      <c r="D16" s="73">
        <v>4</v>
      </c>
      <c r="E16" s="74">
        <v>514872</v>
      </c>
      <c r="F16" s="74">
        <v>129053</v>
      </c>
      <c r="G16" s="104">
        <f>F16/E16</f>
        <v>0.2506506471511366</v>
      </c>
      <c r="H16" s="15"/>
    </row>
    <row r="17" spans="1:8" ht="15">
      <c r="A17" s="93" t="s">
        <v>78</v>
      </c>
      <c r="B17" s="13"/>
      <c r="C17" s="14"/>
      <c r="D17" s="73"/>
      <c r="E17" s="74"/>
      <c r="F17" s="74"/>
      <c r="G17" s="104"/>
      <c r="H17" s="15"/>
    </row>
    <row r="18" spans="1:8" ht="15">
      <c r="A18" s="70" t="s">
        <v>115</v>
      </c>
      <c r="B18" s="13"/>
      <c r="C18" s="14"/>
      <c r="D18" s="73"/>
      <c r="E18" s="74"/>
      <c r="F18" s="74"/>
      <c r="G18" s="104"/>
      <c r="H18" s="15"/>
    </row>
    <row r="19" spans="1:8" ht="15">
      <c r="A19" s="70" t="s">
        <v>14</v>
      </c>
      <c r="B19" s="13"/>
      <c r="C19" s="14"/>
      <c r="D19" s="73">
        <v>1</v>
      </c>
      <c r="E19" s="74">
        <v>61661</v>
      </c>
      <c r="F19" s="74">
        <v>9391</v>
      </c>
      <c r="G19" s="104">
        <f>F19/E19</f>
        <v>0.1523004816658828</v>
      </c>
      <c r="H19" s="15"/>
    </row>
    <row r="20" spans="1:8" ht="15">
      <c r="A20" s="93" t="s">
        <v>15</v>
      </c>
      <c r="B20" s="13"/>
      <c r="C20" s="14"/>
      <c r="D20" s="73">
        <v>2</v>
      </c>
      <c r="E20" s="74">
        <v>1032954</v>
      </c>
      <c r="F20" s="74">
        <v>155565</v>
      </c>
      <c r="G20" s="104">
        <f>F20/E20</f>
        <v>0.15060205972385993</v>
      </c>
      <c r="H20" s="15"/>
    </row>
    <row r="21" spans="1:8" ht="15">
      <c r="A21" s="93" t="s">
        <v>59</v>
      </c>
      <c r="B21" s="13"/>
      <c r="C21" s="14"/>
      <c r="D21" s="73"/>
      <c r="E21" s="74"/>
      <c r="F21" s="74"/>
      <c r="G21" s="104"/>
      <c r="H21" s="15"/>
    </row>
    <row r="22" spans="1:8" ht="15">
      <c r="A22" s="93" t="s">
        <v>98</v>
      </c>
      <c r="B22" s="13"/>
      <c r="C22" s="14"/>
      <c r="D22" s="73"/>
      <c r="E22" s="74"/>
      <c r="F22" s="74"/>
      <c r="G22" s="104"/>
      <c r="H22" s="15"/>
    </row>
    <row r="23" spans="1:8" ht="15">
      <c r="A23" s="93" t="s">
        <v>116</v>
      </c>
      <c r="B23" s="13"/>
      <c r="C23" s="14"/>
      <c r="D23" s="73"/>
      <c r="E23" s="74"/>
      <c r="F23" s="74"/>
      <c r="G23" s="104"/>
      <c r="H23" s="15"/>
    </row>
    <row r="24" spans="1:8" ht="15">
      <c r="A24" s="93" t="s">
        <v>18</v>
      </c>
      <c r="B24" s="13"/>
      <c r="C24" s="14"/>
      <c r="D24" s="73"/>
      <c r="E24" s="74"/>
      <c r="F24" s="74"/>
      <c r="G24" s="104"/>
      <c r="H24" s="15"/>
    </row>
    <row r="25" spans="1:8" ht="15">
      <c r="A25" s="94" t="s">
        <v>20</v>
      </c>
      <c r="B25" s="13"/>
      <c r="C25" s="14"/>
      <c r="D25" s="73">
        <v>3</v>
      </c>
      <c r="E25" s="74">
        <v>651799</v>
      </c>
      <c r="F25" s="74">
        <v>196919</v>
      </c>
      <c r="G25" s="104">
        <f>F25/E25</f>
        <v>0.30211614316683516</v>
      </c>
      <c r="H25" s="15"/>
    </row>
    <row r="26" spans="1:8" ht="15">
      <c r="A26" s="94" t="s">
        <v>21</v>
      </c>
      <c r="B26" s="13"/>
      <c r="C26" s="14"/>
      <c r="D26" s="73">
        <v>9</v>
      </c>
      <c r="E26" s="74">
        <v>103920</v>
      </c>
      <c r="F26" s="74">
        <v>103920</v>
      </c>
      <c r="G26" s="104">
        <f>F26/E26</f>
        <v>1</v>
      </c>
      <c r="H26" s="15"/>
    </row>
    <row r="27" spans="1:8" ht="1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">
      <c r="A28" s="70" t="s">
        <v>23</v>
      </c>
      <c r="B28" s="13"/>
      <c r="C28" s="14"/>
      <c r="D28" s="73"/>
      <c r="E28" s="74">
        <v>20299</v>
      </c>
      <c r="F28" s="74">
        <v>14349</v>
      </c>
      <c r="G28" s="104">
        <f>F28/E28</f>
        <v>0.706882112419331</v>
      </c>
      <c r="H28" s="15"/>
    </row>
    <row r="29" spans="1:8" ht="15">
      <c r="A29" s="70" t="s">
        <v>24</v>
      </c>
      <c r="B29" s="13"/>
      <c r="C29" s="14"/>
      <c r="D29" s="73">
        <v>1</v>
      </c>
      <c r="E29" s="74">
        <v>109039</v>
      </c>
      <c r="F29" s="74">
        <v>31836</v>
      </c>
      <c r="G29" s="104">
        <f aca="true" t="shared" si="0" ref="G29:G34">F29/E29</f>
        <v>0.291968928548501</v>
      </c>
      <c r="H29" s="15"/>
    </row>
    <row r="30" spans="1:8" ht="15">
      <c r="A30" s="70" t="s">
        <v>67</v>
      </c>
      <c r="B30" s="13"/>
      <c r="C30" s="14"/>
      <c r="D30" s="73"/>
      <c r="E30" s="74"/>
      <c r="F30" s="74"/>
      <c r="G30" s="104"/>
      <c r="H30" s="15"/>
    </row>
    <row r="31" spans="1:8" ht="15">
      <c r="A31" s="70" t="s">
        <v>79</v>
      </c>
      <c r="B31" s="13"/>
      <c r="C31" s="14"/>
      <c r="D31" s="73"/>
      <c r="E31" s="74"/>
      <c r="F31" s="74"/>
      <c r="G31" s="104"/>
      <c r="H31" s="15"/>
    </row>
    <row r="32" spans="1:8" ht="15">
      <c r="A32" s="70" t="s">
        <v>111</v>
      </c>
      <c r="B32" s="13"/>
      <c r="C32" s="14"/>
      <c r="D32" s="73"/>
      <c r="E32" s="74"/>
      <c r="F32" s="74"/>
      <c r="G32" s="104"/>
      <c r="H32" s="15"/>
    </row>
    <row r="33" spans="1:8" ht="15">
      <c r="A33" s="70" t="s">
        <v>27</v>
      </c>
      <c r="B33" s="13"/>
      <c r="C33" s="14"/>
      <c r="D33" s="73">
        <v>1</v>
      </c>
      <c r="E33" s="74">
        <v>356097</v>
      </c>
      <c r="F33" s="74">
        <v>13918.51</v>
      </c>
      <c r="G33" s="104">
        <f t="shared" si="0"/>
        <v>0.03908628828661853</v>
      </c>
      <c r="H33" s="15"/>
    </row>
    <row r="34" spans="1:8" ht="15">
      <c r="A34" s="70" t="s">
        <v>76</v>
      </c>
      <c r="B34" s="13"/>
      <c r="C34" s="14"/>
      <c r="D34" s="73">
        <v>2</v>
      </c>
      <c r="E34" s="74">
        <v>738786</v>
      </c>
      <c r="F34" s="74">
        <v>191381</v>
      </c>
      <c r="G34" s="104">
        <f t="shared" si="0"/>
        <v>0.2590479516395817</v>
      </c>
      <c r="H34" s="15"/>
    </row>
    <row r="35" spans="1:8" ht="15">
      <c r="A35" s="16" t="s">
        <v>28</v>
      </c>
      <c r="B35" s="13"/>
      <c r="C35" s="14"/>
      <c r="D35" s="77"/>
      <c r="E35" s="95">
        <v>10125</v>
      </c>
      <c r="F35" s="74">
        <v>2025</v>
      </c>
      <c r="G35" s="105"/>
      <c r="H35" s="15"/>
    </row>
    <row r="36" spans="1:8" ht="15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ht="15">
      <c r="A38" s="17"/>
      <c r="B38" s="18"/>
      <c r="C38" s="14"/>
      <c r="D38" s="77"/>
      <c r="E38" s="96"/>
      <c r="F38" s="96"/>
      <c r="G38" s="105"/>
      <c r="H38" s="15"/>
    </row>
    <row r="39" spans="1:8" ht="15">
      <c r="A39" s="19" t="s">
        <v>31</v>
      </c>
      <c r="B39" s="20"/>
      <c r="C39" s="21"/>
      <c r="D39" s="81">
        <f>SUM(D9:D38)</f>
        <v>34</v>
      </c>
      <c r="E39" s="82">
        <f>SUM(E9:E38)</f>
        <v>5424917</v>
      </c>
      <c r="F39" s="82">
        <f>SUM(F9:F38)</f>
        <v>1379988.01</v>
      </c>
      <c r="G39" s="106">
        <f>F39/E39</f>
        <v>0.25437956193615496</v>
      </c>
      <c r="H39" s="15"/>
    </row>
    <row r="40" spans="1:8" ht="15">
      <c r="A40" s="120"/>
      <c r="B40" s="121"/>
      <c r="C40" s="22"/>
      <c r="D40" s="122"/>
      <c r="E40" s="123"/>
      <c r="F40" s="123"/>
      <c r="G40" s="124"/>
      <c r="H40" s="2"/>
    </row>
    <row r="41" spans="1:8" ht="17.25">
      <c r="A41" s="23" t="s">
        <v>32</v>
      </c>
      <c r="B41" s="24"/>
      <c r="C41" s="14"/>
      <c r="D41" s="25"/>
      <c r="E41" s="87"/>
      <c r="F41" s="88"/>
      <c r="G41" s="107"/>
      <c r="H41" s="15"/>
    </row>
    <row r="42" spans="1:8" ht="15">
      <c r="A42" s="26"/>
      <c r="B42" s="26"/>
      <c r="C42" s="14"/>
      <c r="D42" s="89"/>
      <c r="E42" s="25" t="s">
        <v>134</v>
      </c>
      <c r="F42" s="25" t="s">
        <v>134</v>
      </c>
      <c r="G42" s="108" t="s">
        <v>5</v>
      </c>
      <c r="H42" s="15"/>
    </row>
    <row r="43" spans="1:8" ht="15">
      <c r="A43" s="26"/>
      <c r="B43" s="26"/>
      <c r="C43" s="14"/>
      <c r="D43" s="89" t="s">
        <v>6</v>
      </c>
      <c r="E43" s="90" t="s">
        <v>135</v>
      </c>
      <c r="F43" s="88" t="s">
        <v>8</v>
      </c>
      <c r="G43" s="109" t="s">
        <v>136</v>
      </c>
      <c r="H43" s="15"/>
    </row>
    <row r="44" spans="1:8" ht="15">
      <c r="A44" s="27" t="s">
        <v>33</v>
      </c>
      <c r="B44" s="28"/>
      <c r="C44" s="14"/>
      <c r="D44" s="73">
        <v>40</v>
      </c>
      <c r="E44" s="111">
        <v>6678195.65</v>
      </c>
      <c r="F44" s="74">
        <v>349791.6</v>
      </c>
      <c r="G44" s="104">
        <f>1-(+F44/E44)</f>
        <v>0.9476218400399815</v>
      </c>
      <c r="H44" s="15"/>
    </row>
    <row r="45" spans="1:8" ht="15">
      <c r="A45" s="27" t="s">
        <v>34</v>
      </c>
      <c r="B45" s="28"/>
      <c r="C45" s="14"/>
      <c r="D45" s="73">
        <v>13</v>
      </c>
      <c r="E45" s="111">
        <v>4342671.99</v>
      </c>
      <c r="F45" s="74">
        <v>432882.41</v>
      </c>
      <c r="G45" s="104">
        <f>1-(+F45/E45)</f>
        <v>0.900318879483228</v>
      </c>
      <c r="H45" s="15"/>
    </row>
    <row r="46" spans="1:8" ht="15">
      <c r="A46" s="27" t="s">
        <v>35</v>
      </c>
      <c r="B46" s="28"/>
      <c r="C46" s="14"/>
      <c r="D46" s="73">
        <v>86</v>
      </c>
      <c r="E46" s="111">
        <v>5655996.25</v>
      </c>
      <c r="F46" s="74">
        <v>436936.29</v>
      </c>
      <c r="G46" s="104">
        <f>1-(+F46/E46)</f>
        <v>0.9227481294740958</v>
      </c>
      <c r="H46" s="15"/>
    </row>
    <row r="47" spans="1:8" ht="15">
      <c r="A47" s="27" t="s">
        <v>36</v>
      </c>
      <c r="B47" s="28"/>
      <c r="C47" s="14"/>
      <c r="D47" s="73">
        <v>5</v>
      </c>
      <c r="E47" s="111">
        <v>2663034.75</v>
      </c>
      <c r="F47" s="74">
        <v>146300.05</v>
      </c>
      <c r="G47" s="104">
        <f>1-(+F47/E47)</f>
        <v>0.9450626583074067</v>
      </c>
      <c r="H47" s="15"/>
    </row>
    <row r="48" spans="1:8" ht="15">
      <c r="A48" s="27" t="s">
        <v>37</v>
      </c>
      <c r="B48" s="28"/>
      <c r="C48" s="14"/>
      <c r="D48" s="73">
        <v>78</v>
      </c>
      <c r="E48" s="111">
        <v>12884189.07</v>
      </c>
      <c r="F48" s="74">
        <v>951294.19</v>
      </c>
      <c r="G48" s="104">
        <f aca="true" t="shared" si="1" ref="G48:G54">1-(+F48/E48)</f>
        <v>0.9261657691584931</v>
      </c>
      <c r="H48" s="15"/>
    </row>
    <row r="49" spans="1:8" ht="15">
      <c r="A49" s="27" t="s">
        <v>38</v>
      </c>
      <c r="B49" s="28"/>
      <c r="C49" s="14"/>
      <c r="D49" s="73">
        <v>3</v>
      </c>
      <c r="E49" s="111">
        <v>532217</v>
      </c>
      <c r="F49" s="74">
        <v>4753</v>
      </c>
      <c r="G49" s="104">
        <f t="shared" si="1"/>
        <v>0.9910694322052847</v>
      </c>
      <c r="H49" s="2"/>
    </row>
    <row r="50" spans="1:8" ht="15">
      <c r="A50" s="27" t="s">
        <v>39</v>
      </c>
      <c r="B50" s="28"/>
      <c r="C50" s="21"/>
      <c r="D50" s="73">
        <v>10</v>
      </c>
      <c r="E50" s="111">
        <v>959415</v>
      </c>
      <c r="F50" s="74">
        <v>104792.13</v>
      </c>
      <c r="G50" s="104">
        <f t="shared" si="1"/>
        <v>0.890774972248714</v>
      </c>
      <c r="H50" s="2"/>
    </row>
    <row r="51" spans="1:8" ht="15">
      <c r="A51" s="27" t="s">
        <v>40</v>
      </c>
      <c r="B51" s="28"/>
      <c r="C51" s="33"/>
      <c r="D51" s="73"/>
      <c r="E51" s="111"/>
      <c r="F51" s="74"/>
      <c r="G51" s="104"/>
      <c r="H51" s="2"/>
    </row>
    <row r="52" spans="1:8" ht="17.25">
      <c r="A52" s="54" t="s">
        <v>41</v>
      </c>
      <c r="B52" s="28"/>
      <c r="C52" s="36"/>
      <c r="D52" s="73">
        <v>3</v>
      </c>
      <c r="E52" s="111">
        <v>248475</v>
      </c>
      <c r="F52" s="74">
        <v>53950</v>
      </c>
      <c r="G52" s="104">
        <f t="shared" si="1"/>
        <v>0.7828755407988731</v>
      </c>
      <c r="H52" s="2"/>
    </row>
    <row r="53" spans="1:8" ht="17.25">
      <c r="A53" s="55" t="s">
        <v>60</v>
      </c>
      <c r="B53" s="28"/>
      <c r="C53" s="36"/>
      <c r="D53" s="73"/>
      <c r="E53" s="111"/>
      <c r="F53" s="74"/>
      <c r="G53" s="104"/>
      <c r="H53" s="2"/>
    </row>
    <row r="54" spans="1:8" ht="15">
      <c r="A54" s="27" t="s">
        <v>99</v>
      </c>
      <c r="B54" s="28"/>
      <c r="C54" s="40"/>
      <c r="D54" s="73">
        <v>815</v>
      </c>
      <c r="E54" s="111">
        <v>78707291.99</v>
      </c>
      <c r="F54" s="74">
        <v>9090143.51</v>
      </c>
      <c r="G54" s="104">
        <f t="shared" si="1"/>
        <v>0.8845069715884148</v>
      </c>
      <c r="H54" s="2"/>
    </row>
    <row r="55" spans="1:8" ht="15">
      <c r="A55" s="71" t="s">
        <v>100</v>
      </c>
      <c r="B55" s="30"/>
      <c r="C55" s="40"/>
      <c r="D55" s="73"/>
      <c r="E55" s="74"/>
      <c r="F55" s="74"/>
      <c r="G55" s="104"/>
      <c r="H55" s="2"/>
    </row>
    <row r="56" spans="1:8" ht="15">
      <c r="A56" s="16" t="s">
        <v>42</v>
      </c>
      <c r="B56" s="30"/>
      <c r="C56" s="40"/>
      <c r="D56" s="77"/>
      <c r="E56" s="96"/>
      <c r="F56" s="74"/>
      <c r="G56" s="105"/>
      <c r="H56" s="2"/>
    </row>
    <row r="57" spans="1:8" ht="17.25">
      <c r="A57" s="16" t="s">
        <v>43</v>
      </c>
      <c r="B57" s="28"/>
      <c r="C57" s="39"/>
      <c r="D57" s="77"/>
      <c r="E57" s="96"/>
      <c r="F57" s="74"/>
      <c r="G57" s="105"/>
      <c r="H57" s="2"/>
    </row>
    <row r="58" spans="1:8" ht="17.25">
      <c r="A58" s="16" t="s">
        <v>44</v>
      </c>
      <c r="B58" s="28"/>
      <c r="C58" s="39"/>
      <c r="D58" s="77"/>
      <c r="E58" s="95"/>
      <c r="F58" s="74"/>
      <c r="G58" s="105"/>
      <c r="H58" s="2"/>
    </row>
    <row r="59" spans="1:8" ht="17.25">
      <c r="A59" s="16" t="s">
        <v>30</v>
      </c>
      <c r="B59" s="28"/>
      <c r="C59" s="117"/>
      <c r="D59" s="77"/>
      <c r="E59" s="95"/>
      <c r="F59" s="74"/>
      <c r="G59" s="105"/>
      <c r="H59" s="2"/>
    </row>
    <row r="60" spans="1:8" ht="17.25">
      <c r="A60" s="32"/>
      <c r="B60" s="18"/>
      <c r="C60" s="39"/>
      <c r="D60" s="77"/>
      <c r="E60" s="80"/>
      <c r="F60" s="80"/>
      <c r="G60" s="105"/>
      <c r="H60" s="2"/>
    </row>
    <row r="61" spans="1:8" ht="17.25">
      <c r="A61" s="20" t="s">
        <v>45</v>
      </c>
      <c r="B61" s="20"/>
      <c r="C61" s="39"/>
      <c r="D61" s="81">
        <f>SUM(D44:D57)</f>
        <v>1053</v>
      </c>
      <c r="E61" s="82">
        <f>SUM(E44:E60)</f>
        <v>112671486.69999999</v>
      </c>
      <c r="F61" s="82">
        <f>SUM(F44:F60)</f>
        <v>11570843.18</v>
      </c>
      <c r="G61" s="110">
        <f>1-(+F61/E61)</f>
        <v>0.8973046019104317</v>
      </c>
      <c r="H61" s="2"/>
    </row>
    <row r="62" spans="1:8" ht="17.25">
      <c r="A62" s="33"/>
      <c r="B62" s="33"/>
      <c r="C62" s="39"/>
      <c r="D62" s="91"/>
      <c r="E62" s="92"/>
      <c r="F62" s="34"/>
      <c r="G62" s="34"/>
      <c r="H62" s="2"/>
    </row>
    <row r="63" spans="1:8" ht="17.25">
      <c r="A63" s="35" t="s">
        <v>46</v>
      </c>
      <c r="B63" s="36"/>
      <c r="C63" s="39"/>
      <c r="D63" s="36"/>
      <c r="E63" s="36"/>
      <c r="F63" s="37">
        <f>F61+F39</f>
        <v>12950831.19</v>
      </c>
      <c r="G63" s="36"/>
      <c r="H63" s="2"/>
    </row>
    <row r="64" spans="1:8" ht="17.25">
      <c r="A64" s="43"/>
      <c r="B64" s="39"/>
      <c r="C64" s="39"/>
      <c r="D64" s="39"/>
      <c r="E64" s="44"/>
      <c r="F64" s="2"/>
      <c r="G64" s="2"/>
      <c r="H64" s="2"/>
    </row>
    <row r="65" spans="1:8" ht="1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">
      <c r="A68" s="4"/>
      <c r="B68" s="40"/>
      <c r="C68" s="40"/>
      <c r="D68" s="40"/>
      <c r="E68" s="40"/>
      <c r="F68" s="41"/>
      <c r="G68" s="40"/>
      <c r="H68" s="2"/>
    </row>
    <row r="69" spans="1:8" ht="17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7.25">
      <c r="A70" s="43"/>
      <c r="B70" s="39"/>
      <c r="C70" s="39"/>
      <c r="D70" s="39"/>
      <c r="E70" s="39"/>
      <c r="F70" s="2"/>
      <c r="G70" s="2"/>
      <c r="H70" s="2"/>
    </row>
    <row r="71" spans="1:8" ht="15">
      <c r="A71" s="48"/>
      <c r="B71" s="2"/>
      <c r="C71" s="2"/>
      <c r="D71" s="2"/>
      <c r="E71" s="2"/>
      <c r="F71" s="2"/>
      <c r="G71" s="2"/>
      <c r="H71" s="2"/>
    </row>
  </sheetData>
  <sheetProtection/>
  <printOptions horizontalCentered="1"/>
  <pageMargins left="0.75" right="0.75" top="0.31" bottom="0.25" header="0.5" footer="0.5"/>
  <pageSetup horizontalDpi="600" verticalDpi="600" orientation="landscape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9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OCTOBER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80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93" t="s">
        <v>10</v>
      </c>
      <c r="B9" s="13"/>
      <c r="C9" s="14"/>
      <c r="D9" s="73">
        <v>7</v>
      </c>
      <c r="E9" s="99">
        <v>821989</v>
      </c>
      <c r="F9" s="74">
        <v>296966</v>
      </c>
      <c r="G9" s="104">
        <f>+F9/E9</f>
        <v>0.3612773406943402</v>
      </c>
      <c r="H9" s="15"/>
    </row>
    <row r="10" spans="1:8" ht="15">
      <c r="A10" s="93" t="s">
        <v>146</v>
      </c>
      <c r="B10" s="13"/>
      <c r="C10" s="14"/>
      <c r="D10" s="73"/>
      <c r="E10" s="99"/>
      <c r="F10" s="74"/>
      <c r="G10" s="104"/>
      <c r="H10" s="15"/>
    </row>
    <row r="11" spans="1:8" ht="15">
      <c r="A11" s="93" t="s">
        <v>11</v>
      </c>
      <c r="B11" s="13"/>
      <c r="C11" s="14"/>
      <c r="D11" s="73">
        <v>2</v>
      </c>
      <c r="E11" s="99">
        <v>172824</v>
      </c>
      <c r="F11" s="74">
        <v>69274.5</v>
      </c>
      <c r="G11" s="104">
        <f>F11/E11</f>
        <v>0.4008384252187196</v>
      </c>
      <c r="H11" s="15"/>
    </row>
    <row r="12" spans="1:8" ht="15">
      <c r="A12" s="93" t="s">
        <v>12</v>
      </c>
      <c r="B12" s="13"/>
      <c r="C12" s="14"/>
      <c r="D12" s="73"/>
      <c r="E12" s="99"/>
      <c r="F12" s="74"/>
      <c r="G12" s="104"/>
      <c r="H12" s="15"/>
    </row>
    <row r="13" spans="1:8" ht="15">
      <c r="A13" s="93" t="s">
        <v>115</v>
      </c>
      <c r="B13" s="13"/>
      <c r="C13" s="14"/>
      <c r="D13" s="73"/>
      <c r="E13" s="99"/>
      <c r="F13" s="74"/>
      <c r="G13" s="104"/>
      <c r="H13" s="15"/>
    </row>
    <row r="14" spans="1:8" ht="15">
      <c r="A14" s="93" t="s">
        <v>53</v>
      </c>
      <c r="B14" s="13"/>
      <c r="C14" s="14"/>
      <c r="D14" s="73"/>
      <c r="E14" s="99"/>
      <c r="F14" s="74"/>
      <c r="G14" s="104"/>
      <c r="H14" s="15"/>
    </row>
    <row r="15" spans="1:8" ht="15">
      <c r="A15" s="93" t="s">
        <v>106</v>
      </c>
      <c r="B15" s="13"/>
      <c r="C15" s="14"/>
      <c r="D15" s="73">
        <v>1</v>
      </c>
      <c r="E15" s="99">
        <v>209462</v>
      </c>
      <c r="F15" s="74">
        <v>82681</v>
      </c>
      <c r="G15" s="104">
        <f>F15/E15</f>
        <v>0.39473030907754153</v>
      </c>
      <c r="H15" s="15"/>
    </row>
    <row r="16" spans="1:8" ht="15">
      <c r="A16" s="93" t="s">
        <v>123</v>
      </c>
      <c r="B16" s="13"/>
      <c r="C16" s="14"/>
      <c r="D16" s="73"/>
      <c r="E16" s="99"/>
      <c r="F16" s="74"/>
      <c r="G16" s="104"/>
      <c r="H16" s="15"/>
    </row>
    <row r="17" spans="1:8" ht="15">
      <c r="A17" s="93" t="s">
        <v>13</v>
      </c>
      <c r="B17" s="13"/>
      <c r="C17" s="14"/>
      <c r="D17" s="73"/>
      <c r="E17" s="99"/>
      <c r="F17" s="74"/>
      <c r="G17" s="104"/>
      <c r="H17" s="15"/>
    </row>
    <row r="18" spans="1:8" ht="15">
      <c r="A18" s="93" t="s">
        <v>14</v>
      </c>
      <c r="B18" s="13"/>
      <c r="C18" s="14"/>
      <c r="D18" s="73">
        <v>1</v>
      </c>
      <c r="E18" s="99">
        <v>476260</v>
      </c>
      <c r="F18" s="74">
        <v>205642</v>
      </c>
      <c r="G18" s="104">
        <f>F18/E18</f>
        <v>0.43178515936673245</v>
      </c>
      <c r="H18" s="15"/>
    </row>
    <row r="19" spans="1:8" ht="15">
      <c r="A19" s="93" t="s">
        <v>15</v>
      </c>
      <c r="B19" s="13"/>
      <c r="C19" s="14"/>
      <c r="D19" s="73"/>
      <c r="E19" s="99"/>
      <c r="F19" s="74"/>
      <c r="G19" s="104"/>
      <c r="H19" s="15"/>
    </row>
    <row r="20" spans="1:8" ht="15">
      <c r="A20" s="93" t="s">
        <v>16</v>
      </c>
      <c r="B20" s="13"/>
      <c r="C20" s="14"/>
      <c r="D20" s="73"/>
      <c r="E20" s="99"/>
      <c r="F20" s="74"/>
      <c r="G20" s="104"/>
      <c r="H20" s="15"/>
    </row>
    <row r="21" spans="1:8" ht="15">
      <c r="A21" s="93" t="s">
        <v>111</v>
      </c>
      <c r="B21" s="13"/>
      <c r="C21" s="14"/>
      <c r="D21" s="73"/>
      <c r="E21" s="99"/>
      <c r="F21" s="74"/>
      <c r="G21" s="104"/>
      <c r="H21" s="15"/>
    </row>
    <row r="22" spans="1:8" ht="15">
      <c r="A22" s="93" t="s">
        <v>56</v>
      </c>
      <c r="B22" s="13"/>
      <c r="C22" s="14"/>
      <c r="D22" s="73">
        <v>2</v>
      </c>
      <c r="E22" s="99">
        <v>253438</v>
      </c>
      <c r="F22" s="74">
        <v>54238.5</v>
      </c>
      <c r="G22" s="104">
        <f>F22/E22</f>
        <v>0.21401092180336018</v>
      </c>
      <c r="H22" s="15"/>
    </row>
    <row r="23" spans="1:8" ht="15">
      <c r="A23" s="93" t="s">
        <v>18</v>
      </c>
      <c r="B23" s="13"/>
      <c r="C23" s="14"/>
      <c r="D23" s="73"/>
      <c r="E23" s="99"/>
      <c r="F23" s="74"/>
      <c r="G23" s="104"/>
      <c r="H23" s="15"/>
    </row>
    <row r="24" spans="1:8" ht="15">
      <c r="A24" s="93" t="s">
        <v>19</v>
      </c>
      <c r="B24" s="13"/>
      <c r="C24" s="14"/>
      <c r="D24" s="73"/>
      <c r="E24" s="99"/>
      <c r="F24" s="74"/>
      <c r="G24" s="104"/>
      <c r="H24" s="15"/>
    </row>
    <row r="25" spans="1:8" ht="15">
      <c r="A25" s="94" t="s">
        <v>20</v>
      </c>
      <c r="B25" s="13"/>
      <c r="C25" s="14"/>
      <c r="D25" s="73"/>
      <c r="E25" s="99"/>
      <c r="F25" s="74"/>
      <c r="G25" s="104"/>
      <c r="H25" s="15"/>
    </row>
    <row r="26" spans="1:8" ht="15">
      <c r="A26" s="94" t="s">
        <v>21</v>
      </c>
      <c r="B26" s="13"/>
      <c r="C26" s="14"/>
      <c r="D26" s="73"/>
      <c r="E26" s="99"/>
      <c r="F26" s="74"/>
      <c r="G26" s="104"/>
      <c r="H26" s="15"/>
    </row>
    <row r="27" spans="1:8" ht="1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">
      <c r="A28" s="70" t="s">
        <v>23</v>
      </c>
      <c r="B28" s="13"/>
      <c r="C28" s="14"/>
      <c r="D28" s="73"/>
      <c r="E28" s="74"/>
      <c r="F28" s="74"/>
      <c r="G28" s="104"/>
      <c r="H28" s="15"/>
    </row>
    <row r="29" spans="1:8" ht="15">
      <c r="A29" s="70" t="s">
        <v>24</v>
      </c>
      <c r="B29" s="13"/>
      <c r="C29" s="14"/>
      <c r="D29" s="73">
        <v>1</v>
      </c>
      <c r="E29" s="74">
        <v>59630</v>
      </c>
      <c r="F29" s="74">
        <v>28629</v>
      </c>
      <c r="G29" s="104">
        <f>F29/E29</f>
        <v>0.48011068254234446</v>
      </c>
      <c r="H29" s="15"/>
    </row>
    <row r="30" spans="1:8" ht="15">
      <c r="A30" s="70" t="s">
        <v>25</v>
      </c>
      <c r="B30" s="13"/>
      <c r="C30" s="14"/>
      <c r="D30" s="73">
        <v>1</v>
      </c>
      <c r="E30" s="74">
        <v>162842</v>
      </c>
      <c r="F30" s="74">
        <v>65722</v>
      </c>
      <c r="G30" s="104">
        <f>F30/E30</f>
        <v>0.40359366748136233</v>
      </c>
      <c r="H30" s="15"/>
    </row>
    <row r="31" spans="1:8" ht="15">
      <c r="A31" s="70" t="s">
        <v>26</v>
      </c>
      <c r="B31" s="13"/>
      <c r="C31" s="14"/>
      <c r="D31" s="73"/>
      <c r="E31" s="74"/>
      <c r="F31" s="74"/>
      <c r="G31" s="104"/>
      <c r="H31" s="15"/>
    </row>
    <row r="32" spans="1:8" ht="15">
      <c r="A32" s="70" t="s">
        <v>119</v>
      </c>
      <c r="B32" s="13"/>
      <c r="C32" s="14"/>
      <c r="D32" s="73"/>
      <c r="E32" s="74"/>
      <c r="F32" s="74"/>
      <c r="G32" s="104"/>
      <c r="H32" s="15"/>
    </row>
    <row r="33" spans="1:8" ht="15">
      <c r="A33" s="70" t="s">
        <v>98</v>
      </c>
      <c r="B33" s="13"/>
      <c r="C33" s="14"/>
      <c r="D33" s="73"/>
      <c r="E33" s="74"/>
      <c r="F33" s="74"/>
      <c r="G33" s="104"/>
      <c r="H33" s="15"/>
    </row>
    <row r="34" spans="1:8" ht="15">
      <c r="A34" s="70" t="s">
        <v>27</v>
      </c>
      <c r="B34" s="13"/>
      <c r="C34" s="14"/>
      <c r="D34" s="73">
        <v>1</v>
      </c>
      <c r="E34" s="74">
        <v>141505</v>
      </c>
      <c r="F34" s="74">
        <v>65090</v>
      </c>
      <c r="G34" s="104">
        <f>+F34/E34</f>
        <v>0.4599837461573796</v>
      </c>
      <c r="H34" s="15"/>
    </row>
    <row r="35" spans="1:8" ht="15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ht="15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ht="15">
      <c r="A38" s="17"/>
      <c r="B38" s="18"/>
      <c r="C38" s="14"/>
      <c r="D38" s="77"/>
      <c r="E38" s="96"/>
      <c r="F38" s="96"/>
      <c r="G38" s="105"/>
      <c r="H38" s="15"/>
    </row>
    <row r="39" spans="1:8" ht="15">
      <c r="A39" s="19" t="s">
        <v>31</v>
      </c>
      <c r="B39" s="20"/>
      <c r="C39" s="21"/>
      <c r="D39" s="81">
        <f>SUM(D9:D38)</f>
        <v>16</v>
      </c>
      <c r="E39" s="82">
        <f>SUM(E9:E38)</f>
        <v>2297950</v>
      </c>
      <c r="F39" s="82">
        <f>SUM(F9:F38)</f>
        <v>868243</v>
      </c>
      <c r="G39" s="106">
        <f>F39/E39</f>
        <v>0.37783372136034293</v>
      </c>
      <c r="H39" s="15"/>
    </row>
    <row r="40" spans="1:8" ht="15">
      <c r="A40" s="22"/>
      <c r="B40" s="22"/>
      <c r="C40" s="22"/>
      <c r="D40" s="84"/>
      <c r="E40" s="85"/>
      <c r="F40" s="86"/>
      <c r="G40" s="86"/>
      <c r="H40" s="2"/>
    </row>
    <row r="41" spans="1:8" ht="17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2"/>
    </row>
    <row r="43" spans="1:8" ht="1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88" t="s">
        <v>136</v>
      </c>
      <c r="H43" s="2"/>
    </row>
    <row r="44" spans="1:8" ht="15">
      <c r="A44" s="27" t="s">
        <v>33</v>
      </c>
      <c r="B44" s="28"/>
      <c r="C44" s="14"/>
      <c r="D44" s="73">
        <v>19</v>
      </c>
      <c r="E44" s="74">
        <v>2749187.95</v>
      </c>
      <c r="F44" s="74">
        <v>160684.95</v>
      </c>
      <c r="G44" s="75">
        <f aca="true" t="shared" si="0" ref="G44:G51">1-(+F44/E44)</f>
        <v>0.9415518498835265</v>
      </c>
      <c r="H44" s="15"/>
    </row>
    <row r="45" spans="1:8" ht="1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">
      <c r="A46" s="27" t="s">
        <v>35</v>
      </c>
      <c r="B46" s="28"/>
      <c r="C46" s="14"/>
      <c r="D46" s="73">
        <v>99</v>
      </c>
      <c r="E46" s="74">
        <v>6161773.5</v>
      </c>
      <c r="F46" s="74">
        <v>423738.97</v>
      </c>
      <c r="G46" s="75">
        <f t="shared" si="0"/>
        <v>0.9312310051643411</v>
      </c>
      <c r="H46" s="15"/>
    </row>
    <row r="47" spans="1:8" ht="15">
      <c r="A47" s="27" t="s">
        <v>36</v>
      </c>
      <c r="B47" s="28"/>
      <c r="C47" s="14"/>
      <c r="D47" s="73">
        <v>32</v>
      </c>
      <c r="E47" s="74">
        <v>2341542</v>
      </c>
      <c r="F47" s="74">
        <v>151276.72</v>
      </c>
      <c r="G47" s="75">
        <f t="shared" si="0"/>
        <v>0.935394402492033</v>
      </c>
      <c r="H47" s="15"/>
    </row>
    <row r="48" spans="1:8" ht="15">
      <c r="A48" s="27" t="s">
        <v>37</v>
      </c>
      <c r="B48" s="28"/>
      <c r="C48" s="14"/>
      <c r="D48" s="73">
        <v>76</v>
      </c>
      <c r="E48" s="74">
        <v>7476277</v>
      </c>
      <c r="F48" s="74">
        <v>687501.78</v>
      </c>
      <c r="G48" s="75">
        <f t="shared" si="0"/>
        <v>0.9080422274348583</v>
      </c>
      <c r="H48" s="15"/>
    </row>
    <row r="49" spans="1:8" ht="15">
      <c r="A49" s="27" t="s">
        <v>38</v>
      </c>
      <c r="B49" s="28"/>
      <c r="C49" s="14"/>
      <c r="D49" s="73">
        <v>6</v>
      </c>
      <c r="E49" s="74">
        <v>1677558</v>
      </c>
      <c r="F49" s="74">
        <v>85905</v>
      </c>
      <c r="G49" s="75">
        <f t="shared" si="0"/>
        <v>0.9487916364143595</v>
      </c>
      <c r="H49" s="15"/>
    </row>
    <row r="50" spans="1:8" ht="15">
      <c r="A50" s="27" t="s">
        <v>39</v>
      </c>
      <c r="B50" s="28"/>
      <c r="C50" s="14"/>
      <c r="D50" s="73">
        <v>6</v>
      </c>
      <c r="E50" s="74">
        <v>1419365</v>
      </c>
      <c r="F50" s="74">
        <v>-41537.89</v>
      </c>
      <c r="G50" s="75">
        <f t="shared" si="0"/>
        <v>1.0292651220792397</v>
      </c>
      <c r="H50" s="15"/>
    </row>
    <row r="51" spans="1:8" ht="15">
      <c r="A51" s="27" t="s">
        <v>40</v>
      </c>
      <c r="B51" s="28"/>
      <c r="C51" s="14"/>
      <c r="D51" s="73">
        <v>1</v>
      </c>
      <c r="E51" s="74">
        <v>310270</v>
      </c>
      <c r="F51" s="74">
        <v>15360</v>
      </c>
      <c r="G51" s="75">
        <f t="shared" si="0"/>
        <v>0.9504947303961067</v>
      </c>
      <c r="H51" s="15"/>
    </row>
    <row r="52" spans="1:8" ht="15">
      <c r="A52" s="27" t="s">
        <v>41</v>
      </c>
      <c r="B52" s="28"/>
      <c r="C52" s="14"/>
      <c r="D52" s="73">
        <v>1</v>
      </c>
      <c r="E52" s="74">
        <v>881975</v>
      </c>
      <c r="F52" s="74">
        <v>63923.11</v>
      </c>
      <c r="G52" s="75">
        <f>1-(+F52/E52)</f>
        <v>0.9275227642506874</v>
      </c>
      <c r="H52" s="15"/>
    </row>
    <row r="53" spans="1:8" ht="15">
      <c r="A53" s="29" t="s">
        <v>61</v>
      </c>
      <c r="B53" s="30"/>
      <c r="C53" s="14"/>
      <c r="D53" s="73">
        <v>590</v>
      </c>
      <c r="E53" s="74">
        <v>46487172.19</v>
      </c>
      <c r="F53" s="74">
        <v>5246520.7</v>
      </c>
      <c r="G53" s="75">
        <f>1-(+F53/E53)</f>
        <v>0.8871404636410947</v>
      </c>
      <c r="H53" s="15"/>
    </row>
    <row r="54" spans="1:8" ht="15">
      <c r="A54" s="29" t="s">
        <v>62</v>
      </c>
      <c r="B54" s="30"/>
      <c r="C54" s="14"/>
      <c r="D54" s="73"/>
      <c r="E54" s="74"/>
      <c r="F54" s="74"/>
      <c r="G54" s="75"/>
      <c r="H54" s="15"/>
    </row>
    <row r="55" spans="1:8" ht="15">
      <c r="A55" s="31" t="s">
        <v>42</v>
      </c>
      <c r="B55" s="30"/>
      <c r="C55" s="14"/>
      <c r="D55" s="77"/>
      <c r="E55" s="80"/>
      <c r="F55" s="74"/>
      <c r="G55" s="79"/>
      <c r="H55" s="15"/>
    </row>
    <row r="56" spans="1:8" ht="15">
      <c r="A56" s="16" t="s">
        <v>43</v>
      </c>
      <c r="B56" s="28"/>
      <c r="C56" s="14"/>
      <c r="D56" s="77"/>
      <c r="E56" s="80"/>
      <c r="F56" s="74"/>
      <c r="G56" s="79"/>
      <c r="H56" s="15"/>
    </row>
    <row r="57" spans="1:8" ht="15">
      <c r="A57" s="16" t="s">
        <v>44</v>
      </c>
      <c r="B57" s="28"/>
      <c r="C57" s="14"/>
      <c r="D57" s="77"/>
      <c r="E57" s="78"/>
      <c r="F57" s="76"/>
      <c r="G57" s="79"/>
      <c r="H57" s="15"/>
    </row>
    <row r="58" spans="1:8" ht="15">
      <c r="A58" s="16" t="s">
        <v>30</v>
      </c>
      <c r="B58" s="28"/>
      <c r="C58" s="21"/>
      <c r="D58" s="77"/>
      <c r="E58" s="78"/>
      <c r="F58" s="74"/>
      <c r="G58" s="79"/>
      <c r="H58" s="15"/>
    </row>
    <row r="59" spans="1:8" ht="15">
      <c r="A59" s="32"/>
      <c r="B59" s="18"/>
      <c r="C59" s="33"/>
      <c r="D59" s="77"/>
      <c r="E59" s="80"/>
      <c r="F59" s="80"/>
      <c r="G59" s="79"/>
      <c r="H59" s="2"/>
    </row>
    <row r="60" spans="1:8" ht="17.25">
      <c r="A60" s="20" t="s">
        <v>45</v>
      </c>
      <c r="B60" s="20"/>
      <c r="C60" s="36"/>
      <c r="D60" s="81">
        <f>SUM(D44:D56)</f>
        <v>830</v>
      </c>
      <c r="E60" s="82">
        <f>SUM(E44:E59)</f>
        <v>69505120.64</v>
      </c>
      <c r="F60" s="82">
        <f>SUM(F44:F59)</f>
        <v>6793373.34</v>
      </c>
      <c r="G60" s="83">
        <f>1-(+F60/E60)</f>
        <v>0.9022608222610518</v>
      </c>
      <c r="H60" s="2"/>
    </row>
    <row r="61" spans="1:8" ht="17.25">
      <c r="A61" s="33"/>
      <c r="B61" s="39"/>
      <c r="C61" s="39"/>
      <c r="D61" s="91"/>
      <c r="E61" s="92"/>
      <c r="F61" s="34"/>
      <c r="G61" s="34"/>
      <c r="H61" s="2"/>
    </row>
    <row r="62" spans="1:8" ht="17.25">
      <c r="A62" s="35" t="s">
        <v>46</v>
      </c>
      <c r="B62" s="40"/>
      <c r="C62" s="40"/>
      <c r="D62" s="36"/>
      <c r="E62" s="36"/>
      <c r="F62" s="37">
        <f>F60+F39</f>
        <v>7661616.34</v>
      </c>
      <c r="G62" s="36"/>
      <c r="H62" s="2"/>
    </row>
    <row r="63" spans="1:8" ht="17.25">
      <c r="A63" s="35"/>
      <c r="B63" s="40"/>
      <c r="C63" s="40"/>
      <c r="D63" s="36"/>
      <c r="E63" s="36"/>
      <c r="F63" s="41"/>
      <c r="G63" s="40"/>
      <c r="H63" s="2"/>
    </row>
    <row r="64" spans="1:8" ht="15">
      <c r="A64" s="4" t="s">
        <v>48</v>
      </c>
      <c r="B64" s="40"/>
      <c r="C64" s="40"/>
      <c r="D64" s="40"/>
      <c r="E64" s="40"/>
      <c r="F64" s="41"/>
      <c r="G64" s="40"/>
      <c r="H64" s="2"/>
    </row>
    <row r="65" spans="1:8" ht="15">
      <c r="A65" s="4" t="s">
        <v>49</v>
      </c>
      <c r="B65" s="40"/>
      <c r="C65" s="40"/>
      <c r="D65" s="40"/>
      <c r="E65" s="40"/>
      <c r="F65" s="41"/>
      <c r="G65" s="40"/>
      <c r="H65" s="2"/>
    </row>
    <row r="66" spans="1:8" ht="17.25">
      <c r="A66" s="4"/>
      <c r="B66" s="39"/>
      <c r="C66" s="39"/>
      <c r="D66" s="39"/>
      <c r="E66" s="39"/>
      <c r="F66" s="37"/>
      <c r="G66" s="39"/>
      <c r="H66" s="2"/>
    </row>
    <row r="67" ht="15">
      <c r="A67" s="42" t="s">
        <v>50</v>
      </c>
    </row>
    <row r="69" spans="1:4" ht="17.25">
      <c r="A69" s="116"/>
      <c r="B69" s="117"/>
      <c r="C69" s="117"/>
      <c r="D69" s="117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0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OCTOBER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81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">
      <c r="A13" s="93" t="s">
        <v>116</v>
      </c>
      <c r="B13" s="13"/>
      <c r="C13" s="14"/>
      <c r="D13" s="73"/>
      <c r="E13" s="74"/>
      <c r="F13" s="74"/>
      <c r="G13" s="75"/>
      <c r="H13" s="15"/>
    </row>
    <row r="14" spans="1:8" ht="15">
      <c r="A14" s="93" t="s">
        <v>97</v>
      </c>
      <c r="B14" s="13"/>
      <c r="C14" s="14"/>
      <c r="D14" s="73"/>
      <c r="E14" s="74"/>
      <c r="F14" s="74"/>
      <c r="G14" s="75"/>
      <c r="H14" s="15"/>
    </row>
    <row r="15" spans="1:8" ht="15">
      <c r="A15" s="93" t="s">
        <v>57</v>
      </c>
      <c r="B15" s="13"/>
      <c r="C15" s="14"/>
      <c r="D15" s="73"/>
      <c r="E15" s="74"/>
      <c r="F15" s="74"/>
      <c r="G15" s="75"/>
      <c r="H15" s="15"/>
    </row>
    <row r="16" spans="1:8" ht="1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">
      <c r="A17" s="93" t="s">
        <v>25</v>
      </c>
      <c r="B17" s="13"/>
      <c r="C17" s="14"/>
      <c r="D17" s="73">
        <v>1</v>
      </c>
      <c r="E17" s="74">
        <v>146587</v>
      </c>
      <c r="F17" s="74">
        <v>37300</v>
      </c>
      <c r="G17" s="75">
        <f>F17/E17</f>
        <v>0.25445639790704494</v>
      </c>
      <c r="H17" s="15"/>
    </row>
    <row r="18" spans="1:8" ht="15">
      <c r="A18" s="93" t="s">
        <v>14</v>
      </c>
      <c r="B18" s="13"/>
      <c r="C18" s="14"/>
      <c r="D18" s="73">
        <v>1</v>
      </c>
      <c r="E18" s="74">
        <v>135019</v>
      </c>
      <c r="F18" s="74">
        <v>60387.5</v>
      </c>
      <c r="G18" s="75">
        <f>F18/E18</f>
        <v>0.44725186825557883</v>
      </c>
      <c r="H18" s="15"/>
    </row>
    <row r="19" spans="1:8" ht="1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">
      <c r="A22" s="93" t="s">
        <v>128</v>
      </c>
      <c r="B22" s="13"/>
      <c r="C22" s="14"/>
      <c r="D22" s="73"/>
      <c r="E22" s="74"/>
      <c r="F22" s="74"/>
      <c r="G22" s="75"/>
      <c r="H22" s="15"/>
    </row>
    <row r="23" spans="1:8" ht="1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">
      <c r="A30" s="70" t="s">
        <v>113</v>
      </c>
      <c r="B30" s="13"/>
      <c r="C30" s="14"/>
      <c r="D30" s="73"/>
      <c r="E30" s="74"/>
      <c r="F30" s="74"/>
      <c r="G30" s="75"/>
      <c r="H30" s="15"/>
    </row>
    <row r="31" spans="1:8" ht="15">
      <c r="A31" s="70" t="s">
        <v>27</v>
      </c>
      <c r="B31" s="13"/>
      <c r="C31" s="14"/>
      <c r="D31" s="73"/>
      <c r="E31" s="74"/>
      <c r="F31" s="74"/>
      <c r="G31" s="75"/>
      <c r="H31" s="15"/>
    </row>
    <row r="32" spans="1:8" ht="1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">
      <c r="A33" s="70" t="s">
        <v>119</v>
      </c>
      <c r="B33" s="13"/>
      <c r="C33" s="14"/>
      <c r="D33" s="73">
        <v>3</v>
      </c>
      <c r="E33" s="74">
        <v>334505</v>
      </c>
      <c r="F33" s="74">
        <v>98802</v>
      </c>
      <c r="G33" s="75">
        <f>F33/E33</f>
        <v>0.2953677822454074</v>
      </c>
      <c r="H33" s="15"/>
    </row>
    <row r="34" spans="1:8" ht="15">
      <c r="A34" s="70" t="s">
        <v>131</v>
      </c>
      <c r="B34" s="13"/>
      <c r="C34" s="14"/>
      <c r="D34" s="73"/>
      <c r="E34" s="74"/>
      <c r="F34" s="74"/>
      <c r="G34" s="75"/>
      <c r="H34" s="15"/>
    </row>
    <row r="35" spans="1:8" ht="15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ht="15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79"/>
      <c r="H37" s="15"/>
    </row>
    <row r="38" spans="1:8" ht="15">
      <c r="A38" s="17"/>
      <c r="B38" s="18"/>
      <c r="C38" s="14"/>
      <c r="D38" s="77"/>
      <c r="E38" s="80"/>
      <c r="F38" s="80"/>
      <c r="G38" s="79"/>
      <c r="H38" s="15"/>
    </row>
    <row r="39" spans="1:8" ht="15">
      <c r="A39" s="19" t="s">
        <v>31</v>
      </c>
      <c r="B39" s="20"/>
      <c r="C39" s="21"/>
      <c r="D39" s="81">
        <f>SUM(D9:D38)</f>
        <v>5</v>
      </c>
      <c r="E39" s="82">
        <f>SUM(E9:E38)</f>
        <v>616111</v>
      </c>
      <c r="F39" s="82">
        <f>SUM(F9:F38)</f>
        <v>196489.5</v>
      </c>
      <c r="G39" s="83">
        <f>F39/E39</f>
        <v>0.31891899349305564</v>
      </c>
      <c r="H39" s="15"/>
    </row>
    <row r="40" spans="1:8" ht="15">
      <c r="A40" s="22"/>
      <c r="B40" s="22"/>
      <c r="C40" s="22"/>
      <c r="D40" s="84"/>
      <c r="E40" s="85"/>
      <c r="F40" s="86"/>
      <c r="G40" s="86"/>
      <c r="H40" s="2"/>
    </row>
    <row r="41" spans="1:8" ht="17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2"/>
    </row>
    <row r="43" spans="1:8" ht="1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88" t="s">
        <v>136</v>
      </c>
      <c r="H43" s="2"/>
    </row>
    <row r="44" spans="1:8" ht="15">
      <c r="A44" s="27" t="s">
        <v>33</v>
      </c>
      <c r="B44" s="28"/>
      <c r="C44" s="14"/>
      <c r="D44" s="73">
        <v>28</v>
      </c>
      <c r="E44" s="74">
        <v>2016605.3</v>
      </c>
      <c r="F44" s="74">
        <v>139459.57</v>
      </c>
      <c r="G44" s="75">
        <f>1-(+F44/E44)</f>
        <v>0.9308443898268045</v>
      </c>
      <c r="H44" s="15"/>
    </row>
    <row r="45" spans="1:8" ht="1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">
      <c r="A46" s="27" t="s">
        <v>35</v>
      </c>
      <c r="B46" s="28"/>
      <c r="C46" s="14"/>
      <c r="D46" s="73">
        <v>48</v>
      </c>
      <c r="E46" s="74">
        <v>2375347.5</v>
      </c>
      <c r="F46" s="74">
        <v>174302.92</v>
      </c>
      <c r="G46" s="75">
        <f>1-(+F46/E46)</f>
        <v>0.9266200334898368</v>
      </c>
      <c r="H46" s="15"/>
    </row>
    <row r="47" spans="1:8" ht="15">
      <c r="A47" s="27" t="s">
        <v>36</v>
      </c>
      <c r="B47" s="28"/>
      <c r="C47" s="14"/>
      <c r="D47" s="73">
        <v>4</v>
      </c>
      <c r="E47" s="74">
        <v>509447</v>
      </c>
      <c r="F47" s="74">
        <v>23764.5</v>
      </c>
      <c r="G47" s="75">
        <f>1-(+F47/E47)</f>
        <v>0.9533523605006998</v>
      </c>
      <c r="H47" s="15"/>
    </row>
    <row r="48" spans="1:8" ht="15">
      <c r="A48" s="27" t="s">
        <v>37</v>
      </c>
      <c r="B48" s="28"/>
      <c r="C48" s="14"/>
      <c r="D48" s="73">
        <v>34</v>
      </c>
      <c r="E48" s="74">
        <v>2701520.18</v>
      </c>
      <c r="F48" s="74">
        <v>234662.51</v>
      </c>
      <c r="G48" s="75">
        <f>1-(+F48/E48)</f>
        <v>0.913136865777549</v>
      </c>
      <c r="H48" s="15"/>
    </row>
    <row r="49" spans="1:8" ht="1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">
      <c r="A50" s="27" t="s">
        <v>39</v>
      </c>
      <c r="B50" s="28"/>
      <c r="C50" s="14"/>
      <c r="D50" s="73">
        <v>3</v>
      </c>
      <c r="E50" s="74">
        <v>321600</v>
      </c>
      <c r="F50" s="74">
        <v>13300</v>
      </c>
      <c r="G50" s="75">
        <f>1-(+F50/E50)</f>
        <v>0.9586442786069652</v>
      </c>
      <c r="H50" s="15"/>
    </row>
    <row r="51" spans="1:8" ht="1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">
      <c r="A53" s="27" t="s">
        <v>61</v>
      </c>
      <c r="B53" s="30"/>
      <c r="C53" s="14"/>
      <c r="D53" s="112">
        <v>328</v>
      </c>
      <c r="E53" s="113">
        <v>24482628.95</v>
      </c>
      <c r="F53" s="113">
        <v>3058555.87</v>
      </c>
      <c r="G53" s="75">
        <f>1-(+F53/E53)</f>
        <v>0.8750724084310398</v>
      </c>
      <c r="H53" s="15"/>
    </row>
    <row r="54" spans="1:8" ht="1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ht="15">
      <c r="A55" s="16" t="s">
        <v>42</v>
      </c>
      <c r="B55" s="30"/>
      <c r="C55" s="14"/>
      <c r="D55" s="77"/>
      <c r="E55" s="96"/>
      <c r="F55" s="74"/>
      <c r="G55" s="79"/>
      <c r="H55" s="15"/>
    </row>
    <row r="56" spans="1:8" ht="15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ht="15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ht="15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">
      <c r="A59" s="32"/>
      <c r="B59" s="18"/>
      <c r="C59" s="14"/>
      <c r="D59" s="77"/>
      <c r="E59" s="97"/>
      <c r="F59" s="80"/>
      <c r="G59" s="79"/>
      <c r="H59" s="15"/>
    </row>
    <row r="60" spans="1:8" ht="15">
      <c r="A60" s="20" t="s">
        <v>45</v>
      </c>
      <c r="B60" s="20"/>
      <c r="C60" s="21"/>
      <c r="D60" s="81">
        <f>SUM(D44:D56)</f>
        <v>445</v>
      </c>
      <c r="E60" s="82">
        <f>SUM(E44:E59)</f>
        <v>32407148.93</v>
      </c>
      <c r="F60" s="82">
        <f>SUM(F44:F59)</f>
        <v>3644045.37</v>
      </c>
      <c r="G60" s="83">
        <f>1-(F60/E60)</f>
        <v>0.8875542745870302</v>
      </c>
      <c r="H60" s="15"/>
    </row>
    <row r="61" spans="1:8" ht="15">
      <c r="A61" s="33"/>
      <c r="B61" s="33"/>
      <c r="C61" s="50"/>
      <c r="D61" s="98"/>
      <c r="E61" s="92"/>
      <c r="F61" s="34"/>
      <c r="G61" s="34"/>
      <c r="H61" s="2"/>
    </row>
    <row r="62" spans="1:8" ht="17.25">
      <c r="A62" s="35" t="s">
        <v>46</v>
      </c>
      <c r="B62" s="36"/>
      <c r="C62" s="39"/>
      <c r="D62" s="51"/>
      <c r="E62" s="36"/>
      <c r="F62" s="37">
        <f>F60+F39</f>
        <v>3840534.87</v>
      </c>
      <c r="G62" s="36"/>
      <c r="H62" s="2"/>
    </row>
    <row r="63" spans="1:8" ht="17.25">
      <c r="A63" s="38"/>
      <c r="B63" s="39"/>
      <c r="C63" s="39"/>
      <c r="D63" s="52"/>
      <c r="E63" s="39"/>
      <c r="F63" s="37"/>
      <c r="G63" s="39"/>
      <c r="H63" s="2"/>
    </row>
    <row r="64" spans="1:8" ht="1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">
      <c r="A67" s="4"/>
      <c r="B67" s="40"/>
      <c r="C67" s="40"/>
      <c r="D67" s="40"/>
      <c r="E67" s="40"/>
      <c r="F67" s="41"/>
      <c r="G67" s="40"/>
      <c r="H67" s="2"/>
    </row>
    <row r="68" spans="1:8" ht="17.25">
      <c r="A68" s="42" t="s">
        <v>50</v>
      </c>
      <c r="B68" s="39"/>
      <c r="C68" s="39"/>
      <c r="D68" s="39"/>
      <c r="E68" s="39"/>
      <c r="F68" s="37"/>
      <c r="G68" s="39"/>
      <c r="H68" s="2"/>
    </row>
    <row r="70" spans="1:4" ht="17.25">
      <c r="A70" s="116"/>
      <c r="B70" s="117"/>
      <c r="C70" s="117"/>
      <c r="D70" s="117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57" customWidth="1"/>
    <col min="2" max="2" width="15.6640625" style="57" customWidth="1"/>
    <col min="3" max="3" width="3.6640625" style="57" customWidth="1"/>
    <col min="4" max="4" width="6.6640625" style="57" customWidth="1"/>
    <col min="5" max="6" width="14.6640625" style="57" customWidth="1"/>
    <col min="7" max="7" width="11.6640625" style="57" customWidth="1"/>
    <col min="8" max="8" width="3.6640625" style="57" customWidth="1"/>
    <col min="9" max="16384" width="8.88671875" style="57" customWidth="1"/>
  </cols>
  <sheetData>
    <row r="1" spans="1:8" ht="22.5">
      <c r="A1" s="56" t="s">
        <v>0</v>
      </c>
      <c r="B1" s="21"/>
      <c r="C1" s="21"/>
      <c r="D1" s="21"/>
      <c r="E1" s="21"/>
      <c r="F1" s="21"/>
      <c r="G1" s="21"/>
      <c r="H1" s="21"/>
    </row>
    <row r="2" spans="1:8" ht="22.5">
      <c r="A2" s="56" t="s">
        <v>1</v>
      </c>
      <c r="B2" s="21"/>
      <c r="C2" s="21"/>
      <c r="D2" s="21"/>
      <c r="E2" s="21"/>
      <c r="F2" s="21"/>
      <c r="G2" s="21"/>
      <c r="H2" s="21"/>
    </row>
    <row r="3" spans="1:8" ht="22.5">
      <c r="A3" s="1" t="str">
        <f>ARG!$A$3</f>
        <v>MONTH ENDED:  OCTOBER 2022</v>
      </c>
      <c r="B3" s="21"/>
      <c r="C3" s="21"/>
      <c r="D3" s="21"/>
      <c r="E3" s="21"/>
      <c r="F3" s="21"/>
      <c r="G3" s="21"/>
      <c r="H3" s="21"/>
    </row>
    <row r="4" spans="1:8" ht="15">
      <c r="A4" s="60"/>
      <c r="B4" s="60"/>
      <c r="C4" s="60"/>
      <c r="D4" s="60"/>
      <c r="E4" s="60"/>
      <c r="F4" s="5"/>
      <c r="G4" s="5"/>
      <c r="H4" s="21"/>
    </row>
    <row r="5" spans="1:8" ht="22.5">
      <c r="A5" s="21"/>
      <c r="B5" s="60"/>
      <c r="C5" s="60"/>
      <c r="D5" s="61" t="s">
        <v>145</v>
      </c>
      <c r="E5" s="62"/>
      <c r="F5" s="8"/>
      <c r="G5" s="5"/>
      <c r="H5" s="63"/>
    </row>
    <row r="6" spans="1:8" ht="17.25">
      <c r="A6" s="23" t="s">
        <v>3</v>
      </c>
      <c r="B6" s="60"/>
      <c r="C6" s="60"/>
      <c r="D6" s="60"/>
      <c r="E6" s="60"/>
      <c r="F6" s="5"/>
      <c r="G6" s="5"/>
      <c r="H6" s="63"/>
    </row>
    <row r="7" spans="1:8" ht="1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4"/>
    </row>
    <row r="8" spans="1:8" ht="1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4"/>
    </row>
    <row r="9" spans="1:8" ht="15">
      <c r="A9" s="93" t="s">
        <v>10</v>
      </c>
      <c r="B9" s="13"/>
      <c r="C9" s="14"/>
      <c r="D9" s="73"/>
      <c r="E9" s="74"/>
      <c r="F9" s="74"/>
      <c r="G9" s="75"/>
      <c r="H9" s="66"/>
    </row>
    <row r="10" spans="1:8" ht="15">
      <c r="A10" s="93" t="s">
        <v>11</v>
      </c>
      <c r="B10" s="13"/>
      <c r="C10" s="14"/>
      <c r="D10" s="73"/>
      <c r="E10" s="74"/>
      <c r="F10" s="74"/>
      <c r="G10" s="75"/>
      <c r="H10" s="66"/>
    </row>
    <row r="11" spans="1:8" ht="15">
      <c r="A11" s="93" t="s">
        <v>52</v>
      </c>
      <c r="B11" s="13"/>
      <c r="C11" s="14"/>
      <c r="D11" s="73"/>
      <c r="E11" s="74"/>
      <c r="F11" s="74"/>
      <c r="G11" s="75"/>
      <c r="H11" s="66"/>
    </row>
    <row r="12" spans="1:8" ht="15">
      <c r="A12" s="93" t="s">
        <v>63</v>
      </c>
      <c r="B12" s="13"/>
      <c r="C12" s="14"/>
      <c r="D12" s="73"/>
      <c r="E12" s="74"/>
      <c r="F12" s="74"/>
      <c r="G12" s="75"/>
      <c r="H12" s="66"/>
    </row>
    <row r="13" spans="1:8" ht="15">
      <c r="A13" s="93" t="s">
        <v>13</v>
      </c>
      <c r="B13" s="13"/>
      <c r="C13" s="14"/>
      <c r="D13" s="73"/>
      <c r="E13" s="74"/>
      <c r="F13" s="74"/>
      <c r="G13" s="75"/>
      <c r="H13" s="66"/>
    </row>
    <row r="14" spans="1:8" ht="15">
      <c r="A14" s="93" t="s">
        <v>65</v>
      </c>
      <c r="B14" s="13"/>
      <c r="C14" s="14"/>
      <c r="D14" s="73"/>
      <c r="E14" s="74"/>
      <c r="F14" s="74"/>
      <c r="G14" s="75"/>
      <c r="H14" s="66"/>
    </row>
    <row r="15" spans="1:8" ht="15">
      <c r="A15" s="93" t="s">
        <v>25</v>
      </c>
      <c r="B15" s="13"/>
      <c r="C15" s="14"/>
      <c r="D15" s="73">
        <v>3</v>
      </c>
      <c r="E15" s="74">
        <v>569877</v>
      </c>
      <c r="F15" s="74">
        <v>197180</v>
      </c>
      <c r="G15" s="75">
        <f>F15/E15</f>
        <v>0.34600448868790984</v>
      </c>
      <c r="H15" s="66"/>
    </row>
    <row r="16" spans="1:8" ht="15">
      <c r="A16" s="93" t="s">
        <v>66</v>
      </c>
      <c r="B16" s="13"/>
      <c r="C16" s="14"/>
      <c r="D16" s="73"/>
      <c r="E16" s="74"/>
      <c r="F16" s="74"/>
      <c r="G16" s="75"/>
      <c r="H16" s="66"/>
    </row>
    <row r="17" spans="1:8" ht="15">
      <c r="A17" s="93" t="s">
        <v>98</v>
      </c>
      <c r="B17" s="13"/>
      <c r="C17" s="14"/>
      <c r="D17" s="73"/>
      <c r="E17" s="74"/>
      <c r="F17" s="74"/>
      <c r="G17" s="75"/>
      <c r="H17" s="66"/>
    </row>
    <row r="18" spans="1:8" ht="15">
      <c r="A18" s="93" t="s">
        <v>14</v>
      </c>
      <c r="B18" s="13"/>
      <c r="C18" s="14"/>
      <c r="D18" s="73"/>
      <c r="E18" s="74"/>
      <c r="F18" s="74"/>
      <c r="G18" s="75"/>
      <c r="H18" s="66"/>
    </row>
    <row r="19" spans="1:8" ht="15">
      <c r="A19" s="93" t="s">
        <v>16</v>
      </c>
      <c r="B19" s="13"/>
      <c r="C19" s="14"/>
      <c r="D19" s="73">
        <v>1</v>
      </c>
      <c r="E19" s="74">
        <v>409790</v>
      </c>
      <c r="F19" s="74">
        <v>86038</v>
      </c>
      <c r="G19" s="75">
        <f>F19/E19</f>
        <v>0.20995631909026574</v>
      </c>
      <c r="H19" s="66"/>
    </row>
    <row r="20" spans="1:8" ht="15">
      <c r="A20" s="93" t="s">
        <v>92</v>
      </c>
      <c r="B20" s="13"/>
      <c r="C20" s="14"/>
      <c r="D20" s="73"/>
      <c r="E20" s="74"/>
      <c r="F20" s="74"/>
      <c r="G20" s="75"/>
      <c r="H20" s="66"/>
    </row>
    <row r="21" spans="1:8" ht="15">
      <c r="A21" s="93" t="s">
        <v>93</v>
      </c>
      <c r="B21" s="13"/>
      <c r="C21" s="14"/>
      <c r="D21" s="73"/>
      <c r="E21" s="74"/>
      <c r="F21" s="74"/>
      <c r="G21" s="75"/>
      <c r="H21" s="66"/>
    </row>
    <row r="22" spans="1:8" ht="15">
      <c r="A22" s="93" t="s">
        <v>17</v>
      </c>
      <c r="B22" s="13"/>
      <c r="C22" s="14"/>
      <c r="D22" s="73"/>
      <c r="E22" s="74"/>
      <c r="F22" s="74"/>
      <c r="G22" s="75"/>
      <c r="H22" s="66"/>
    </row>
    <row r="23" spans="1:8" ht="15">
      <c r="A23" s="93" t="s">
        <v>105</v>
      </c>
      <c r="B23" s="13"/>
      <c r="C23" s="14"/>
      <c r="D23" s="73"/>
      <c r="E23" s="74"/>
      <c r="F23" s="74"/>
      <c r="G23" s="75"/>
      <c r="H23" s="66"/>
    </row>
    <row r="24" spans="1:8" ht="15">
      <c r="A24" s="93" t="s">
        <v>18</v>
      </c>
      <c r="B24" s="13"/>
      <c r="C24" s="14"/>
      <c r="D24" s="73">
        <v>2</v>
      </c>
      <c r="E24" s="74">
        <v>616151</v>
      </c>
      <c r="F24" s="74">
        <v>66680</v>
      </c>
      <c r="G24" s="75">
        <f>F24/E24</f>
        <v>0.10822022523699548</v>
      </c>
      <c r="H24" s="66"/>
    </row>
    <row r="25" spans="1:8" ht="15">
      <c r="A25" s="94" t="s">
        <v>20</v>
      </c>
      <c r="B25" s="13"/>
      <c r="C25" s="14"/>
      <c r="D25" s="73"/>
      <c r="E25" s="74"/>
      <c r="F25" s="74"/>
      <c r="G25" s="75"/>
      <c r="H25" s="66"/>
    </row>
    <row r="26" spans="1:8" ht="15">
      <c r="A26" s="94" t="s">
        <v>21</v>
      </c>
      <c r="B26" s="13"/>
      <c r="C26" s="14"/>
      <c r="D26" s="73">
        <v>4</v>
      </c>
      <c r="E26" s="74">
        <v>16743</v>
      </c>
      <c r="F26" s="74">
        <v>16743</v>
      </c>
      <c r="G26" s="75">
        <f>F26/E26</f>
        <v>1</v>
      </c>
      <c r="H26" s="66"/>
    </row>
    <row r="27" spans="1:8" ht="15">
      <c r="A27" s="70" t="s">
        <v>22</v>
      </c>
      <c r="B27" s="13"/>
      <c r="C27" s="14"/>
      <c r="D27" s="73"/>
      <c r="E27" s="74"/>
      <c r="F27" s="74"/>
      <c r="G27" s="75"/>
      <c r="H27" s="66"/>
    </row>
    <row r="28" spans="1:8" ht="15">
      <c r="A28" s="70" t="s">
        <v>23</v>
      </c>
      <c r="B28" s="13"/>
      <c r="C28" s="14"/>
      <c r="D28" s="73"/>
      <c r="E28" s="74"/>
      <c r="F28" s="74"/>
      <c r="G28" s="75"/>
      <c r="H28" s="66"/>
    </row>
    <row r="29" spans="1:8" ht="15">
      <c r="A29" s="70" t="s">
        <v>94</v>
      </c>
      <c r="B29" s="13"/>
      <c r="C29" s="14"/>
      <c r="D29" s="73">
        <v>1</v>
      </c>
      <c r="E29" s="74">
        <v>120756</v>
      </c>
      <c r="F29" s="74">
        <v>45829.5</v>
      </c>
      <c r="G29" s="75">
        <f>F29/E29</f>
        <v>0.37952151445890886</v>
      </c>
      <c r="H29" s="66"/>
    </row>
    <row r="30" spans="1:8" ht="15">
      <c r="A30" s="70" t="s">
        <v>119</v>
      </c>
      <c r="B30" s="13"/>
      <c r="C30" s="14"/>
      <c r="D30" s="73">
        <v>11</v>
      </c>
      <c r="E30" s="74">
        <v>1109785</v>
      </c>
      <c r="F30" s="74">
        <v>204006.5</v>
      </c>
      <c r="G30" s="75">
        <f>F30/E30</f>
        <v>0.1838252454304212</v>
      </c>
      <c r="H30" s="66"/>
    </row>
    <row r="31" spans="1:8" ht="15">
      <c r="A31" s="70" t="s">
        <v>126</v>
      </c>
      <c r="B31" s="13"/>
      <c r="C31" s="14"/>
      <c r="D31" s="73"/>
      <c r="E31" s="74"/>
      <c r="F31" s="74"/>
      <c r="G31" s="75"/>
      <c r="H31" s="66"/>
    </row>
    <row r="32" spans="1:8" ht="15">
      <c r="A32" s="70" t="s">
        <v>96</v>
      </c>
      <c r="B32" s="13"/>
      <c r="C32" s="14"/>
      <c r="D32" s="73"/>
      <c r="E32" s="74"/>
      <c r="F32" s="74"/>
      <c r="G32" s="75"/>
      <c r="H32" s="66"/>
    </row>
    <row r="33" spans="1:8" ht="15">
      <c r="A33" s="70" t="s">
        <v>67</v>
      </c>
      <c r="B33" s="13"/>
      <c r="C33" s="14"/>
      <c r="D33" s="73"/>
      <c r="E33" s="74"/>
      <c r="F33" s="74"/>
      <c r="G33" s="75"/>
      <c r="H33" s="66"/>
    </row>
    <row r="34" spans="1:8" ht="15">
      <c r="A34" s="70" t="s">
        <v>129</v>
      </c>
      <c r="B34" s="13"/>
      <c r="C34" s="14"/>
      <c r="D34" s="73">
        <v>1</v>
      </c>
      <c r="E34" s="74">
        <v>103731</v>
      </c>
      <c r="F34" s="74">
        <v>48109</v>
      </c>
      <c r="G34" s="75">
        <f>F34/E34</f>
        <v>0.46378613914837413</v>
      </c>
      <c r="H34" s="66"/>
    </row>
    <row r="35" spans="1:8" ht="15">
      <c r="A35" s="16" t="s">
        <v>28</v>
      </c>
      <c r="B35" s="13"/>
      <c r="C35" s="14"/>
      <c r="D35" s="77"/>
      <c r="E35" s="95"/>
      <c r="F35" s="74"/>
      <c r="G35" s="79"/>
      <c r="H35" s="66"/>
    </row>
    <row r="36" spans="1:8" ht="15">
      <c r="A36" s="16" t="s">
        <v>44</v>
      </c>
      <c r="B36" s="13"/>
      <c r="C36" s="14"/>
      <c r="D36" s="77"/>
      <c r="E36" s="95"/>
      <c r="F36" s="74"/>
      <c r="G36" s="79"/>
      <c r="H36" s="66"/>
    </row>
    <row r="37" spans="1:8" ht="15">
      <c r="A37" s="16" t="s">
        <v>30</v>
      </c>
      <c r="B37" s="13"/>
      <c r="C37" s="14"/>
      <c r="D37" s="77"/>
      <c r="E37" s="78"/>
      <c r="F37" s="76"/>
      <c r="G37" s="79"/>
      <c r="H37" s="66"/>
    </row>
    <row r="38" spans="1:8" ht="15">
      <c r="A38" s="17"/>
      <c r="B38" s="18"/>
      <c r="C38" s="14"/>
      <c r="D38" s="77"/>
      <c r="E38" s="80"/>
      <c r="F38" s="80"/>
      <c r="G38" s="79"/>
      <c r="H38" s="66"/>
    </row>
    <row r="39" spans="1:8" ht="15">
      <c r="A39" s="19" t="s">
        <v>31</v>
      </c>
      <c r="B39" s="20"/>
      <c r="C39" s="21"/>
      <c r="D39" s="81">
        <f>SUM(D9:D38)</f>
        <v>23</v>
      </c>
      <c r="E39" s="82">
        <f>SUM(E9:E38)</f>
        <v>2946833</v>
      </c>
      <c r="F39" s="82">
        <f>SUM(F9:F38)</f>
        <v>664586</v>
      </c>
      <c r="G39" s="83">
        <f>F39/E39</f>
        <v>0.22552550483858433</v>
      </c>
      <c r="H39" s="67"/>
    </row>
    <row r="40" spans="1:8" ht="15">
      <c r="A40" s="22"/>
      <c r="B40" s="22"/>
      <c r="C40" s="22"/>
      <c r="D40" s="84"/>
      <c r="E40" s="85"/>
      <c r="F40" s="86"/>
      <c r="G40" s="86"/>
      <c r="H40" s="68"/>
    </row>
    <row r="41" spans="1:8" ht="17.25">
      <c r="A41" s="23" t="s">
        <v>32</v>
      </c>
      <c r="B41" s="24"/>
      <c r="C41" s="24"/>
      <c r="D41" s="25"/>
      <c r="E41" s="87"/>
      <c r="F41" s="88"/>
      <c r="G41" s="88"/>
      <c r="H41" s="68"/>
    </row>
    <row r="42" spans="1:8" ht="15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68"/>
    </row>
    <row r="43" spans="1:8" ht="1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88" t="s">
        <v>136</v>
      </c>
      <c r="H43" s="68"/>
    </row>
    <row r="44" spans="1:8" ht="15">
      <c r="A44" s="27" t="s">
        <v>33</v>
      </c>
      <c r="B44" s="28"/>
      <c r="C44" s="14"/>
      <c r="D44" s="73">
        <v>32</v>
      </c>
      <c r="E44" s="74">
        <v>460790.15</v>
      </c>
      <c r="F44" s="74">
        <v>40346.39</v>
      </c>
      <c r="G44" s="75">
        <f>1-(+F44/E44)</f>
        <v>0.9124408583820639</v>
      </c>
      <c r="H44" s="66"/>
    </row>
    <row r="45" spans="1:8" ht="15">
      <c r="A45" s="27" t="s">
        <v>34</v>
      </c>
      <c r="B45" s="28"/>
      <c r="C45" s="14"/>
      <c r="D45" s="73"/>
      <c r="E45" s="74"/>
      <c r="F45" s="74"/>
      <c r="G45" s="75"/>
      <c r="H45" s="66"/>
    </row>
    <row r="46" spans="1:8" ht="15">
      <c r="A46" s="27" t="s">
        <v>35</v>
      </c>
      <c r="B46" s="28"/>
      <c r="C46" s="14"/>
      <c r="D46" s="73">
        <v>91</v>
      </c>
      <c r="E46" s="74">
        <v>3578534.75</v>
      </c>
      <c r="F46" s="74">
        <v>277836.05</v>
      </c>
      <c r="G46" s="75">
        <f aca="true" t="shared" si="0" ref="G46:G52">1-(+F46/E46)</f>
        <v>0.9223603878654525</v>
      </c>
      <c r="H46" s="66"/>
    </row>
    <row r="47" spans="1:8" ht="15">
      <c r="A47" s="27" t="s">
        <v>36</v>
      </c>
      <c r="B47" s="28"/>
      <c r="C47" s="14"/>
      <c r="D47" s="73">
        <v>8</v>
      </c>
      <c r="E47" s="74">
        <v>1557545.5</v>
      </c>
      <c r="F47" s="74">
        <v>49215</v>
      </c>
      <c r="G47" s="75">
        <f t="shared" si="0"/>
        <v>0.968402207190737</v>
      </c>
      <c r="H47" s="66"/>
    </row>
    <row r="48" spans="1:8" ht="15">
      <c r="A48" s="27" t="s">
        <v>37</v>
      </c>
      <c r="B48" s="28"/>
      <c r="C48" s="14"/>
      <c r="D48" s="73">
        <v>91</v>
      </c>
      <c r="E48" s="74">
        <v>4526446</v>
      </c>
      <c r="F48" s="74">
        <v>466374.98</v>
      </c>
      <c r="G48" s="75">
        <f t="shared" si="0"/>
        <v>0.8969666312157485</v>
      </c>
      <c r="H48" s="66"/>
    </row>
    <row r="49" spans="1:8" ht="15">
      <c r="A49" s="27" t="s">
        <v>38</v>
      </c>
      <c r="B49" s="28"/>
      <c r="C49" s="14"/>
      <c r="D49" s="73"/>
      <c r="E49" s="74"/>
      <c r="F49" s="74"/>
      <c r="G49" s="75"/>
      <c r="H49" s="66"/>
    </row>
    <row r="50" spans="1:8" ht="15">
      <c r="A50" s="27" t="s">
        <v>39</v>
      </c>
      <c r="B50" s="28"/>
      <c r="C50" s="14"/>
      <c r="D50" s="73">
        <v>9</v>
      </c>
      <c r="E50" s="74">
        <v>1268645</v>
      </c>
      <c r="F50" s="74">
        <v>114554.19</v>
      </c>
      <c r="G50" s="75">
        <f t="shared" si="0"/>
        <v>0.9097035104383022</v>
      </c>
      <c r="H50" s="66"/>
    </row>
    <row r="51" spans="1:8" ht="15">
      <c r="A51" s="27" t="s">
        <v>40</v>
      </c>
      <c r="B51" s="28"/>
      <c r="C51" s="14"/>
      <c r="D51" s="73">
        <v>4</v>
      </c>
      <c r="E51" s="74">
        <v>381990</v>
      </c>
      <c r="F51" s="74">
        <v>53620</v>
      </c>
      <c r="G51" s="75">
        <f t="shared" si="0"/>
        <v>0.8596298332417078</v>
      </c>
      <c r="H51" s="66"/>
    </row>
    <row r="52" spans="1:8" ht="15">
      <c r="A52" s="27" t="s">
        <v>41</v>
      </c>
      <c r="B52" s="28"/>
      <c r="C52" s="14"/>
      <c r="D52" s="73">
        <v>2</v>
      </c>
      <c r="E52" s="74">
        <v>394875</v>
      </c>
      <c r="F52" s="74">
        <v>33050</v>
      </c>
      <c r="G52" s="75">
        <f t="shared" si="0"/>
        <v>0.9163026274137385</v>
      </c>
      <c r="H52" s="66"/>
    </row>
    <row r="53" spans="1:8" ht="15">
      <c r="A53" s="29" t="s">
        <v>60</v>
      </c>
      <c r="B53" s="28"/>
      <c r="C53" s="14"/>
      <c r="D53" s="73"/>
      <c r="E53" s="74"/>
      <c r="F53" s="74"/>
      <c r="G53" s="75"/>
      <c r="H53" s="66"/>
    </row>
    <row r="54" spans="1:8" ht="15">
      <c r="A54" s="27" t="s">
        <v>61</v>
      </c>
      <c r="B54" s="30"/>
      <c r="C54" s="14"/>
      <c r="D54" s="73">
        <v>598</v>
      </c>
      <c r="E54" s="74">
        <v>34447848.01</v>
      </c>
      <c r="F54" s="74">
        <v>3770152.89</v>
      </c>
      <c r="G54" s="75">
        <f>1-(+F54/E54)</f>
        <v>0.8905547629882264</v>
      </c>
      <c r="H54" s="66"/>
    </row>
    <row r="55" spans="1:8" ht="15">
      <c r="A55" s="27" t="s">
        <v>62</v>
      </c>
      <c r="B55" s="30"/>
      <c r="C55" s="14"/>
      <c r="D55" s="73">
        <v>8</v>
      </c>
      <c r="E55" s="74">
        <v>1175730.43</v>
      </c>
      <c r="F55" s="74">
        <v>50118.72</v>
      </c>
      <c r="G55" s="75">
        <f>1-(+F55/E55)</f>
        <v>0.957372269424038</v>
      </c>
      <c r="H55" s="66"/>
    </row>
    <row r="56" spans="1:8" ht="15">
      <c r="A56" s="16" t="s">
        <v>42</v>
      </c>
      <c r="B56" s="30"/>
      <c r="C56" s="14"/>
      <c r="D56" s="77"/>
      <c r="E56" s="96"/>
      <c r="F56" s="74"/>
      <c r="G56" s="79"/>
      <c r="H56" s="66"/>
    </row>
    <row r="57" spans="1:8" ht="15">
      <c r="A57" s="16" t="s">
        <v>43</v>
      </c>
      <c r="B57" s="28"/>
      <c r="C57" s="14"/>
      <c r="D57" s="77"/>
      <c r="E57" s="96"/>
      <c r="F57" s="74"/>
      <c r="G57" s="79"/>
      <c r="H57" s="66"/>
    </row>
    <row r="58" spans="1:8" ht="15">
      <c r="A58" s="16" t="s">
        <v>44</v>
      </c>
      <c r="B58" s="28"/>
      <c r="C58" s="14"/>
      <c r="D58" s="77"/>
      <c r="E58" s="95"/>
      <c r="F58" s="74"/>
      <c r="G58" s="79"/>
      <c r="H58" s="66"/>
    </row>
    <row r="59" spans="1:8" ht="15">
      <c r="A59" s="16" t="s">
        <v>30</v>
      </c>
      <c r="B59" s="28"/>
      <c r="C59" s="14"/>
      <c r="D59" s="77"/>
      <c r="E59" s="95"/>
      <c r="F59" s="74"/>
      <c r="G59" s="79"/>
      <c r="H59" s="66"/>
    </row>
    <row r="60" spans="1:8" ht="15">
      <c r="A60" s="32"/>
      <c r="B60" s="18"/>
      <c r="C60" s="14"/>
      <c r="D60" s="77"/>
      <c r="E60" s="80"/>
      <c r="F60" s="80"/>
      <c r="G60" s="79"/>
      <c r="H60" s="66"/>
    </row>
    <row r="61" spans="1:8" ht="15">
      <c r="A61" s="20" t="s">
        <v>45</v>
      </c>
      <c r="B61" s="33"/>
      <c r="C61" s="33"/>
      <c r="D61" s="81">
        <f>SUM(D44:D57)</f>
        <v>843</v>
      </c>
      <c r="E61" s="82">
        <f>SUM(E44:E60)</f>
        <v>47792404.839999996</v>
      </c>
      <c r="F61" s="82">
        <f>SUM(F44:F60)</f>
        <v>4855268.22</v>
      </c>
      <c r="G61" s="83">
        <f>1-(F61/E61)</f>
        <v>0.8984092088218928</v>
      </c>
      <c r="H61" s="63"/>
    </row>
    <row r="62" spans="1:8" ht="17.25">
      <c r="A62" s="35"/>
      <c r="B62" s="36"/>
      <c r="C62" s="36"/>
      <c r="D62" s="98"/>
      <c r="E62" s="92"/>
      <c r="F62" s="34"/>
      <c r="G62" s="34"/>
      <c r="H62" s="65"/>
    </row>
    <row r="63" spans="1:8" ht="17.25">
      <c r="A63" s="35" t="s">
        <v>46</v>
      </c>
      <c r="B63" s="36"/>
      <c r="C63" s="36"/>
      <c r="D63" s="51"/>
      <c r="E63" s="36"/>
      <c r="F63" s="37">
        <f>F61+F39</f>
        <v>5519854.22</v>
      </c>
      <c r="G63" s="36"/>
      <c r="H63" s="65"/>
    </row>
    <row r="64" spans="1:8" ht="17.25">
      <c r="A64" s="35"/>
      <c r="B64" s="36"/>
      <c r="C64" s="36"/>
      <c r="D64" s="51"/>
      <c r="E64" s="36"/>
      <c r="F64" s="37"/>
      <c r="G64" s="36"/>
      <c r="H64" s="65"/>
    </row>
    <row r="65" spans="1:8" ht="15">
      <c r="A65" s="4" t="s">
        <v>47</v>
      </c>
      <c r="B65" s="40"/>
      <c r="C65" s="40"/>
      <c r="D65" s="40"/>
      <c r="E65" s="40"/>
      <c r="F65" s="41"/>
      <c r="G65" s="40"/>
      <c r="H65" s="24"/>
    </row>
    <row r="66" spans="1:8" ht="15">
      <c r="A66" s="4" t="s">
        <v>48</v>
      </c>
      <c r="B66" s="40"/>
      <c r="C66" s="40"/>
      <c r="D66" s="40"/>
      <c r="E66" s="40"/>
      <c r="F66" s="41"/>
      <c r="G66" s="40"/>
      <c r="H66" s="24"/>
    </row>
    <row r="67" spans="1:8" ht="15">
      <c r="A67" s="4" t="s">
        <v>49</v>
      </c>
      <c r="B67" s="40"/>
      <c r="C67" s="40"/>
      <c r="D67" s="40"/>
      <c r="E67" s="40"/>
      <c r="F67" s="41"/>
      <c r="G67" s="40"/>
      <c r="H67" s="24"/>
    </row>
    <row r="68" spans="1:8" ht="17.25">
      <c r="A68" s="4"/>
      <c r="B68" s="40"/>
      <c r="C68" s="40"/>
      <c r="D68" s="40"/>
      <c r="E68" s="40"/>
      <c r="F68" s="41"/>
      <c r="G68" s="40"/>
      <c r="H68" s="65"/>
    </row>
    <row r="69" spans="1:8" ht="17.25">
      <c r="A69" s="42" t="s">
        <v>50</v>
      </c>
      <c r="B69" s="39"/>
      <c r="C69" s="39"/>
      <c r="D69" s="39"/>
      <c r="E69" s="39"/>
      <c r="F69" s="37"/>
      <c r="G69" s="39"/>
      <c r="H69" s="65"/>
    </row>
    <row r="70" spans="1:8" ht="15">
      <c r="A70" s="59"/>
      <c r="B70" s="21"/>
      <c r="C70" s="21"/>
      <c r="H70" s="21"/>
    </row>
    <row r="71" spans="1:4" ht="17.25">
      <c r="A71" s="116"/>
      <c r="B71" s="117"/>
      <c r="C71" s="117"/>
      <c r="D71" s="117"/>
    </row>
  </sheetData>
  <sheetProtection/>
  <printOptions horizontalCentered="1"/>
  <pageMargins left="0.45" right="0.45" top="0.25" bottom="0.25" header="0.3" footer="0.3"/>
  <pageSetup horizontalDpi="600" verticalDpi="600" orientation="landscape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4"/>
  <sheetViews>
    <sheetView showOutlineSymbols="0" zoomScale="87" zoomScaleNormal="87" zoomScalePageLayoutView="0" workbookViewId="0" topLeftCell="A1">
      <selection activeCell="B13" sqref="B13"/>
    </sheetView>
  </sheetViews>
  <sheetFormatPr defaultColWidth="9.6640625" defaultRowHeight="13.5"/>
  <cols>
    <col min="1" max="1" width="39.6640625" style="57" customWidth="1"/>
    <col min="2" max="2" width="27.6640625" style="57" customWidth="1"/>
    <col min="3" max="16384" width="9.6640625" style="57" customWidth="1"/>
  </cols>
  <sheetData>
    <row r="1" spans="1:4" ht="22.5">
      <c r="A1" s="56" t="s">
        <v>0</v>
      </c>
      <c r="B1" s="36"/>
      <c r="C1" s="37"/>
      <c r="D1" s="36"/>
    </row>
    <row r="2" spans="1:4" ht="22.5">
      <c r="A2" s="56" t="s">
        <v>1</v>
      </c>
      <c r="B2" s="36"/>
      <c r="C2" s="21"/>
      <c r="D2" s="21"/>
    </row>
    <row r="3" spans="1:4" ht="22.5">
      <c r="A3" s="56" t="s">
        <v>82</v>
      </c>
      <c r="B3" s="36"/>
      <c r="C3" s="21"/>
      <c r="D3" s="21"/>
    </row>
    <row r="4" spans="1:4" ht="22.5">
      <c r="A4" s="56" t="str">
        <f>ARG!$A$3</f>
        <v>MONTH ENDED:  OCTOBER 2022</v>
      </c>
      <c r="B4" s="36"/>
      <c r="C4" s="21"/>
      <c r="D4" s="21"/>
    </row>
    <row r="5" spans="1:4" ht="23.25" thickBot="1">
      <c r="A5" s="56"/>
      <c r="B5" s="36"/>
      <c r="C5" s="21"/>
      <c r="D5" s="21"/>
    </row>
    <row r="6" spans="1:4" ht="21.75" thickBot="1" thickTop="1">
      <c r="A6" s="125" t="s">
        <v>83</v>
      </c>
      <c r="B6" s="126">
        <f>+ARG!$D$39+CARUTHERSVILLE!$D$39+HOLLYWOOD!$D$39+HARKC!$D$39+BALLYSKC!$D$39+AMERKC!$D$39+LAGRANGE!$D$39+AMERSC!$D$39+RIVERCITY!$D$39+HORSESHOE!$D$39+ISLEBV!$D$39+STJO!$D$39+CAPE!$D$39</f>
        <v>420</v>
      </c>
      <c r="C6" s="58"/>
      <c r="D6" s="21"/>
    </row>
    <row r="7" spans="1:4" ht="21.75" thickBot="1" thickTop="1">
      <c r="A7" s="127" t="s">
        <v>84</v>
      </c>
      <c r="B7" s="135">
        <f>+ARG!$E$39+CARUTHERSVILLE!$E$39+HOLLYWOOD!$E$39+HARKC!$E$39+BALLYSKC!$E$39+AMERKC!$E$39+LAGRANGE!$E$39+AMERSC!$E$39+RIVERCITY!$E$39+HORSESHOE!$E$39+ISLEBV!$E$39+STJO!$E$39+CAPE!$E$39</f>
        <v>105004129</v>
      </c>
      <c r="C7" s="58"/>
      <c r="D7" s="21"/>
    </row>
    <row r="8" spans="1:4" ht="21" thickTop="1">
      <c r="A8" s="127" t="s">
        <v>85</v>
      </c>
      <c r="B8" s="135">
        <f>+ARG!$F$39+CARUTHERSVILLE!$F$39+HOLLYWOOD!$F$39+HARKC!$F$39+BALLYSKC!$F$39+AMERKC!$F$39+LAGRANGE!$F$39+AMERSC!$F$39+RIVERCITY!$F$39+HORSESHOE!$F$39+ISLEBV!$F$39+STJO!$F$39+CAPE!$F$39</f>
        <v>21027549.89</v>
      </c>
      <c r="C8" s="58"/>
      <c r="D8" s="21"/>
    </row>
    <row r="9" spans="1:4" ht="21">
      <c r="A9" s="127" t="s">
        <v>86</v>
      </c>
      <c r="B9" s="115">
        <f>B8/B7</f>
        <v>0.20025450513474571</v>
      </c>
      <c r="C9" s="58"/>
      <c r="D9" s="21"/>
    </row>
    <row r="10" spans="1:4" ht="21" thickBot="1">
      <c r="A10" s="129"/>
      <c r="B10" s="130"/>
      <c r="C10" s="58"/>
      <c r="D10" s="21"/>
    </row>
    <row r="11" spans="1:4" ht="21.75" thickBot="1" thickTop="1">
      <c r="A11" s="127" t="s">
        <v>142</v>
      </c>
      <c r="B11" s="126">
        <f>+AMERSC!$D$53+ARG!$D$53+HOLLYWOOD!$D$53</f>
        <v>38</v>
      </c>
      <c r="C11" s="58"/>
      <c r="D11" s="21"/>
    </row>
    <row r="12" spans="1:4" ht="21.75" thickBot="1" thickTop="1">
      <c r="A12" s="127" t="s">
        <v>143</v>
      </c>
      <c r="B12" s="135">
        <f>AMERSC!$E$53+ARG!$E$53+HOLLYWOOD!$E$53</f>
        <v>9166431.65</v>
      </c>
      <c r="C12" s="58"/>
      <c r="D12" s="21"/>
    </row>
    <row r="13" spans="1:4" ht="21" thickTop="1">
      <c r="A13" s="127" t="s">
        <v>144</v>
      </c>
      <c r="B13" s="135">
        <f>+AMERSC!$F$53+ARG!$F$53+HOLLYWOOD!$F$53</f>
        <v>395156.88999999996</v>
      </c>
      <c r="C13" s="58"/>
      <c r="D13" s="21"/>
    </row>
    <row r="14" spans="1:4" ht="21">
      <c r="A14" s="127" t="s">
        <v>90</v>
      </c>
      <c r="B14" s="115">
        <f>1-(B13/B12)</f>
        <v>0.9568908703966609</v>
      </c>
      <c r="C14" s="58"/>
      <c r="D14" s="21"/>
    </row>
    <row r="15" spans="1:4" ht="21" thickBot="1">
      <c r="A15" s="129"/>
      <c r="B15" s="130"/>
      <c r="C15" s="58"/>
      <c r="D15" s="21"/>
    </row>
    <row r="16" spans="1:4" ht="21.75" thickBot="1" thickTop="1">
      <c r="A16" s="127" t="s">
        <v>87</v>
      </c>
      <c r="B16" s="126">
        <f>+ARG!$D$75+CARUTHERSVILLE!$D$60+HOLLYWOOD!$D$75+HARKC!$D$61+BALLYSKC!$D$62+AMERKC!$D$62+LAGRANGE!$D$60+AMERSC!$D$75+RIVERCITY!$D$61+HORSESHOE!$D$61+ISLEBV!$D$60+STJO!$D$60+CAPE!$D$61</f>
        <v>13888</v>
      </c>
      <c r="C16" s="58"/>
      <c r="D16" s="21"/>
    </row>
    <row r="17" spans="1:4" ht="21.75" thickBot="1" thickTop="1">
      <c r="A17" s="127" t="s">
        <v>88</v>
      </c>
      <c r="B17" s="135">
        <f>+ARG!$E$75+CARUTHERSVILLE!$E$60+HOLLYWOOD!$E$75+HARKC!$E$61+BALLYSKC!$E$62+AMERKC!$E$62+LAGRANGE!$E$60+AMERSC!$E$75+RIVERCITY!$E$61+HORSESHOE!$E$61+ISLEBV!$E$60+STJO!$E$60+CAPE!$E$61</f>
        <v>1380015673.5300002</v>
      </c>
      <c r="C17" s="58"/>
      <c r="D17" s="21"/>
    </row>
    <row r="18" spans="1:4" ht="21" thickTop="1">
      <c r="A18" s="127" t="s">
        <v>89</v>
      </c>
      <c r="B18" s="135">
        <f>+ARG!$F$75+CARUTHERSVILLE!$F$60+HOLLYWOOD!$F$75+HARKC!$F$61+BALLYSKC!$F$62+AMERKC!$F$62+LAGRANGE!$F$60+AMERSC!$F$75+RIVERCITY!$F$61+HORSESHOE!$F$61+ISLEBV!$F$60+STJO!$F$60+CAPE!$F$61</f>
        <v>132961386.07000002</v>
      </c>
      <c r="C18" s="21"/>
      <c r="D18" s="21"/>
    </row>
    <row r="19" spans="1:4" ht="21">
      <c r="A19" s="127" t="s">
        <v>90</v>
      </c>
      <c r="B19" s="115">
        <f>1-(B18/B17)</f>
        <v>0.9036522637964738</v>
      </c>
      <c r="C19" s="21"/>
      <c r="D19" s="21"/>
    </row>
    <row r="20" spans="1:4" ht="21">
      <c r="A20" s="129"/>
      <c r="B20" s="131"/>
      <c r="C20" s="21"/>
      <c r="D20" s="21"/>
    </row>
    <row r="21" spans="1:4" ht="21">
      <c r="A21" s="127" t="s">
        <v>91</v>
      </c>
      <c r="B21" s="128">
        <f>B18+B8+B13</f>
        <v>154384092.85000002</v>
      </c>
      <c r="C21" s="21"/>
      <c r="D21" s="21"/>
    </row>
    <row r="22" spans="1:2" ht="21" thickBot="1">
      <c r="A22" s="129"/>
      <c r="B22" s="132"/>
    </row>
    <row r="23" spans="1:2" ht="18" thickTop="1">
      <c r="A23" s="133"/>
      <c r="B23" s="134"/>
    </row>
    <row r="24" ht="15">
      <c r="A24" s="48" t="s">
        <v>50</v>
      </c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531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OCTOBER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1">
      <c r="A5" s="2"/>
      <c r="B5" s="4"/>
      <c r="C5" s="4"/>
      <c r="D5" s="49" t="s">
        <v>137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">
      <c r="A10" s="93" t="s">
        <v>146</v>
      </c>
      <c r="B10" s="13"/>
      <c r="C10" s="14"/>
      <c r="D10" s="73"/>
      <c r="E10" s="74"/>
      <c r="F10" s="74"/>
      <c r="G10" s="75"/>
      <c r="H10" s="15"/>
    </row>
    <row r="11" spans="1:8" ht="15">
      <c r="A11" s="93" t="s">
        <v>11</v>
      </c>
      <c r="B11" s="13"/>
      <c r="C11" s="14"/>
      <c r="D11" s="73"/>
      <c r="E11" s="74"/>
      <c r="F11" s="74"/>
      <c r="G11" s="75"/>
      <c r="H11" s="15"/>
    </row>
    <row r="12" spans="1:8" ht="1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">
      <c r="A13" s="93" t="s">
        <v>115</v>
      </c>
      <c r="B13" s="13"/>
      <c r="C13" s="14"/>
      <c r="D13" s="73"/>
      <c r="E13" s="74"/>
      <c r="F13" s="74"/>
      <c r="G13" s="75"/>
      <c r="H13" s="15"/>
    </row>
    <row r="14" spans="1:8" ht="15">
      <c r="A14" s="93" t="s">
        <v>53</v>
      </c>
      <c r="B14" s="13"/>
      <c r="C14" s="14"/>
      <c r="D14" s="73"/>
      <c r="E14" s="74"/>
      <c r="F14" s="74"/>
      <c r="G14" s="75"/>
      <c r="H14" s="15"/>
    </row>
    <row r="15" spans="1:8" ht="15">
      <c r="A15" s="93" t="s">
        <v>106</v>
      </c>
      <c r="B15" s="13"/>
      <c r="C15" s="14"/>
      <c r="D15" s="73"/>
      <c r="E15" s="74"/>
      <c r="F15" s="74"/>
      <c r="G15" s="75"/>
      <c r="H15" s="15"/>
    </row>
    <row r="16" spans="1:8" ht="15">
      <c r="A16" s="93" t="s">
        <v>123</v>
      </c>
      <c r="B16" s="13"/>
      <c r="C16" s="14"/>
      <c r="D16" s="73"/>
      <c r="E16" s="74"/>
      <c r="F16" s="74"/>
      <c r="G16" s="75"/>
      <c r="H16" s="15"/>
    </row>
    <row r="17" spans="1:8" ht="15">
      <c r="A17" s="93" t="s">
        <v>13</v>
      </c>
      <c r="B17" s="13"/>
      <c r="C17" s="14"/>
      <c r="D17" s="73"/>
      <c r="E17" s="74"/>
      <c r="F17" s="74"/>
      <c r="G17" s="75"/>
      <c r="H17" s="15"/>
    </row>
    <row r="18" spans="1:8" ht="15">
      <c r="A18" s="93" t="s">
        <v>14</v>
      </c>
      <c r="B18" s="13"/>
      <c r="C18" s="14"/>
      <c r="D18" s="73">
        <v>1</v>
      </c>
      <c r="E18" s="74">
        <v>340229</v>
      </c>
      <c r="F18" s="74">
        <v>49818</v>
      </c>
      <c r="G18" s="75">
        <f>F18/E18</f>
        <v>0.14642490792965915</v>
      </c>
      <c r="H18" s="15"/>
    </row>
    <row r="19" spans="1:8" ht="1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">
      <c r="A21" s="93" t="s">
        <v>111</v>
      </c>
      <c r="B21" s="13"/>
      <c r="C21" s="14"/>
      <c r="D21" s="73"/>
      <c r="E21" s="74"/>
      <c r="F21" s="74"/>
      <c r="G21" s="75"/>
      <c r="H21" s="15"/>
    </row>
    <row r="22" spans="1:8" ht="15">
      <c r="A22" s="93" t="s">
        <v>56</v>
      </c>
      <c r="B22" s="13"/>
      <c r="C22" s="14"/>
      <c r="D22" s="73"/>
      <c r="E22" s="74"/>
      <c r="F22" s="74"/>
      <c r="G22" s="75"/>
      <c r="H22" s="15"/>
    </row>
    <row r="23" spans="1:8" ht="1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">
      <c r="A29" s="70" t="s">
        <v>24</v>
      </c>
      <c r="B29" s="13"/>
      <c r="C29" s="14"/>
      <c r="D29" s="73">
        <v>1</v>
      </c>
      <c r="E29" s="74">
        <v>5470</v>
      </c>
      <c r="F29" s="74">
        <v>352</v>
      </c>
      <c r="G29" s="75">
        <f>F29/E29</f>
        <v>0.0643510054844607</v>
      </c>
      <c r="H29" s="15"/>
    </row>
    <row r="30" spans="1:8" ht="15">
      <c r="A30" s="70" t="s">
        <v>25</v>
      </c>
      <c r="B30" s="13"/>
      <c r="C30" s="14"/>
      <c r="D30" s="73">
        <v>1</v>
      </c>
      <c r="E30" s="74">
        <v>239363</v>
      </c>
      <c r="F30" s="74">
        <v>75461</v>
      </c>
      <c r="G30" s="75">
        <f>F30/E30</f>
        <v>0.31525757949223565</v>
      </c>
      <c r="H30" s="15"/>
    </row>
    <row r="31" spans="1:8" ht="15">
      <c r="A31" s="70" t="s">
        <v>26</v>
      </c>
      <c r="B31" s="13"/>
      <c r="C31" s="14"/>
      <c r="D31" s="73"/>
      <c r="E31" s="74"/>
      <c r="F31" s="74"/>
      <c r="G31" s="75"/>
      <c r="H31" s="15"/>
    </row>
    <row r="32" spans="1:8" ht="15">
      <c r="A32" s="70" t="s">
        <v>119</v>
      </c>
      <c r="B32" s="13"/>
      <c r="C32" s="14"/>
      <c r="D32" s="73">
        <v>2</v>
      </c>
      <c r="E32" s="74">
        <v>369850</v>
      </c>
      <c r="F32" s="74">
        <v>78518.5</v>
      </c>
      <c r="G32" s="75">
        <f>F32/E32</f>
        <v>0.2122982290117615</v>
      </c>
      <c r="H32" s="15"/>
    </row>
    <row r="33" spans="1:8" ht="15">
      <c r="A33" s="70" t="s">
        <v>98</v>
      </c>
      <c r="B33" s="13"/>
      <c r="C33" s="14"/>
      <c r="D33" s="73"/>
      <c r="E33" s="74"/>
      <c r="F33" s="74"/>
      <c r="G33" s="75"/>
      <c r="H33" s="15"/>
    </row>
    <row r="34" spans="1:8" ht="15">
      <c r="A34" s="70" t="s">
        <v>27</v>
      </c>
      <c r="B34" s="13"/>
      <c r="C34" s="14"/>
      <c r="D34" s="73"/>
      <c r="E34" s="74"/>
      <c r="F34" s="74"/>
      <c r="G34" s="75"/>
      <c r="H34" s="15"/>
    </row>
    <row r="35" spans="1:8" ht="15">
      <c r="A35" s="16" t="s">
        <v>28</v>
      </c>
      <c r="B35" s="13"/>
      <c r="C35" s="14"/>
      <c r="D35" s="77"/>
      <c r="E35" s="78"/>
      <c r="F35" s="74"/>
      <c r="G35" s="79"/>
      <c r="H35" s="15"/>
    </row>
    <row r="36" spans="1:8" ht="15">
      <c r="A36" s="16" t="s">
        <v>29</v>
      </c>
      <c r="B36" s="13"/>
      <c r="C36" s="14"/>
      <c r="D36" s="77"/>
      <c r="E36" s="95"/>
      <c r="F36" s="74"/>
      <c r="G36" s="79"/>
      <c r="H36" s="15"/>
    </row>
    <row r="37" spans="1:8" ht="15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">
      <c r="A38" s="17"/>
      <c r="B38" s="18"/>
      <c r="C38" s="14"/>
      <c r="D38" s="77"/>
      <c r="E38" s="80"/>
      <c r="F38" s="80"/>
      <c r="G38" s="79"/>
      <c r="H38" s="15"/>
    </row>
    <row r="39" spans="1:8" ht="15">
      <c r="A39" s="19" t="s">
        <v>31</v>
      </c>
      <c r="B39" s="20"/>
      <c r="C39" s="21"/>
      <c r="D39" s="81">
        <f>SUM(D9:D38)</f>
        <v>5</v>
      </c>
      <c r="E39" s="82">
        <f>SUM(E9:E38)</f>
        <v>954912</v>
      </c>
      <c r="F39" s="82">
        <f>SUM(F9:F38)</f>
        <v>204149.5</v>
      </c>
      <c r="G39" s="83">
        <f>F39/E39</f>
        <v>0.21378880985891893</v>
      </c>
      <c r="H39" s="15"/>
    </row>
    <row r="40" spans="1:8" ht="15">
      <c r="A40" s="22"/>
      <c r="B40" s="22"/>
      <c r="C40" s="22"/>
      <c r="D40" s="84"/>
      <c r="E40" s="85"/>
      <c r="F40" s="86"/>
      <c r="G40" s="86"/>
      <c r="H40" s="2"/>
    </row>
    <row r="41" spans="1:8" ht="17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2"/>
    </row>
    <row r="43" spans="1:8" ht="1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88" t="s">
        <v>136</v>
      </c>
      <c r="H43" s="2"/>
    </row>
    <row r="44" spans="1:8" ht="15">
      <c r="A44" s="27" t="s">
        <v>33</v>
      </c>
      <c r="B44" s="28"/>
      <c r="C44" s="14"/>
      <c r="D44" s="73">
        <v>6</v>
      </c>
      <c r="E44" s="74">
        <v>207483.3</v>
      </c>
      <c r="F44" s="74">
        <v>15531.9</v>
      </c>
      <c r="G44" s="75">
        <f>1-(+F44/E44)</f>
        <v>0.9251414451187155</v>
      </c>
      <c r="H44" s="15"/>
    </row>
    <row r="45" spans="1:8" ht="1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">
      <c r="A46" s="27" t="s">
        <v>35</v>
      </c>
      <c r="B46" s="28"/>
      <c r="C46" s="14"/>
      <c r="D46" s="73">
        <v>8</v>
      </c>
      <c r="E46" s="74">
        <v>1280455.75</v>
      </c>
      <c r="F46" s="74">
        <v>128258.01</v>
      </c>
      <c r="G46" s="75">
        <f>1-(+F46/E46)</f>
        <v>0.8998340942277778</v>
      </c>
      <c r="H46" s="15"/>
    </row>
    <row r="47" spans="1:8" ht="15">
      <c r="A47" s="27" t="s">
        <v>36</v>
      </c>
      <c r="B47" s="28"/>
      <c r="C47" s="14"/>
      <c r="D47" s="73">
        <v>8</v>
      </c>
      <c r="E47" s="74">
        <v>516351.75</v>
      </c>
      <c r="F47" s="74">
        <v>18968.5</v>
      </c>
      <c r="G47" s="75">
        <f>1-(+F47/E47)</f>
        <v>0.9632643832426249</v>
      </c>
      <c r="H47" s="15"/>
    </row>
    <row r="48" spans="1:8" ht="15">
      <c r="A48" s="27" t="s">
        <v>37</v>
      </c>
      <c r="B48" s="28"/>
      <c r="C48" s="14"/>
      <c r="D48" s="73">
        <v>11</v>
      </c>
      <c r="E48" s="74">
        <v>2527897</v>
      </c>
      <c r="F48" s="74">
        <v>205838</v>
      </c>
      <c r="G48" s="75">
        <f>1-(+F48/E48)</f>
        <v>0.9185734228886699</v>
      </c>
      <c r="H48" s="15"/>
    </row>
    <row r="49" spans="1:8" ht="1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">
      <c r="A50" s="27" t="s">
        <v>39</v>
      </c>
      <c r="B50" s="28"/>
      <c r="C50" s="14"/>
      <c r="D50" s="73">
        <v>3</v>
      </c>
      <c r="E50" s="74">
        <v>286050</v>
      </c>
      <c r="F50" s="74">
        <v>43035</v>
      </c>
      <c r="G50" s="75">
        <f>1-(+F50/E50)</f>
        <v>0.8495542737283692</v>
      </c>
      <c r="H50" s="15"/>
    </row>
    <row r="51" spans="1:8" ht="1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">
      <c r="A53" s="29" t="s">
        <v>61</v>
      </c>
      <c r="B53" s="30"/>
      <c r="C53" s="14"/>
      <c r="D53" s="73">
        <v>269</v>
      </c>
      <c r="E53" s="74">
        <v>26506846.76</v>
      </c>
      <c r="F53" s="74">
        <v>2742194</v>
      </c>
      <c r="G53" s="75">
        <f>1-(+F53/E53)</f>
        <v>0.8965477099245885</v>
      </c>
      <c r="H53" s="15"/>
    </row>
    <row r="54" spans="1:8" ht="15">
      <c r="A54" s="29" t="s">
        <v>62</v>
      </c>
      <c r="B54" s="30"/>
      <c r="C54" s="14"/>
      <c r="D54" s="73">
        <v>7</v>
      </c>
      <c r="E54" s="74">
        <v>64396.25</v>
      </c>
      <c r="F54" s="74">
        <v>1610.33</v>
      </c>
      <c r="G54" s="75">
        <f>1-(+F54/E54)</f>
        <v>0.9749934196478832</v>
      </c>
      <c r="H54" s="15"/>
    </row>
    <row r="55" spans="1:8" ht="15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ht="15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ht="15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ht="15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">
      <c r="A59" s="32"/>
      <c r="B59" s="18"/>
      <c r="C59" s="14"/>
      <c r="D59" s="77"/>
      <c r="E59" s="97"/>
      <c r="F59" s="80"/>
      <c r="G59" s="79"/>
      <c r="H59" s="15"/>
    </row>
    <row r="60" spans="1:8" ht="15">
      <c r="A60" s="20" t="s">
        <v>45</v>
      </c>
      <c r="B60" s="20"/>
      <c r="C60" s="21"/>
      <c r="D60" s="81">
        <f>SUM(D44:D56)</f>
        <v>312</v>
      </c>
      <c r="E60" s="82">
        <f>SUM(E44:E59)</f>
        <v>31389480.810000002</v>
      </c>
      <c r="F60" s="82">
        <f>SUM(F44:F59)</f>
        <v>3155435.74</v>
      </c>
      <c r="G60" s="83">
        <f>1-(F60/E60)</f>
        <v>0.8994747393529763</v>
      </c>
      <c r="H60" s="15"/>
    </row>
    <row r="61" spans="1:8" ht="15">
      <c r="A61" s="33"/>
      <c r="B61" s="33"/>
      <c r="C61" s="50"/>
      <c r="D61" s="98"/>
      <c r="E61" s="92"/>
      <c r="F61" s="34"/>
      <c r="G61" s="34"/>
      <c r="H61" s="2"/>
    </row>
    <row r="62" spans="1:8" ht="17.25">
      <c r="A62" s="35" t="s">
        <v>46</v>
      </c>
      <c r="B62" s="36"/>
      <c r="C62" s="39"/>
      <c r="D62" s="51"/>
      <c r="E62" s="36"/>
      <c r="F62" s="37">
        <f>F60+F39</f>
        <v>3359585.24</v>
      </c>
      <c r="G62" s="36"/>
      <c r="H62" s="2"/>
    </row>
    <row r="63" spans="1:8" ht="17.25">
      <c r="A63" s="38"/>
      <c r="B63" s="39"/>
      <c r="C63" s="39"/>
      <c r="D63" s="52"/>
      <c r="E63" s="39"/>
      <c r="F63" s="37"/>
      <c r="G63" s="39"/>
      <c r="H63" s="2"/>
    </row>
    <row r="64" spans="1:8" ht="1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">
      <c r="A67" s="4"/>
      <c r="B67" s="40"/>
      <c r="C67" s="40"/>
      <c r="D67" s="40"/>
      <c r="E67" s="40"/>
      <c r="F67" s="41"/>
      <c r="G67" s="40"/>
      <c r="H67" s="2"/>
    </row>
    <row r="68" spans="1:8" ht="17.25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7.25">
      <c r="A69" s="43"/>
      <c r="B69" s="39"/>
      <c r="C69" s="39"/>
      <c r="D69" s="39"/>
      <c r="E69" s="37"/>
      <c r="F69" s="2"/>
      <c r="G69" s="2"/>
      <c r="H69" s="2"/>
    </row>
    <row r="70" spans="1:8" ht="17.25">
      <c r="A70" s="116"/>
      <c r="B70" s="117"/>
      <c r="C70" s="117"/>
      <c r="D70" s="117"/>
      <c r="E70" s="44"/>
      <c r="F70" s="2"/>
      <c r="G70" s="2"/>
      <c r="H70" s="2"/>
    </row>
    <row r="71" spans="1:8" ht="17.25">
      <c r="A71" s="43"/>
      <c r="B71" s="39"/>
      <c r="C71" s="39"/>
      <c r="D71" s="39"/>
      <c r="E71" s="45"/>
      <c r="F71" s="2"/>
      <c r="G71" s="2"/>
      <c r="H71" s="2"/>
    </row>
    <row r="72" spans="1:8" ht="17.25">
      <c r="A72" s="43"/>
      <c r="B72" s="39"/>
      <c r="C72" s="39"/>
      <c r="D72" s="39"/>
      <c r="E72" s="46"/>
      <c r="F72" s="2"/>
      <c r="G72" s="2"/>
      <c r="H72" s="2"/>
    </row>
    <row r="73" spans="1:8" ht="17.25">
      <c r="A73" s="43"/>
      <c r="B73" s="39"/>
      <c r="C73" s="39"/>
      <c r="D73" s="39"/>
      <c r="E73" s="37"/>
      <c r="F73" s="2"/>
      <c r="G73" s="2"/>
      <c r="H73" s="2"/>
    </row>
    <row r="74" spans="1:8" ht="17.25">
      <c r="A74" s="43"/>
      <c r="B74" s="39"/>
      <c r="C74" s="39"/>
      <c r="D74" s="39"/>
      <c r="E74" s="37"/>
      <c r="F74" s="2"/>
      <c r="G74" s="2"/>
      <c r="H74" s="2"/>
    </row>
    <row r="75" spans="1:8" ht="17.25">
      <c r="A75" s="43"/>
      <c r="B75" s="39"/>
      <c r="C75" s="39"/>
      <c r="D75" s="39"/>
      <c r="E75" s="44"/>
      <c r="F75" s="2"/>
      <c r="G75" s="2"/>
      <c r="H75" s="2"/>
    </row>
    <row r="76" spans="1:8" ht="17.25">
      <c r="A76" s="43"/>
      <c r="B76" s="39"/>
      <c r="C76" s="39"/>
      <c r="D76" s="39"/>
      <c r="E76" s="45"/>
      <c r="F76" s="2"/>
      <c r="G76" s="2"/>
      <c r="H76" s="2"/>
    </row>
    <row r="77" spans="1:8" ht="17.25">
      <c r="A77" s="43"/>
      <c r="B77" s="39"/>
      <c r="C77" s="39"/>
      <c r="D77" s="39"/>
      <c r="E77" s="45"/>
      <c r="F77" s="2"/>
      <c r="G77" s="2"/>
      <c r="H77" s="2"/>
    </row>
    <row r="78" spans="1:8" ht="17.25">
      <c r="A78" s="43"/>
      <c r="B78" s="39"/>
      <c r="C78" s="39"/>
      <c r="D78" s="39"/>
      <c r="E78" s="45"/>
      <c r="F78" s="2"/>
      <c r="G78" s="2"/>
      <c r="H78" s="2"/>
    </row>
    <row r="79" spans="1:8" ht="17.25">
      <c r="A79" s="43"/>
      <c r="B79" s="39"/>
      <c r="C79" s="39"/>
      <c r="D79" s="39"/>
      <c r="E79" s="47"/>
      <c r="F79" s="2"/>
      <c r="G79" s="2"/>
      <c r="H79" s="2"/>
    </row>
    <row r="80" spans="1:8" ht="17.25">
      <c r="A80" s="43"/>
      <c r="B80" s="39"/>
      <c r="C80" s="39"/>
      <c r="D80" s="39"/>
      <c r="E80" s="39"/>
      <c r="F80" s="2"/>
      <c r="G80" s="2"/>
      <c r="H80" s="2"/>
    </row>
    <row r="81" spans="1:8" ht="15">
      <c r="A81" s="4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6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51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OCTOBER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1">
      <c r="A5" s="2"/>
      <c r="B5" s="4"/>
      <c r="C5" s="4"/>
      <c r="D5" s="69" t="s">
        <v>95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93" t="s">
        <v>101</v>
      </c>
      <c r="B9" s="13"/>
      <c r="C9" s="14"/>
      <c r="D9" s="73">
        <v>4</v>
      </c>
      <c r="E9" s="74">
        <v>751665</v>
      </c>
      <c r="F9" s="74">
        <v>54940.5</v>
      </c>
      <c r="G9" s="75">
        <f>F9/E9</f>
        <v>0.07309173634531341</v>
      </c>
      <c r="H9" s="15"/>
    </row>
    <row r="10" spans="1:8" ht="1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">
      <c r="A11" s="93" t="s">
        <v>104</v>
      </c>
      <c r="B11" s="13"/>
      <c r="C11" s="14"/>
      <c r="D11" s="73">
        <v>3</v>
      </c>
      <c r="E11" s="74">
        <v>1118542</v>
      </c>
      <c r="F11" s="74">
        <v>145814</v>
      </c>
      <c r="G11" s="75">
        <f>F11/E11</f>
        <v>0.13036077322085357</v>
      </c>
      <c r="H11" s="15"/>
    </row>
    <row r="12" spans="1:8" ht="15">
      <c r="A12" s="93" t="s">
        <v>67</v>
      </c>
      <c r="B12" s="13"/>
      <c r="C12" s="14"/>
      <c r="D12" s="73"/>
      <c r="E12" s="74"/>
      <c r="F12" s="74"/>
      <c r="G12" s="75"/>
      <c r="H12" s="15"/>
    </row>
    <row r="13" spans="1:8" ht="15">
      <c r="A13" s="93" t="s">
        <v>108</v>
      </c>
      <c r="B13" s="13"/>
      <c r="C13" s="14"/>
      <c r="D13" s="73">
        <v>3</v>
      </c>
      <c r="E13" s="74">
        <v>713866</v>
      </c>
      <c r="F13" s="74">
        <v>235357.04</v>
      </c>
      <c r="G13" s="75">
        <f>F13/E13</f>
        <v>0.329693583949929</v>
      </c>
      <c r="H13" s="15"/>
    </row>
    <row r="14" spans="1:8" ht="15">
      <c r="A14" s="93" t="s">
        <v>25</v>
      </c>
      <c r="B14" s="13"/>
      <c r="C14" s="14"/>
      <c r="D14" s="73"/>
      <c r="E14" s="74"/>
      <c r="F14" s="74"/>
      <c r="G14" s="75"/>
      <c r="H14" s="15"/>
    </row>
    <row r="15" spans="1:8" ht="15">
      <c r="A15" s="93" t="s">
        <v>53</v>
      </c>
      <c r="B15" s="13"/>
      <c r="C15" s="14"/>
      <c r="D15" s="73"/>
      <c r="E15" s="74"/>
      <c r="F15" s="74"/>
      <c r="G15" s="75"/>
      <c r="H15" s="15"/>
    </row>
    <row r="16" spans="1:8" ht="15">
      <c r="A16" s="93" t="s">
        <v>10</v>
      </c>
      <c r="B16" s="13"/>
      <c r="C16" s="14"/>
      <c r="D16" s="73"/>
      <c r="E16" s="74"/>
      <c r="F16" s="74"/>
      <c r="G16" s="75"/>
      <c r="H16" s="15"/>
    </row>
    <row r="17" spans="1:8" ht="15">
      <c r="A17" s="93" t="s">
        <v>14</v>
      </c>
      <c r="B17" s="13"/>
      <c r="C17" s="14"/>
      <c r="D17" s="73">
        <v>2</v>
      </c>
      <c r="E17" s="74">
        <v>270825</v>
      </c>
      <c r="F17" s="74">
        <v>61219</v>
      </c>
      <c r="G17" s="75">
        <f aca="true" t="shared" si="0" ref="G17:G24">F17/E17</f>
        <v>0.22604633988738115</v>
      </c>
      <c r="H17" s="15"/>
    </row>
    <row r="18" spans="1:8" ht="15">
      <c r="A18" s="93" t="s">
        <v>15</v>
      </c>
      <c r="B18" s="13"/>
      <c r="C18" s="14"/>
      <c r="D18" s="73">
        <v>2</v>
      </c>
      <c r="E18" s="74">
        <v>1112320</v>
      </c>
      <c r="F18" s="74">
        <v>363413</v>
      </c>
      <c r="G18" s="75">
        <f t="shared" si="0"/>
        <v>0.3267162327387802</v>
      </c>
      <c r="H18" s="15"/>
    </row>
    <row r="19" spans="1:8" ht="15">
      <c r="A19" s="93" t="s">
        <v>54</v>
      </c>
      <c r="B19" s="13"/>
      <c r="C19" s="14"/>
      <c r="D19" s="73"/>
      <c r="E19" s="74"/>
      <c r="F19" s="74"/>
      <c r="G19" s="75"/>
      <c r="H19" s="15"/>
    </row>
    <row r="20" spans="1:8" ht="15">
      <c r="A20" s="93" t="s">
        <v>17</v>
      </c>
      <c r="B20" s="13"/>
      <c r="C20" s="14"/>
      <c r="D20" s="73">
        <v>1</v>
      </c>
      <c r="E20" s="74">
        <v>32801</v>
      </c>
      <c r="F20" s="74">
        <v>7106</v>
      </c>
      <c r="G20" s="75">
        <f t="shared" si="0"/>
        <v>0.21663973659339655</v>
      </c>
      <c r="H20" s="15"/>
    </row>
    <row r="21" spans="1:8" ht="15">
      <c r="A21" s="93" t="s">
        <v>55</v>
      </c>
      <c r="B21" s="13"/>
      <c r="C21" s="14"/>
      <c r="D21" s="73">
        <v>7</v>
      </c>
      <c r="E21" s="74">
        <v>5263032</v>
      </c>
      <c r="F21" s="74">
        <v>1086921</v>
      </c>
      <c r="G21" s="75">
        <f t="shared" si="0"/>
        <v>0.20651992995672455</v>
      </c>
      <c r="H21" s="15"/>
    </row>
    <row r="22" spans="1:8" ht="15">
      <c r="A22" s="93" t="s">
        <v>56</v>
      </c>
      <c r="B22" s="13"/>
      <c r="C22" s="14"/>
      <c r="D22" s="73">
        <v>3</v>
      </c>
      <c r="E22" s="74">
        <v>553192</v>
      </c>
      <c r="F22" s="74">
        <v>148541.5</v>
      </c>
      <c r="G22" s="75">
        <f t="shared" si="0"/>
        <v>0.2685170790611578</v>
      </c>
      <c r="H22" s="15"/>
    </row>
    <row r="23" spans="1:8" ht="15">
      <c r="A23" s="94" t="s">
        <v>20</v>
      </c>
      <c r="B23" s="13"/>
      <c r="C23" s="14"/>
      <c r="D23" s="73">
        <v>4</v>
      </c>
      <c r="E23" s="74">
        <v>564908</v>
      </c>
      <c r="F23" s="74">
        <v>176970</v>
      </c>
      <c r="G23" s="75">
        <f t="shared" si="0"/>
        <v>0.3132722496406494</v>
      </c>
      <c r="H23" s="15"/>
    </row>
    <row r="24" spans="1:8" ht="15">
      <c r="A24" s="94" t="s">
        <v>21</v>
      </c>
      <c r="B24" s="13"/>
      <c r="C24" s="14"/>
      <c r="D24" s="73">
        <v>22</v>
      </c>
      <c r="E24" s="74">
        <v>117480</v>
      </c>
      <c r="F24" s="74">
        <v>117480</v>
      </c>
      <c r="G24" s="75">
        <f t="shared" si="0"/>
        <v>1</v>
      </c>
      <c r="H24" s="15"/>
    </row>
    <row r="25" spans="1:8" ht="15">
      <c r="A25" s="70" t="s">
        <v>22</v>
      </c>
      <c r="B25" s="13"/>
      <c r="C25" s="14"/>
      <c r="D25" s="73"/>
      <c r="E25" s="74"/>
      <c r="F25" s="74"/>
      <c r="G25" s="75"/>
      <c r="H25" s="15"/>
    </row>
    <row r="26" spans="1:8" ht="15">
      <c r="A26" s="70" t="s">
        <v>23</v>
      </c>
      <c r="B26" s="13"/>
      <c r="C26" s="14"/>
      <c r="D26" s="73"/>
      <c r="E26" s="74">
        <v>30934</v>
      </c>
      <c r="F26" s="74">
        <v>-21616</v>
      </c>
      <c r="G26" s="75">
        <f>F26/E26</f>
        <v>-0.6987780435766471</v>
      </c>
      <c r="H26" s="15"/>
    </row>
    <row r="27" spans="1:8" ht="15">
      <c r="A27" s="93" t="s">
        <v>124</v>
      </c>
      <c r="B27" s="13"/>
      <c r="C27" s="14"/>
      <c r="D27" s="73"/>
      <c r="E27" s="74"/>
      <c r="F27" s="74"/>
      <c r="G27" s="75"/>
      <c r="H27" s="15"/>
    </row>
    <row r="28" spans="1:8" ht="15">
      <c r="A28" s="70" t="s">
        <v>24</v>
      </c>
      <c r="B28" s="13"/>
      <c r="C28" s="14"/>
      <c r="D28" s="73">
        <v>2</v>
      </c>
      <c r="E28" s="74">
        <v>113315</v>
      </c>
      <c r="F28" s="74">
        <v>38984</v>
      </c>
      <c r="G28" s="75">
        <f>F28/E28</f>
        <v>0.3440321228434011</v>
      </c>
      <c r="H28" s="15"/>
    </row>
    <row r="29" spans="1:8" ht="15">
      <c r="A29" s="70" t="s">
        <v>120</v>
      </c>
      <c r="B29" s="13"/>
      <c r="C29" s="14"/>
      <c r="D29" s="73">
        <v>1</v>
      </c>
      <c r="E29" s="74">
        <v>46168</v>
      </c>
      <c r="F29" s="74">
        <v>21650</v>
      </c>
      <c r="G29" s="75">
        <f>F29/E29</f>
        <v>0.4689395252122682</v>
      </c>
      <c r="H29" s="15"/>
    </row>
    <row r="30" spans="1:8" ht="15">
      <c r="A30" s="70" t="s">
        <v>125</v>
      </c>
      <c r="B30" s="13"/>
      <c r="C30" s="14"/>
      <c r="D30" s="73"/>
      <c r="E30" s="76"/>
      <c r="F30" s="74"/>
      <c r="G30" s="75"/>
      <c r="H30" s="15"/>
    </row>
    <row r="31" spans="1:8" ht="15">
      <c r="A31" s="70" t="s">
        <v>152</v>
      </c>
      <c r="B31" s="13"/>
      <c r="C31" s="14"/>
      <c r="D31" s="73"/>
      <c r="E31" s="76"/>
      <c r="F31" s="74"/>
      <c r="G31" s="75"/>
      <c r="H31" s="15"/>
    </row>
    <row r="32" spans="1:8" ht="15">
      <c r="A32" s="70" t="s">
        <v>58</v>
      </c>
      <c r="B32" s="13"/>
      <c r="C32" s="14"/>
      <c r="D32" s="73">
        <v>19</v>
      </c>
      <c r="E32" s="76">
        <v>1426702</v>
      </c>
      <c r="F32" s="76">
        <v>266066.5</v>
      </c>
      <c r="G32" s="75">
        <f>F32/E32</f>
        <v>0.18649059158815226</v>
      </c>
      <c r="H32" s="15"/>
    </row>
    <row r="33" spans="1:8" ht="15">
      <c r="A33" s="93" t="s">
        <v>149</v>
      </c>
      <c r="B33" s="13"/>
      <c r="C33" s="14"/>
      <c r="D33" s="73"/>
      <c r="E33" s="74"/>
      <c r="F33" s="74"/>
      <c r="G33" s="75"/>
      <c r="H33" s="15"/>
    </row>
    <row r="34" spans="1:8" ht="15">
      <c r="A34" s="93" t="s">
        <v>98</v>
      </c>
      <c r="B34" s="13"/>
      <c r="C34" s="14"/>
      <c r="D34" s="73">
        <v>2</v>
      </c>
      <c r="E34" s="74">
        <v>295402</v>
      </c>
      <c r="F34" s="74">
        <v>88679.5</v>
      </c>
      <c r="G34" s="75">
        <f>F34/E34</f>
        <v>0.3001993893067752</v>
      </c>
      <c r="H34" s="15"/>
    </row>
    <row r="35" spans="1:8" ht="15">
      <c r="A35" s="16" t="s">
        <v>28</v>
      </c>
      <c r="B35" s="13"/>
      <c r="C35" s="14"/>
      <c r="D35" s="77"/>
      <c r="E35" s="78">
        <v>174565</v>
      </c>
      <c r="F35" s="74">
        <v>27801</v>
      </c>
      <c r="G35" s="79"/>
      <c r="H35" s="15"/>
    </row>
    <row r="36" spans="1:8" ht="15">
      <c r="A36" s="16" t="s">
        <v>29</v>
      </c>
      <c r="B36" s="13"/>
      <c r="C36" s="14"/>
      <c r="D36" s="77"/>
      <c r="E36" s="78"/>
      <c r="F36" s="74"/>
      <c r="G36" s="79"/>
      <c r="H36" s="15"/>
    </row>
    <row r="37" spans="1:8" ht="15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">
      <c r="A38" s="17"/>
      <c r="B38" s="18"/>
      <c r="C38" s="21"/>
      <c r="D38" s="77"/>
      <c r="E38" s="80"/>
      <c r="F38" s="80"/>
      <c r="G38" s="79"/>
      <c r="H38" s="15"/>
    </row>
    <row r="39" spans="1:8" ht="15">
      <c r="A39" s="19" t="s">
        <v>31</v>
      </c>
      <c r="B39" s="20"/>
      <c r="C39" s="22"/>
      <c r="D39" s="81">
        <f>SUM(D9:D38)</f>
        <v>75</v>
      </c>
      <c r="E39" s="82">
        <f>SUM(E9:E38)</f>
        <v>12585717</v>
      </c>
      <c r="F39" s="82">
        <f>SUM(F9:F38)</f>
        <v>2819327.04</v>
      </c>
      <c r="G39" s="83">
        <f>F39/E39</f>
        <v>0.2240100456732024</v>
      </c>
      <c r="H39" s="2"/>
    </row>
    <row r="40" spans="1:8" ht="15">
      <c r="A40" s="22"/>
      <c r="B40" s="22"/>
      <c r="C40" s="24"/>
      <c r="D40" s="122"/>
      <c r="E40" s="123"/>
      <c r="F40" s="123"/>
      <c r="G40" s="124"/>
      <c r="H40" s="2"/>
    </row>
    <row r="41" spans="1:8" ht="17.25">
      <c r="A41" s="23" t="s">
        <v>139</v>
      </c>
      <c r="B41" s="24"/>
      <c r="C41" s="24"/>
      <c r="D41" s="25"/>
      <c r="E41" s="87"/>
      <c r="F41" s="88"/>
      <c r="G41" s="107"/>
      <c r="H41" s="2"/>
    </row>
    <row r="42" spans="1:8" ht="15">
      <c r="A42" s="26"/>
      <c r="B42" s="26"/>
      <c r="C42" s="26"/>
      <c r="D42" s="89"/>
      <c r="E42" s="25" t="s">
        <v>148</v>
      </c>
      <c r="F42" s="25" t="s">
        <v>148</v>
      </c>
      <c r="G42" s="108" t="s">
        <v>5</v>
      </c>
      <c r="H42" s="2"/>
    </row>
    <row r="43" spans="1:8" ht="1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109" t="s">
        <v>136</v>
      </c>
      <c r="H43" s="2"/>
    </row>
    <row r="44" spans="1:8" ht="15">
      <c r="A44" s="27" t="s">
        <v>10</v>
      </c>
      <c r="B44" s="28"/>
      <c r="C44" s="14"/>
      <c r="D44" s="73">
        <v>14</v>
      </c>
      <c r="E44" s="111">
        <v>2155526.53</v>
      </c>
      <c r="F44" s="74">
        <v>100537.31</v>
      </c>
      <c r="G44" s="104">
        <f>1-(+F44/E44)</f>
        <v>0.9533583518454769</v>
      </c>
      <c r="H44" s="2"/>
    </row>
    <row r="45" spans="1:8" ht="15">
      <c r="A45" s="27"/>
      <c r="B45" s="28"/>
      <c r="C45" s="14"/>
      <c r="D45" s="73"/>
      <c r="E45" s="111"/>
      <c r="F45" s="74"/>
      <c r="G45" s="104"/>
      <c r="H45" s="2"/>
    </row>
    <row r="46" spans="1:8" ht="15">
      <c r="A46" s="27"/>
      <c r="B46" s="28"/>
      <c r="C46" s="14"/>
      <c r="D46" s="73"/>
      <c r="E46" s="111"/>
      <c r="F46" s="74"/>
      <c r="G46" s="104"/>
      <c r="H46" s="2"/>
    </row>
    <row r="47" spans="1:8" ht="15">
      <c r="A47" s="27"/>
      <c r="B47" s="28"/>
      <c r="C47" s="14"/>
      <c r="D47" s="73"/>
      <c r="E47" s="111"/>
      <c r="F47" s="74"/>
      <c r="G47" s="104"/>
      <c r="H47" s="2"/>
    </row>
    <row r="48" spans="1:8" ht="15">
      <c r="A48" s="27"/>
      <c r="B48" s="28"/>
      <c r="C48" s="14"/>
      <c r="D48" s="73"/>
      <c r="E48" s="111"/>
      <c r="F48" s="74"/>
      <c r="G48" s="104"/>
      <c r="H48" s="2"/>
    </row>
    <row r="49" spans="1:8" ht="15">
      <c r="A49" s="16" t="s">
        <v>140</v>
      </c>
      <c r="B49" s="30"/>
      <c r="C49" s="14"/>
      <c r="D49" s="77"/>
      <c r="E49" s="96"/>
      <c r="F49" s="74"/>
      <c r="G49" s="105"/>
      <c r="H49" s="2"/>
    </row>
    <row r="50" spans="1:8" ht="15">
      <c r="A50" s="16" t="s">
        <v>44</v>
      </c>
      <c r="B50" s="28"/>
      <c r="C50" s="14"/>
      <c r="D50" s="77"/>
      <c r="E50" s="95"/>
      <c r="F50" s="74"/>
      <c r="G50" s="105"/>
      <c r="H50" s="2"/>
    </row>
    <row r="51" spans="1:8" ht="15">
      <c r="A51" s="16" t="s">
        <v>30</v>
      </c>
      <c r="B51" s="28"/>
      <c r="C51" s="14"/>
      <c r="D51" s="77"/>
      <c r="E51" s="95"/>
      <c r="F51" s="74"/>
      <c r="G51" s="105"/>
      <c r="H51" s="2"/>
    </row>
    <row r="52" spans="1:8" ht="15">
      <c r="A52" s="32"/>
      <c r="B52" s="18"/>
      <c r="C52" s="14"/>
      <c r="D52" s="77"/>
      <c r="E52" s="80"/>
      <c r="F52" s="80"/>
      <c r="G52" s="105"/>
      <c r="H52" s="2"/>
    </row>
    <row r="53" spans="1:8" ht="15">
      <c r="A53" s="20" t="s">
        <v>141</v>
      </c>
      <c r="B53" s="20"/>
      <c r="C53" s="21"/>
      <c r="D53" s="138">
        <f>SUM(D44:D49)</f>
        <v>14</v>
      </c>
      <c r="E53" s="139">
        <f>SUM(E44:E52)</f>
        <v>2155526.53</v>
      </c>
      <c r="F53" s="139">
        <f>SUM(F44:F52)</f>
        <v>100537.31</v>
      </c>
      <c r="G53" s="110">
        <f>1-(+F53/E53)</f>
        <v>0.9533583518454769</v>
      </c>
      <c r="H53" s="2"/>
    </row>
    <row r="54" spans="1:8" ht="15">
      <c r="A54" s="22"/>
      <c r="B54" s="22"/>
      <c r="C54" s="24"/>
      <c r="D54" s="122"/>
      <c r="E54" s="123"/>
      <c r="F54" s="123"/>
      <c r="G54" s="124"/>
      <c r="H54" s="2"/>
    </row>
    <row r="55" spans="1:8" ht="17.25">
      <c r="A55" s="23" t="s">
        <v>32</v>
      </c>
      <c r="B55" s="24"/>
      <c r="C55" s="26"/>
      <c r="D55" s="25"/>
      <c r="E55" s="87"/>
      <c r="F55" s="88"/>
      <c r="G55" s="88"/>
      <c r="H55" s="2"/>
    </row>
    <row r="56" spans="1:8" ht="15">
      <c r="A56" s="26"/>
      <c r="B56" s="26"/>
      <c r="C56" s="26"/>
      <c r="D56" s="89"/>
      <c r="E56" s="25" t="s">
        <v>134</v>
      </c>
      <c r="F56" s="25" t="s">
        <v>134</v>
      </c>
      <c r="G56" s="25" t="s">
        <v>5</v>
      </c>
      <c r="H56" s="2"/>
    </row>
    <row r="57" spans="1:8" ht="15">
      <c r="A57" s="26"/>
      <c r="B57" s="26"/>
      <c r="C57" s="14"/>
      <c r="D57" s="89" t="s">
        <v>6</v>
      </c>
      <c r="E57" s="90" t="s">
        <v>135</v>
      </c>
      <c r="F57" s="88" t="s">
        <v>8</v>
      </c>
      <c r="G57" s="88" t="s">
        <v>136</v>
      </c>
      <c r="H57" s="15"/>
    </row>
    <row r="58" spans="1:8" ht="15">
      <c r="A58" s="27" t="s">
        <v>33</v>
      </c>
      <c r="B58" s="28"/>
      <c r="C58" s="14"/>
      <c r="D58" s="73">
        <v>187</v>
      </c>
      <c r="E58" s="74">
        <v>31151532.04</v>
      </c>
      <c r="F58" s="74">
        <v>1766150.36</v>
      </c>
      <c r="G58" s="75">
        <f aca="true" t="shared" si="1" ref="G58:G64">1-(+F58/E58)</f>
        <v>0.943304542526763</v>
      </c>
      <c r="H58" s="15"/>
    </row>
    <row r="59" spans="1:8" ht="15">
      <c r="A59" s="27" t="s">
        <v>34</v>
      </c>
      <c r="B59" s="28"/>
      <c r="C59" s="14"/>
      <c r="D59" s="73">
        <v>4</v>
      </c>
      <c r="E59" s="74">
        <v>3230239.16</v>
      </c>
      <c r="F59" s="74">
        <v>408982.06</v>
      </c>
      <c r="G59" s="75">
        <f t="shared" si="1"/>
        <v>0.8733895418443258</v>
      </c>
      <c r="H59" s="15"/>
    </row>
    <row r="60" spans="1:8" ht="15">
      <c r="A60" s="27" t="s">
        <v>35</v>
      </c>
      <c r="B60" s="28"/>
      <c r="C60" s="14"/>
      <c r="D60" s="73">
        <v>238</v>
      </c>
      <c r="E60" s="74">
        <v>20867899.75</v>
      </c>
      <c r="F60" s="74">
        <v>1283588.77</v>
      </c>
      <c r="G60" s="75">
        <f t="shared" si="1"/>
        <v>0.9384897960323008</v>
      </c>
      <c r="H60" s="15"/>
    </row>
    <row r="61" spans="1:8" ht="15">
      <c r="A61" s="27" t="s">
        <v>36</v>
      </c>
      <c r="B61" s="28"/>
      <c r="C61" s="14"/>
      <c r="D61" s="73">
        <v>23</v>
      </c>
      <c r="E61" s="74">
        <v>404766</v>
      </c>
      <c r="F61" s="74">
        <v>29086</v>
      </c>
      <c r="G61" s="75">
        <f t="shared" si="1"/>
        <v>0.9281411976302357</v>
      </c>
      <c r="H61" s="15"/>
    </row>
    <row r="62" spans="1:8" ht="15">
      <c r="A62" s="27" t="s">
        <v>37</v>
      </c>
      <c r="B62" s="28"/>
      <c r="C62" s="14"/>
      <c r="D62" s="73">
        <v>148</v>
      </c>
      <c r="E62" s="74">
        <v>10165468.74</v>
      </c>
      <c r="F62" s="74">
        <v>637493.52</v>
      </c>
      <c r="G62" s="75">
        <f t="shared" si="1"/>
        <v>0.9372883301001622</v>
      </c>
      <c r="H62" s="15"/>
    </row>
    <row r="63" spans="1:8" ht="15">
      <c r="A63" s="27" t="s">
        <v>38</v>
      </c>
      <c r="B63" s="28"/>
      <c r="C63" s="14"/>
      <c r="D63" s="73">
        <v>3</v>
      </c>
      <c r="E63" s="74">
        <v>210059</v>
      </c>
      <c r="F63" s="74">
        <v>25921</v>
      </c>
      <c r="G63" s="75">
        <f t="shared" si="1"/>
        <v>0.8766013358151757</v>
      </c>
      <c r="H63" s="15"/>
    </row>
    <row r="64" spans="1:8" ht="15">
      <c r="A64" s="27" t="s">
        <v>39</v>
      </c>
      <c r="B64" s="28"/>
      <c r="C64" s="14"/>
      <c r="D64" s="73">
        <v>23</v>
      </c>
      <c r="E64" s="74">
        <v>1685230</v>
      </c>
      <c r="F64" s="74">
        <v>181380</v>
      </c>
      <c r="G64" s="75">
        <f t="shared" si="1"/>
        <v>0.892370774315672</v>
      </c>
      <c r="H64" s="15"/>
    </row>
    <row r="65" spans="1:8" ht="15">
      <c r="A65" s="27" t="s">
        <v>40</v>
      </c>
      <c r="B65" s="28"/>
      <c r="C65" s="14"/>
      <c r="D65" s="73"/>
      <c r="E65" s="74"/>
      <c r="F65" s="74"/>
      <c r="G65" s="75"/>
      <c r="H65" s="15"/>
    </row>
    <row r="66" spans="1:8" ht="15">
      <c r="A66" s="27" t="s">
        <v>41</v>
      </c>
      <c r="B66" s="28"/>
      <c r="C66" s="14"/>
      <c r="D66" s="73">
        <v>4</v>
      </c>
      <c r="E66" s="74">
        <v>211000</v>
      </c>
      <c r="F66" s="74">
        <v>24375</v>
      </c>
      <c r="G66" s="75">
        <f>1-(+F66/E66)</f>
        <v>0.884478672985782</v>
      </c>
      <c r="H66" s="15"/>
    </row>
    <row r="67" spans="1:8" ht="15">
      <c r="A67" s="29" t="s">
        <v>60</v>
      </c>
      <c r="B67" s="30"/>
      <c r="C67" s="14"/>
      <c r="D67" s="73">
        <v>2</v>
      </c>
      <c r="E67" s="74">
        <v>105200</v>
      </c>
      <c r="F67" s="74">
        <v>2500</v>
      </c>
      <c r="G67" s="75">
        <f>1-(+F67/E67)</f>
        <v>0.9762357414448669</v>
      </c>
      <c r="H67" s="15"/>
    </row>
    <row r="68" spans="1:8" ht="15">
      <c r="A68" s="27" t="s">
        <v>61</v>
      </c>
      <c r="B68" s="30"/>
      <c r="C68" s="14"/>
      <c r="D68" s="73">
        <v>1080</v>
      </c>
      <c r="E68" s="74">
        <v>105354738.04</v>
      </c>
      <c r="F68" s="74">
        <v>11982304.14</v>
      </c>
      <c r="G68" s="75">
        <f>1-(+F68/E68)</f>
        <v>0.8862670596224094</v>
      </c>
      <c r="H68" s="15"/>
    </row>
    <row r="69" spans="1:8" ht="15">
      <c r="A69" s="27" t="s">
        <v>62</v>
      </c>
      <c r="B69" s="30"/>
      <c r="C69" s="14"/>
      <c r="D69" s="73"/>
      <c r="E69" s="74"/>
      <c r="F69" s="74"/>
      <c r="G69" s="75"/>
      <c r="H69" s="15"/>
    </row>
    <row r="70" spans="1:8" ht="15">
      <c r="A70" s="31" t="s">
        <v>42</v>
      </c>
      <c r="B70" s="30"/>
      <c r="C70" s="14"/>
      <c r="D70" s="77"/>
      <c r="E70" s="96"/>
      <c r="F70" s="74"/>
      <c r="G70" s="79"/>
      <c r="H70" s="15"/>
    </row>
    <row r="71" spans="1:8" ht="15">
      <c r="A71" s="16" t="s">
        <v>43</v>
      </c>
      <c r="B71" s="28"/>
      <c r="C71" s="14"/>
      <c r="D71" s="77"/>
      <c r="E71" s="96"/>
      <c r="F71" s="74"/>
      <c r="G71" s="79"/>
      <c r="H71" s="15"/>
    </row>
    <row r="72" spans="1:8" ht="15">
      <c r="A72" s="16" t="s">
        <v>44</v>
      </c>
      <c r="B72" s="28"/>
      <c r="C72" s="14"/>
      <c r="D72" s="77"/>
      <c r="E72" s="78"/>
      <c r="F72" s="74"/>
      <c r="G72" s="79"/>
      <c r="H72" s="15"/>
    </row>
    <row r="73" spans="1:8" ht="15">
      <c r="A73" s="16" t="s">
        <v>30</v>
      </c>
      <c r="B73" s="28"/>
      <c r="C73" s="14"/>
      <c r="D73" s="77"/>
      <c r="E73" s="78"/>
      <c r="F73" s="76"/>
      <c r="G73" s="79"/>
      <c r="H73" s="15"/>
    </row>
    <row r="74" spans="1:8" ht="15">
      <c r="A74" s="32"/>
      <c r="B74" s="18"/>
      <c r="C74" s="21"/>
      <c r="D74" s="77"/>
      <c r="E74" s="80"/>
      <c r="F74" s="80"/>
      <c r="G74" s="79"/>
      <c r="H74" s="15"/>
    </row>
    <row r="75" spans="1:8" ht="15">
      <c r="A75" s="20" t="s">
        <v>45</v>
      </c>
      <c r="B75" s="20"/>
      <c r="C75" s="33"/>
      <c r="D75" s="81">
        <f>SUM(D58:D71)</f>
        <v>1712</v>
      </c>
      <c r="E75" s="82">
        <f>SUM(E58:E74)</f>
        <v>173386132.73000002</v>
      </c>
      <c r="F75" s="82">
        <f>SUM(F58:F74)</f>
        <v>16341780.850000001</v>
      </c>
      <c r="G75" s="83">
        <f>1-(+F75/E75)</f>
        <v>0.9057492050102547</v>
      </c>
      <c r="H75" s="2"/>
    </row>
    <row r="76" spans="1:8" ht="17.25">
      <c r="A76" s="33"/>
      <c r="B76" s="33"/>
      <c r="C76" s="36"/>
      <c r="D76" s="91"/>
      <c r="E76" s="92"/>
      <c r="F76" s="34"/>
      <c r="G76" s="34"/>
      <c r="H76" s="2"/>
    </row>
    <row r="77" spans="1:8" ht="17.25">
      <c r="A77" s="35" t="s">
        <v>46</v>
      </c>
      <c r="B77" s="36"/>
      <c r="C77" s="39"/>
      <c r="D77" s="36"/>
      <c r="E77" s="36"/>
      <c r="F77" s="37">
        <f>F75+F39+F53</f>
        <v>19261645.2</v>
      </c>
      <c r="G77" s="36"/>
      <c r="H77" s="2"/>
    </row>
    <row r="78" spans="1:8" ht="8.25" customHeight="1">
      <c r="A78" s="35"/>
      <c r="B78" s="36"/>
      <c r="C78" s="39"/>
      <c r="D78" s="36"/>
      <c r="E78" s="36"/>
      <c r="F78" s="37"/>
      <c r="G78" s="36"/>
      <c r="H78" s="2"/>
    </row>
    <row r="79" spans="1:8" ht="15">
      <c r="A79" s="4" t="s">
        <v>47</v>
      </c>
      <c r="B79" s="40"/>
      <c r="C79" s="40"/>
      <c r="D79" s="40"/>
      <c r="E79" s="40"/>
      <c r="F79" s="41"/>
      <c r="G79" s="40"/>
      <c r="H79" s="2"/>
    </row>
    <row r="80" spans="1:8" ht="15">
      <c r="A80" s="4" t="s">
        <v>48</v>
      </c>
      <c r="B80" s="40"/>
      <c r="C80" s="40"/>
      <c r="D80" s="40"/>
      <c r="E80" s="40"/>
      <c r="F80" s="41"/>
      <c r="G80" s="40"/>
      <c r="H80" s="2"/>
    </row>
    <row r="81" spans="1:8" ht="15">
      <c r="A81" s="4" t="s">
        <v>49</v>
      </c>
      <c r="B81" s="40"/>
      <c r="C81" s="40"/>
      <c r="D81" s="40"/>
      <c r="E81" s="40"/>
      <c r="F81" s="41"/>
      <c r="G81" s="40"/>
      <c r="H81" s="2"/>
    </row>
    <row r="82" spans="1:8" ht="15">
      <c r="A82" s="4"/>
      <c r="B82" s="40"/>
      <c r="C82" s="40"/>
      <c r="D82" s="40"/>
      <c r="E82" s="40"/>
      <c r="F82" s="41"/>
      <c r="G82" s="40"/>
      <c r="H82" s="2"/>
    </row>
    <row r="83" spans="1:8" ht="17.25">
      <c r="A83" s="42" t="s">
        <v>50</v>
      </c>
      <c r="B83" s="39"/>
      <c r="C83" s="39"/>
      <c r="D83" s="39"/>
      <c r="E83" s="39"/>
      <c r="F83" s="37"/>
      <c r="G83" s="39"/>
      <c r="H83" s="2"/>
    </row>
    <row r="84" spans="1:8" ht="17.25">
      <c r="A84" s="43"/>
      <c r="B84" s="39"/>
      <c r="C84" s="39"/>
      <c r="D84" s="39"/>
      <c r="E84" s="37"/>
      <c r="F84" s="2"/>
      <c r="G84" s="2"/>
      <c r="H84" s="2"/>
    </row>
    <row r="85" spans="1:8" ht="17.25">
      <c r="A85" s="116"/>
      <c r="B85" s="117"/>
      <c r="C85" s="117"/>
      <c r="D85" s="117"/>
      <c r="E85" s="44"/>
      <c r="F85" s="2"/>
      <c r="G85" s="2"/>
      <c r="H85" s="2"/>
    </row>
    <row r="86" spans="1:8" ht="17.25">
      <c r="A86" s="43"/>
      <c r="B86" s="39"/>
      <c r="C86" s="39"/>
      <c r="D86" s="39"/>
      <c r="E86" s="45"/>
      <c r="F86" s="2"/>
      <c r="G86" s="2"/>
      <c r="H86" s="2"/>
    </row>
    <row r="87" spans="1:8" ht="17.25">
      <c r="A87" s="43"/>
      <c r="B87" s="39"/>
      <c r="C87" s="39"/>
      <c r="D87" s="39"/>
      <c r="E87" s="46"/>
      <c r="F87" s="2"/>
      <c r="G87" s="2"/>
      <c r="H87" s="2"/>
    </row>
    <row r="88" spans="1:8" ht="17.25">
      <c r="A88" s="43"/>
      <c r="B88" s="39"/>
      <c r="C88" s="39"/>
      <c r="D88" s="39"/>
      <c r="E88" s="37"/>
      <c r="F88" s="2"/>
      <c r="G88" s="2"/>
      <c r="H88" s="2"/>
    </row>
    <row r="89" spans="1:8" ht="17.25">
      <c r="A89" s="43"/>
      <c r="B89" s="39"/>
      <c r="C89" s="39"/>
      <c r="D89" s="39"/>
      <c r="E89" s="37"/>
      <c r="F89" s="2"/>
      <c r="G89" s="2"/>
      <c r="H89" s="2"/>
    </row>
    <row r="90" spans="1:8" ht="17.25">
      <c r="A90" s="43"/>
      <c r="B90" s="39"/>
      <c r="C90" s="39"/>
      <c r="D90" s="39"/>
      <c r="E90" s="44"/>
      <c r="F90" s="2"/>
      <c r="G90" s="2"/>
      <c r="H90" s="2"/>
    </row>
    <row r="91" spans="1:8" ht="17.25">
      <c r="A91" s="43"/>
      <c r="B91" s="39"/>
      <c r="C91" s="39"/>
      <c r="D91" s="39"/>
      <c r="E91" s="45"/>
      <c r="F91" s="2"/>
      <c r="G91" s="2"/>
      <c r="H91" s="2"/>
    </row>
    <row r="92" spans="1:8" ht="17.25">
      <c r="A92" s="43"/>
      <c r="B92" s="39"/>
      <c r="C92" s="39"/>
      <c r="D92" s="39"/>
      <c r="E92" s="45"/>
      <c r="F92" s="2"/>
      <c r="G92" s="2"/>
      <c r="H92" s="2"/>
    </row>
    <row r="93" spans="1:8" ht="17.25">
      <c r="A93" s="43"/>
      <c r="B93" s="39"/>
      <c r="C93" s="39"/>
      <c r="D93" s="39"/>
      <c r="E93" s="45"/>
      <c r="F93" s="2"/>
      <c r="G93" s="2"/>
      <c r="H93" s="2"/>
    </row>
    <row r="94" spans="1:8" ht="17.25">
      <c r="A94" s="43"/>
      <c r="B94" s="39"/>
      <c r="C94" s="39"/>
      <c r="D94" s="39"/>
      <c r="E94" s="47"/>
      <c r="F94" s="2"/>
      <c r="G94" s="2"/>
      <c r="H94" s="2"/>
    </row>
    <row r="95" spans="1:8" ht="17.25">
      <c r="A95" s="43"/>
      <c r="B95" s="39"/>
      <c r="C95" s="39"/>
      <c r="D95" s="39"/>
      <c r="E95" s="39"/>
      <c r="F95" s="2"/>
      <c r="G95" s="2"/>
      <c r="H95" s="2"/>
    </row>
    <row r="96" spans="1:8" ht="15">
      <c r="A96" s="48"/>
      <c r="B96" s="2"/>
      <c r="C96" s="2"/>
      <c r="D96" s="2"/>
      <c r="E96" s="2"/>
      <c r="F96" s="2"/>
      <c r="G96" s="2"/>
      <c r="H96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2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OCTOBER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138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93" t="s">
        <v>101</v>
      </c>
      <c r="B9" s="13"/>
      <c r="C9" s="14"/>
      <c r="D9" s="73"/>
      <c r="E9" s="99"/>
      <c r="F9" s="74"/>
      <c r="G9" s="75"/>
      <c r="H9" s="15"/>
    </row>
    <row r="10" spans="1:8" ht="15">
      <c r="A10" s="93" t="s">
        <v>11</v>
      </c>
      <c r="B10" s="13"/>
      <c r="C10" s="14"/>
      <c r="D10" s="73">
        <v>8</v>
      </c>
      <c r="E10" s="99">
        <v>2295565</v>
      </c>
      <c r="F10" s="74">
        <v>352855</v>
      </c>
      <c r="G10" s="100">
        <f>F10/E10</f>
        <v>0.15371161348077705</v>
      </c>
      <c r="H10" s="15"/>
    </row>
    <row r="11" spans="1:8" ht="15">
      <c r="A11" s="93" t="s">
        <v>104</v>
      </c>
      <c r="B11" s="13"/>
      <c r="C11" s="14"/>
      <c r="D11" s="73">
        <v>10</v>
      </c>
      <c r="E11" s="99">
        <v>1364375</v>
      </c>
      <c r="F11" s="74">
        <v>396233</v>
      </c>
      <c r="G11" s="100">
        <f>F11/E11</f>
        <v>0.2904135593220339</v>
      </c>
      <c r="H11" s="15"/>
    </row>
    <row r="12" spans="1:8" ht="15">
      <c r="A12" s="93" t="s">
        <v>67</v>
      </c>
      <c r="B12" s="13"/>
      <c r="C12" s="14"/>
      <c r="D12" s="73"/>
      <c r="E12" s="99"/>
      <c r="F12" s="74"/>
      <c r="G12" s="100"/>
      <c r="H12" s="15"/>
    </row>
    <row r="13" spans="1:8" ht="15">
      <c r="A13" s="93" t="s">
        <v>108</v>
      </c>
      <c r="B13" s="13"/>
      <c r="C13" s="14"/>
      <c r="D13" s="73"/>
      <c r="E13" s="99"/>
      <c r="F13" s="74"/>
      <c r="G13" s="100"/>
      <c r="H13" s="15"/>
    </row>
    <row r="14" spans="1:8" ht="15">
      <c r="A14" s="93" t="s">
        <v>25</v>
      </c>
      <c r="B14" s="13"/>
      <c r="C14" s="14"/>
      <c r="D14" s="73">
        <v>2</v>
      </c>
      <c r="E14" s="99">
        <v>449824</v>
      </c>
      <c r="F14" s="74">
        <v>-1115844</v>
      </c>
      <c r="G14" s="100">
        <f>F14/E14</f>
        <v>-2.480623532759479</v>
      </c>
      <c r="H14" s="15"/>
    </row>
    <row r="15" spans="1:8" ht="15">
      <c r="A15" s="93" t="s">
        <v>53</v>
      </c>
      <c r="B15" s="13"/>
      <c r="C15" s="14"/>
      <c r="D15" s="73"/>
      <c r="E15" s="99"/>
      <c r="F15" s="74"/>
      <c r="G15" s="100"/>
      <c r="H15" s="15"/>
    </row>
    <row r="16" spans="1:8" ht="15">
      <c r="A16" s="93" t="s">
        <v>10</v>
      </c>
      <c r="B16" s="13"/>
      <c r="C16" s="14"/>
      <c r="D16" s="73"/>
      <c r="E16" s="99"/>
      <c r="F16" s="74"/>
      <c r="G16" s="75"/>
      <c r="H16" s="15"/>
    </row>
    <row r="17" spans="1:8" ht="15">
      <c r="A17" s="93" t="s">
        <v>14</v>
      </c>
      <c r="B17" s="13"/>
      <c r="C17" s="14"/>
      <c r="D17" s="73">
        <v>2</v>
      </c>
      <c r="E17" s="99">
        <v>1065065</v>
      </c>
      <c r="F17" s="74">
        <v>73364</v>
      </c>
      <c r="G17" s="75">
        <f aca="true" t="shared" si="0" ref="G17:G22">F17/E17</f>
        <v>0.0688821808997573</v>
      </c>
      <c r="H17" s="15"/>
    </row>
    <row r="18" spans="1:8" ht="15">
      <c r="A18" s="93" t="s">
        <v>15</v>
      </c>
      <c r="B18" s="13"/>
      <c r="C18" s="14"/>
      <c r="D18" s="73">
        <v>2</v>
      </c>
      <c r="E18" s="99">
        <v>1176634</v>
      </c>
      <c r="F18" s="74">
        <v>234117</v>
      </c>
      <c r="G18" s="100">
        <f t="shared" si="0"/>
        <v>0.19897181281519996</v>
      </c>
      <c r="H18" s="15"/>
    </row>
    <row r="19" spans="1:8" ht="15">
      <c r="A19" s="93" t="s">
        <v>54</v>
      </c>
      <c r="B19" s="13"/>
      <c r="C19" s="14"/>
      <c r="D19" s="73">
        <v>2</v>
      </c>
      <c r="E19" s="99">
        <v>524147</v>
      </c>
      <c r="F19" s="74">
        <v>221647.5</v>
      </c>
      <c r="G19" s="75">
        <f t="shared" si="0"/>
        <v>0.422872781872261</v>
      </c>
      <c r="H19" s="15"/>
    </row>
    <row r="20" spans="1:8" ht="15">
      <c r="A20" s="93" t="s">
        <v>17</v>
      </c>
      <c r="B20" s="13"/>
      <c r="C20" s="14"/>
      <c r="D20" s="73"/>
      <c r="E20" s="99"/>
      <c r="F20" s="74"/>
      <c r="G20" s="75"/>
      <c r="H20" s="15"/>
    </row>
    <row r="21" spans="1:8" ht="15">
      <c r="A21" s="93" t="s">
        <v>55</v>
      </c>
      <c r="B21" s="13"/>
      <c r="C21" s="14"/>
      <c r="D21" s="73">
        <v>7</v>
      </c>
      <c r="E21" s="99">
        <v>2791966</v>
      </c>
      <c r="F21" s="74">
        <v>350466.5</v>
      </c>
      <c r="G21" s="75">
        <f t="shared" si="0"/>
        <v>0.12552677933757073</v>
      </c>
      <c r="H21" s="15"/>
    </row>
    <row r="22" spans="1:8" ht="15">
      <c r="A22" s="93" t="s">
        <v>56</v>
      </c>
      <c r="B22" s="13"/>
      <c r="C22" s="14"/>
      <c r="D22" s="73">
        <v>3</v>
      </c>
      <c r="E22" s="99">
        <v>1103088</v>
      </c>
      <c r="F22" s="74">
        <v>275541</v>
      </c>
      <c r="G22" s="75">
        <f t="shared" si="0"/>
        <v>0.24979058787694183</v>
      </c>
      <c r="H22" s="15"/>
    </row>
    <row r="23" spans="1:8" ht="15">
      <c r="A23" s="94" t="s">
        <v>20</v>
      </c>
      <c r="B23" s="13"/>
      <c r="C23" s="14"/>
      <c r="D23" s="73">
        <v>3</v>
      </c>
      <c r="E23" s="99">
        <v>725868</v>
      </c>
      <c r="F23" s="74">
        <v>172680.5</v>
      </c>
      <c r="G23" s="75">
        <f>F23/E23</f>
        <v>0.23789518204411822</v>
      </c>
      <c r="H23" s="15"/>
    </row>
    <row r="24" spans="1:8" ht="15">
      <c r="A24" s="94" t="s">
        <v>21</v>
      </c>
      <c r="B24" s="13"/>
      <c r="C24" s="14"/>
      <c r="D24" s="73">
        <v>13</v>
      </c>
      <c r="E24" s="99">
        <v>271612</v>
      </c>
      <c r="F24" s="74">
        <v>271612</v>
      </c>
      <c r="G24" s="75">
        <f>F24/E24</f>
        <v>1</v>
      </c>
      <c r="H24" s="15"/>
    </row>
    <row r="25" spans="1:8" ht="15">
      <c r="A25" s="70" t="s">
        <v>22</v>
      </c>
      <c r="B25" s="13"/>
      <c r="C25" s="14"/>
      <c r="D25" s="73"/>
      <c r="E25" s="99"/>
      <c r="F25" s="74"/>
      <c r="G25" s="75"/>
      <c r="H25" s="15"/>
    </row>
    <row r="26" spans="1:8" ht="15">
      <c r="A26" s="70" t="s">
        <v>23</v>
      </c>
      <c r="B26" s="13"/>
      <c r="C26" s="14"/>
      <c r="D26" s="73"/>
      <c r="E26" s="99">
        <v>56363</v>
      </c>
      <c r="F26" s="74">
        <v>-235556</v>
      </c>
      <c r="G26" s="75">
        <f>F26/E26</f>
        <v>-4.179266540106098</v>
      </c>
      <c r="H26" s="15"/>
    </row>
    <row r="27" spans="1:8" ht="15">
      <c r="A27" s="93" t="s">
        <v>124</v>
      </c>
      <c r="B27" s="13"/>
      <c r="C27" s="14"/>
      <c r="D27" s="73"/>
      <c r="E27" s="99"/>
      <c r="F27" s="74"/>
      <c r="G27" s="100"/>
      <c r="H27" s="15"/>
    </row>
    <row r="28" spans="1:8" ht="15">
      <c r="A28" s="70" t="s">
        <v>24</v>
      </c>
      <c r="B28" s="13"/>
      <c r="C28" s="14"/>
      <c r="D28" s="73">
        <v>1</v>
      </c>
      <c r="E28" s="99">
        <v>163733</v>
      </c>
      <c r="F28" s="74">
        <v>69827</v>
      </c>
      <c r="G28" s="75">
        <f>F28/E28</f>
        <v>0.42646870209426324</v>
      </c>
      <c r="H28" s="15"/>
    </row>
    <row r="29" spans="1:8" ht="15">
      <c r="A29" s="70" t="s">
        <v>120</v>
      </c>
      <c r="B29" s="13"/>
      <c r="C29" s="14"/>
      <c r="D29" s="101"/>
      <c r="E29" s="99"/>
      <c r="F29" s="99"/>
      <c r="G29" s="102"/>
      <c r="H29" s="15"/>
    </row>
    <row r="30" spans="1:8" ht="15">
      <c r="A30" s="70" t="s">
        <v>125</v>
      </c>
      <c r="B30" s="13"/>
      <c r="C30" s="14"/>
      <c r="D30" s="73"/>
      <c r="E30" s="103"/>
      <c r="F30" s="74"/>
      <c r="G30" s="100"/>
      <c r="H30" s="15"/>
    </row>
    <row r="31" spans="1:8" ht="15">
      <c r="A31" s="70" t="s">
        <v>152</v>
      </c>
      <c r="B31" s="13"/>
      <c r="C31" s="14"/>
      <c r="D31" s="73">
        <v>1</v>
      </c>
      <c r="E31" s="103">
        <v>200769</v>
      </c>
      <c r="F31" s="74">
        <v>66025</v>
      </c>
      <c r="G31" s="100">
        <f>F31/E31</f>
        <v>0.3288605312573156</v>
      </c>
      <c r="H31" s="15"/>
    </row>
    <row r="32" spans="1:8" ht="15">
      <c r="A32" s="70" t="s">
        <v>58</v>
      </c>
      <c r="B32" s="13"/>
      <c r="C32" s="14"/>
      <c r="D32" s="73"/>
      <c r="E32" s="103"/>
      <c r="F32" s="76"/>
      <c r="G32" s="100"/>
      <c r="H32" s="15"/>
    </row>
    <row r="33" spans="1:8" ht="15">
      <c r="A33" s="93" t="s">
        <v>149</v>
      </c>
      <c r="B33" s="13"/>
      <c r="C33" s="14"/>
      <c r="D33" s="73">
        <v>2</v>
      </c>
      <c r="E33" s="99">
        <v>380164</v>
      </c>
      <c r="F33" s="74">
        <v>101467.5</v>
      </c>
      <c r="G33" s="100">
        <f>F33/E33</f>
        <v>0.26690454645889666</v>
      </c>
      <c r="H33" s="15"/>
    </row>
    <row r="34" spans="1:8" ht="15">
      <c r="A34" s="93" t="s">
        <v>98</v>
      </c>
      <c r="B34" s="13"/>
      <c r="C34" s="14"/>
      <c r="D34" s="73"/>
      <c r="E34" s="99"/>
      <c r="F34" s="74"/>
      <c r="G34" s="100"/>
      <c r="H34" s="15"/>
    </row>
    <row r="35" spans="1:8" ht="15">
      <c r="A35" s="16" t="s">
        <v>28</v>
      </c>
      <c r="B35" s="13"/>
      <c r="C35" s="14"/>
      <c r="D35" s="77"/>
      <c r="E35" s="103"/>
      <c r="F35" s="76"/>
      <c r="G35" s="79"/>
      <c r="H35" s="15"/>
    </row>
    <row r="36" spans="1:8" ht="15">
      <c r="A36" s="16" t="s">
        <v>29</v>
      </c>
      <c r="B36" s="13"/>
      <c r="C36" s="14"/>
      <c r="D36" s="77"/>
      <c r="E36" s="103"/>
      <c r="F36" s="76"/>
      <c r="G36" s="79"/>
      <c r="H36" s="15"/>
    </row>
    <row r="37" spans="1:8" ht="15">
      <c r="A37" s="16" t="s">
        <v>30</v>
      </c>
      <c r="B37" s="13"/>
      <c r="C37" s="14"/>
      <c r="D37" s="77"/>
      <c r="E37" s="99"/>
      <c r="F37" s="74"/>
      <c r="G37" s="79"/>
      <c r="H37" s="15"/>
    </row>
    <row r="38" spans="1:8" ht="15">
      <c r="A38" s="17"/>
      <c r="B38" s="18"/>
      <c r="C38" s="21"/>
      <c r="D38" s="77"/>
      <c r="E38" s="80"/>
      <c r="F38" s="80"/>
      <c r="G38" s="79"/>
      <c r="H38" s="15"/>
    </row>
    <row r="39" spans="1:8" ht="15">
      <c r="A39" s="19" t="s">
        <v>31</v>
      </c>
      <c r="B39" s="20"/>
      <c r="C39" s="22"/>
      <c r="D39" s="81">
        <f>SUM(D9:D38)</f>
        <v>56</v>
      </c>
      <c r="E39" s="82">
        <f>SUM(E9:E38)</f>
        <v>12569173</v>
      </c>
      <c r="F39" s="82">
        <f>SUM(F9:F38)</f>
        <v>1234436</v>
      </c>
      <c r="G39" s="83">
        <f>F39/E39</f>
        <v>0.09821139386020067</v>
      </c>
      <c r="H39" s="2"/>
    </row>
    <row r="40" spans="1:8" ht="15">
      <c r="A40" s="22"/>
      <c r="B40" s="22"/>
      <c r="C40" s="24"/>
      <c r="D40" s="84"/>
      <c r="E40" s="85"/>
      <c r="F40" s="86"/>
      <c r="G40" s="86"/>
      <c r="H40" s="2"/>
    </row>
    <row r="41" spans="1:8" ht="17.25">
      <c r="A41" s="23" t="s">
        <v>32</v>
      </c>
      <c r="B41" s="24"/>
      <c r="C41" s="26"/>
      <c r="D41" s="25"/>
      <c r="E41" s="87"/>
      <c r="F41" s="88"/>
      <c r="G41" s="88"/>
      <c r="H41" s="2"/>
    </row>
    <row r="42" spans="1:8" ht="15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2"/>
    </row>
    <row r="43" spans="1:8" ht="15">
      <c r="A43" s="26"/>
      <c r="B43" s="26"/>
      <c r="C43" s="14"/>
      <c r="D43" s="89" t="s">
        <v>6</v>
      </c>
      <c r="E43" s="90" t="s">
        <v>135</v>
      </c>
      <c r="F43" s="88" t="s">
        <v>8</v>
      </c>
      <c r="G43" s="88" t="s">
        <v>136</v>
      </c>
      <c r="H43" s="15"/>
    </row>
    <row r="44" spans="1:8" ht="15">
      <c r="A44" s="27" t="s">
        <v>33</v>
      </c>
      <c r="B44" s="28"/>
      <c r="C44" s="14"/>
      <c r="D44" s="73">
        <v>54</v>
      </c>
      <c r="E44" s="74">
        <v>7586136.15</v>
      </c>
      <c r="F44" s="74">
        <v>438629.59</v>
      </c>
      <c r="G44" s="75">
        <f>1-(+F44/E44)</f>
        <v>0.9421801057446089</v>
      </c>
      <c r="H44" s="15"/>
    </row>
    <row r="45" spans="1:8" ht="15">
      <c r="A45" s="27" t="s">
        <v>34</v>
      </c>
      <c r="B45" s="28"/>
      <c r="C45" s="14"/>
      <c r="D45" s="73">
        <v>12</v>
      </c>
      <c r="E45" s="74">
        <v>5274178.52</v>
      </c>
      <c r="F45" s="74">
        <v>483523.9</v>
      </c>
      <c r="G45" s="75">
        <f aca="true" t="shared" si="1" ref="G45:G54">1-(+F45/E45)</f>
        <v>0.9083224243990892</v>
      </c>
      <c r="H45" s="15"/>
    </row>
    <row r="46" spans="1:8" ht="15">
      <c r="A46" s="27" t="s">
        <v>35</v>
      </c>
      <c r="B46" s="28"/>
      <c r="C46" s="14"/>
      <c r="D46" s="73">
        <v>129</v>
      </c>
      <c r="E46" s="74">
        <v>9962993.05</v>
      </c>
      <c r="F46" s="74">
        <v>657060.44</v>
      </c>
      <c r="G46" s="75">
        <f t="shared" si="1"/>
        <v>0.9340498947753456</v>
      </c>
      <c r="H46" s="15"/>
    </row>
    <row r="47" spans="1:8" ht="15">
      <c r="A47" s="27" t="s">
        <v>36</v>
      </c>
      <c r="B47" s="28"/>
      <c r="C47" s="14"/>
      <c r="D47" s="73"/>
      <c r="E47" s="74"/>
      <c r="F47" s="74"/>
      <c r="G47" s="75"/>
      <c r="H47" s="15"/>
    </row>
    <row r="48" spans="1:8" ht="15">
      <c r="A48" s="27" t="s">
        <v>37</v>
      </c>
      <c r="B48" s="28"/>
      <c r="C48" s="14"/>
      <c r="D48" s="73">
        <v>109</v>
      </c>
      <c r="E48" s="74">
        <v>16805896.77</v>
      </c>
      <c r="F48" s="74">
        <v>1178922.7</v>
      </c>
      <c r="G48" s="75">
        <f t="shared" si="1"/>
        <v>0.9298506520577658</v>
      </c>
      <c r="H48" s="15"/>
    </row>
    <row r="49" spans="1:8" ht="15">
      <c r="A49" s="27" t="s">
        <v>38</v>
      </c>
      <c r="B49" s="28"/>
      <c r="C49" s="14"/>
      <c r="D49" s="73">
        <v>2</v>
      </c>
      <c r="E49" s="74">
        <v>1620690</v>
      </c>
      <c r="F49" s="74">
        <v>59568</v>
      </c>
      <c r="G49" s="75">
        <f t="shared" si="1"/>
        <v>0.963245284415897</v>
      </c>
      <c r="H49" s="15"/>
    </row>
    <row r="50" spans="1:8" ht="15">
      <c r="A50" s="27" t="s">
        <v>39</v>
      </c>
      <c r="B50" s="28"/>
      <c r="C50" s="14"/>
      <c r="D50" s="73">
        <v>9</v>
      </c>
      <c r="E50" s="74">
        <v>2306255</v>
      </c>
      <c r="F50" s="74">
        <v>230499</v>
      </c>
      <c r="G50" s="75">
        <f t="shared" si="1"/>
        <v>0.9000548508295917</v>
      </c>
      <c r="H50" s="15"/>
    </row>
    <row r="51" spans="1:8" ht="15">
      <c r="A51" s="27" t="s">
        <v>40</v>
      </c>
      <c r="B51" s="28"/>
      <c r="C51" s="14"/>
      <c r="D51" s="73">
        <v>2</v>
      </c>
      <c r="E51" s="74">
        <v>388620</v>
      </c>
      <c r="F51" s="74">
        <v>21989.8</v>
      </c>
      <c r="G51" s="75">
        <f t="shared" si="1"/>
        <v>0.9434156759816787</v>
      </c>
      <c r="H51" s="15"/>
    </row>
    <row r="52" spans="1:8" ht="15">
      <c r="A52" s="27" t="s">
        <v>41</v>
      </c>
      <c r="B52" s="28"/>
      <c r="C52" s="14"/>
      <c r="D52" s="73">
        <v>2</v>
      </c>
      <c r="E52" s="74">
        <v>1094250</v>
      </c>
      <c r="F52" s="74">
        <v>31225</v>
      </c>
      <c r="G52" s="75">
        <f t="shared" si="1"/>
        <v>0.9714644733835961</v>
      </c>
      <c r="H52" s="15"/>
    </row>
    <row r="53" spans="1:8" ht="15">
      <c r="A53" s="29" t="s">
        <v>60</v>
      </c>
      <c r="B53" s="30"/>
      <c r="C53" s="14"/>
      <c r="D53" s="73">
        <v>3</v>
      </c>
      <c r="E53" s="74">
        <v>321600</v>
      </c>
      <c r="F53" s="74">
        <v>53000</v>
      </c>
      <c r="G53" s="75">
        <f t="shared" si="1"/>
        <v>0.8351990049751243</v>
      </c>
      <c r="H53" s="15"/>
    </row>
    <row r="54" spans="1:8" ht="15">
      <c r="A54" s="27" t="s">
        <v>61</v>
      </c>
      <c r="B54" s="30"/>
      <c r="C54" s="14"/>
      <c r="D54" s="73">
        <v>647</v>
      </c>
      <c r="E54" s="74">
        <v>67964570.71</v>
      </c>
      <c r="F54" s="74">
        <v>7540956.17</v>
      </c>
      <c r="G54" s="75">
        <f t="shared" si="1"/>
        <v>0.8890457764799733</v>
      </c>
      <c r="H54" s="15"/>
    </row>
    <row r="55" spans="1:8" ht="15">
      <c r="A55" s="27" t="s">
        <v>62</v>
      </c>
      <c r="B55" s="30"/>
      <c r="C55" s="14"/>
      <c r="D55" s="73"/>
      <c r="E55" s="74"/>
      <c r="F55" s="74"/>
      <c r="G55" s="75"/>
      <c r="H55" s="15"/>
    </row>
    <row r="56" spans="1:8" ht="15">
      <c r="A56" s="31" t="s">
        <v>42</v>
      </c>
      <c r="B56" s="30"/>
      <c r="C56" s="14"/>
      <c r="D56" s="77"/>
      <c r="E56" s="96"/>
      <c r="F56" s="74"/>
      <c r="G56" s="79"/>
      <c r="H56" s="15"/>
    </row>
    <row r="57" spans="1:8" ht="15">
      <c r="A57" s="16" t="s">
        <v>43</v>
      </c>
      <c r="B57" s="28"/>
      <c r="C57" s="14"/>
      <c r="D57" s="77"/>
      <c r="E57" s="96"/>
      <c r="F57" s="74"/>
      <c r="G57" s="79"/>
      <c r="H57" s="15"/>
    </row>
    <row r="58" spans="1:8" ht="15">
      <c r="A58" s="16" t="s">
        <v>44</v>
      </c>
      <c r="B58" s="28"/>
      <c r="C58" s="14"/>
      <c r="D58" s="77"/>
      <c r="E58" s="78"/>
      <c r="F58" s="74"/>
      <c r="G58" s="79"/>
      <c r="H58" s="15"/>
    </row>
    <row r="59" spans="1:8" ht="15">
      <c r="A59" s="16" t="s">
        <v>30</v>
      </c>
      <c r="B59" s="28"/>
      <c r="C59" s="14"/>
      <c r="D59" s="77"/>
      <c r="E59" s="95"/>
      <c r="F59" s="74"/>
      <c r="G59" s="79"/>
      <c r="H59" s="15"/>
    </row>
    <row r="60" spans="1:8" ht="15">
      <c r="A60" s="32"/>
      <c r="B60" s="18"/>
      <c r="C60" s="21"/>
      <c r="D60" s="77"/>
      <c r="E60" s="97"/>
      <c r="F60" s="80"/>
      <c r="G60" s="79"/>
      <c r="H60" s="2"/>
    </row>
    <row r="61" spans="1:8" ht="17.25">
      <c r="A61" s="20" t="s">
        <v>45</v>
      </c>
      <c r="B61" s="20"/>
      <c r="C61" s="39"/>
      <c r="D61" s="81">
        <f>SUM(D44:D57)</f>
        <v>969</v>
      </c>
      <c r="E61" s="82">
        <f>SUM(E44:E60)</f>
        <v>113325190.19999999</v>
      </c>
      <c r="F61" s="82">
        <f>SUM(F44:F60)</f>
        <v>10695374.6</v>
      </c>
      <c r="G61" s="83">
        <f>1-(F61/E61)</f>
        <v>0.905622266495874</v>
      </c>
      <c r="H61" s="2"/>
    </row>
    <row r="62" spans="1:8" ht="17.25">
      <c r="A62" s="33"/>
      <c r="B62" s="33"/>
      <c r="C62" s="39"/>
      <c r="D62" s="98"/>
      <c r="E62" s="92"/>
      <c r="F62" s="34"/>
      <c r="G62" s="34"/>
      <c r="H62" s="2"/>
    </row>
    <row r="63" spans="1:8" ht="17.25">
      <c r="A63" s="35" t="s">
        <v>46</v>
      </c>
      <c r="B63" s="36"/>
      <c r="C63" s="39"/>
      <c r="D63" s="51"/>
      <c r="E63" s="36"/>
      <c r="F63" s="37">
        <f>F61+F25</f>
        <v>10695374.6</v>
      </c>
      <c r="G63" s="36"/>
      <c r="H63" s="2"/>
    </row>
    <row r="64" spans="1:8" ht="1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">
      <c r="A67" s="4"/>
      <c r="B67" s="40"/>
      <c r="C67" s="40"/>
      <c r="D67" s="40"/>
      <c r="E67" s="40"/>
      <c r="F67" s="41"/>
      <c r="G67" s="40"/>
      <c r="H67" s="2"/>
    </row>
    <row r="68" spans="1:8" ht="17.25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7.25">
      <c r="A69" s="43"/>
      <c r="B69" s="39"/>
      <c r="C69" s="39"/>
      <c r="D69" s="39"/>
      <c r="E69" s="37"/>
      <c r="F69" s="2"/>
      <c r="G69" s="2"/>
      <c r="H69" s="2"/>
    </row>
    <row r="70" spans="1:8" ht="17.25">
      <c r="A70" s="116"/>
      <c r="B70" s="117"/>
      <c r="C70" s="117"/>
      <c r="D70" s="117"/>
      <c r="E70" s="37"/>
      <c r="F70" s="2"/>
      <c r="G70" s="2"/>
      <c r="H70" s="2"/>
    </row>
    <row r="71" spans="1:8" ht="17.25">
      <c r="A71" s="43"/>
      <c r="B71" s="39"/>
      <c r="C71" s="39"/>
      <c r="D71" s="39"/>
      <c r="E71" s="44"/>
      <c r="F71" s="2"/>
      <c r="G71" s="2"/>
      <c r="H71" s="2"/>
    </row>
    <row r="72" spans="1:8" ht="17.25">
      <c r="A72" s="43"/>
      <c r="B72" s="39"/>
      <c r="C72" s="39"/>
      <c r="D72" s="39"/>
      <c r="E72" s="45"/>
      <c r="F72" s="2"/>
      <c r="G72" s="2"/>
      <c r="H72" s="2"/>
    </row>
    <row r="73" spans="1:8" ht="17.25">
      <c r="A73" s="43"/>
      <c r="B73" s="39"/>
      <c r="C73" s="39"/>
      <c r="D73" s="39"/>
      <c r="E73" s="46"/>
      <c r="F73" s="2"/>
      <c r="G73" s="2"/>
      <c r="H73" s="2"/>
    </row>
    <row r="74" spans="1:8" ht="17.25">
      <c r="A74" s="43"/>
      <c r="B74" s="39"/>
      <c r="C74" s="39"/>
      <c r="D74" s="39"/>
      <c r="E74" s="37"/>
      <c r="F74" s="2"/>
      <c r="G74" s="2"/>
      <c r="H74" s="2"/>
    </row>
    <row r="75" spans="1:8" ht="17.25">
      <c r="A75" s="43"/>
      <c r="B75" s="39"/>
      <c r="C75" s="39"/>
      <c r="D75" s="39"/>
      <c r="E75" s="37"/>
      <c r="F75" s="2"/>
      <c r="G75" s="2"/>
      <c r="H75" s="2"/>
    </row>
    <row r="76" spans="1:8" ht="17.25">
      <c r="A76" s="43"/>
      <c r="B76" s="39"/>
      <c r="C76" s="39"/>
      <c r="D76" s="39"/>
      <c r="E76" s="44"/>
      <c r="F76" s="2"/>
      <c r="G76" s="2"/>
      <c r="H76" s="2"/>
    </row>
    <row r="77" spans="1:8" ht="17.25">
      <c r="A77" s="43"/>
      <c r="B77" s="39"/>
      <c r="C77" s="39"/>
      <c r="D77" s="39"/>
      <c r="E77" s="45"/>
      <c r="F77" s="2"/>
      <c r="G77" s="2"/>
      <c r="H77" s="2"/>
    </row>
    <row r="78" spans="1:8" ht="17.25">
      <c r="A78" s="43"/>
      <c r="B78" s="39"/>
      <c r="C78" s="39"/>
      <c r="D78" s="39"/>
      <c r="E78" s="45"/>
      <c r="F78" s="2"/>
      <c r="G78" s="2"/>
      <c r="H78" s="2"/>
    </row>
    <row r="79" spans="1:8" ht="17.25">
      <c r="A79" s="43"/>
      <c r="B79" s="39"/>
      <c r="C79" s="39"/>
      <c r="D79" s="39"/>
      <c r="E79" s="45"/>
      <c r="F79" s="2"/>
      <c r="G79" s="2"/>
      <c r="H79" s="2"/>
    </row>
    <row r="80" spans="1:8" ht="17.25">
      <c r="A80" s="43"/>
      <c r="B80" s="39"/>
      <c r="C80" s="39"/>
      <c r="D80" s="39"/>
      <c r="E80" s="47"/>
      <c r="F80" s="2"/>
      <c r="G80" s="2"/>
      <c r="H80" s="2"/>
    </row>
    <row r="81" spans="1:8" ht="17.25">
      <c r="A81" s="43"/>
      <c r="B81" s="39"/>
      <c r="C81" s="39"/>
      <c r="D81" s="39"/>
      <c r="E81" s="39"/>
      <c r="F81" s="2"/>
      <c r="G81" s="2"/>
      <c r="H81" s="2"/>
    </row>
    <row r="82" spans="1:8" ht="15">
      <c r="A82" s="4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4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OCTOBER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151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">
      <c r="A10" s="93" t="s">
        <v>11</v>
      </c>
      <c r="B10" s="13"/>
      <c r="C10" s="14"/>
      <c r="D10" s="73">
        <v>5</v>
      </c>
      <c r="E10" s="74">
        <v>320613</v>
      </c>
      <c r="F10" s="74">
        <v>102149.5</v>
      </c>
      <c r="G10" s="75">
        <f>F10/E10</f>
        <v>0.3186068562410133</v>
      </c>
      <c r="H10" s="15"/>
    </row>
    <row r="11" spans="1:8" ht="15">
      <c r="A11" s="93" t="s">
        <v>101</v>
      </c>
      <c r="B11" s="13"/>
      <c r="C11" s="14"/>
      <c r="D11" s="73"/>
      <c r="E11" s="74"/>
      <c r="F11" s="74"/>
      <c r="G11" s="75"/>
      <c r="H11" s="15"/>
    </row>
    <row r="12" spans="1:8" ht="15">
      <c r="A12" s="93" t="s">
        <v>63</v>
      </c>
      <c r="B12" s="13"/>
      <c r="C12" s="14"/>
      <c r="D12" s="73">
        <v>1</v>
      </c>
      <c r="E12" s="74">
        <v>43774</v>
      </c>
      <c r="F12" s="74">
        <v>14773.5</v>
      </c>
      <c r="G12" s="75">
        <f>F12/E12</f>
        <v>0.33749485996253487</v>
      </c>
      <c r="H12" s="15"/>
    </row>
    <row r="13" spans="1:8" ht="15">
      <c r="A13" s="93" t="s">
        <v>64</v>
      </c>
      <c r="B13" s="13"/>
      <c r="C13" s="14"/>
      <c r="D13" s="73"/>
      <c r="E13" s="74"/>
      <c r="F13" s="74"/>
      <c r="G13" s="75"/>
      <c r="H13" s="15"/>
    </row>
    <row r="14" spans="1:8" ht="15">
      <c r="A14" s="93" t="s">
        <v>130</v>
      </c>
      <c r="B14" s="13"/>
      <c r="C14" s="14"/>
      <c r="D14" s="73">
        <v>6</v>
      </c>
      <c r="E14" s="74">
        <v>3581294</v>
      </c>
      <c r="F14" s="74">
        <v>604385</v>
      </c>
      <c r="G14" s="75">
        <f>F14/E14</f>
        <v>0.1687616263842064</v>
      </c>
      <c r="H14" s="15"/>
    </row>
    <row r="15" spans="1:8" ht="15">
      <c r="A15" s="93" t="s">
        <v>25</v>
      </c>
      <c r="B15" s="13"/>
      <c r="C15" s="14"/>
      <c r="D15" s="73"/>
      <c r="E15" s="74"/>
      <c r="F15" s="74"/>
      <c r="G15" s="75"/>
      <c r="H15" s="15"/>
    </row>
    <row r="16" spans="1:8" ht="15">
      <c r="A16" s="93" t="s">
        <v>112</v>
      </c>
      <c r="B16" s="13"/>
      <c r="C16" s="14"/>
      <c r="D16" s="73"/>
      <c r="E16" s="74"/>
      <c r="F16" s="74"/>
      <c r="G16" s="75"/>
      <c r="H16" s="15"/>
    </row>
    <row r="17" spans="1:8" ht="15">
      <c r="A17" s="93" t="s">
        <v>132</v>
      </c>
      <c r="B17" s="13"/>
      <c r="C17" s="14"/>
      <c r="D17" s="73">
        <v>1</v>
      </c>
      <c r="E17" s="74">
        <v>106230</v>
      </c>
      <c r="F17" s="74">
        <v>3322</v>
      </c>
      <c r="G17" s="75">
        <f>F17/E17</f>
        <v>0.03127176880353949</v>
      </c>
      <c r="H17" s="15"/>
    </row>
    <row r="18" spans="1:8" ht="15">
      <c r="A18" s="93" t="s">
        <v>14</v>
      </c>
      <c r="B18" s="13"/>
      <c r="C18" s="14"/>
      <c r="D18" s="73">
        <v>1</v>
      </c>
      <c r="E18" s="74">
        <v>745476</v>
      </c>
      <c r="F18" s="74">
        <v>168737</v>
      </c>
      <c r="G18" s="75">
        <f>F18/E18</f>
        <v>0.22634799778933193</v>
      </c>
      <c r="H18" s="15"/>
    </row>
    <row r="19" spans="1:8" ht="1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">
      <c r="A20" s="93" t="s">
        <v>102</v>
      </c>
      <c r="B20" s="13"/>
      <c r="C20" s="14"/>
      <c r="D20" s="73"/>
      <c r="E20" s="74"/>
      <c r="F20" s="74"/>
      <c r="G20" s="75"/>
      <c r="H20" s="15"/>
    </row>
    <row r="21" spans="1:8" ht="15">
      <c r="A21" s="93" t="s">
        <v>125</v>
      </c>
      <c r="B21" s="13"/>
      <c r="C21" s="14"/>
      <c r="D21" s="73"/>
      <c r="E21" s="74"/>
      <c r="F21" s="74"/>
      <c r="G21" s="75"/>
      <c r="H21" s="15"/>
    </row>
    <row r="22" spans="1:8" ht="15">
      <c r="A22" s="93" t="s">
        <v>156</v>
      </c>
      <c r="B22" s="13"/>
      <c r="C22" s="14"/>
      <c r="D22" s="73"/>
      <c r="E22" s="74"/>
      <c r="F22" s="74"/>
      <c r="G22" s="75"/>
      <c r="H22" s="15"/>
    </row>
    <row r="23" spans="1:8" ht="15">
      <c r="A23" s="93" t="s">
        <v>118</v>
      </c>
      <c r="B23" s="13"/>
      <c r="C23" s="14"/>
      <c r="D23" s="73">
        <v>8</v>
      </c>
      <c r="E23" s="74">
        <v>884000</v>
      </c>
      <c r="F23" s="74">
        <v>131070</v>
      </c>
      <c r="G23" s="75">
        <f>F23/E23</f>
        <v>0.14826923076923076</v>
      </c>
      <c r="H23" s="15"/>
    </row>
    <row r="24" spans="1:8" ht="15">
      <c r="A24" s="93" t="s">
        <v>157</v>
      </c>
      <c r="B24" s="13"/>
      <c r="C24" s="14"/>
      <c r="D24" s="73">
        <v>1</v>
      </c>
      <c r="E24" s="74">
        <v>394723</v>
      </c>
      <c r="F24" s="74">
        <v>108130.5</v>
      </c>
      <c r="G24" s="75">
        <f>F24/E24</f>
        <v>0.27394020616989634</v>
      </c>
      <c r="H24" s="15"/>
    </row>
    <row r="25" spans="1:8" ht="15">
      <c r="A25" s="94" t="s">
        <v>20</v>
      </c>
      <c r="B25" s="13"/>
      <c r="C25" s="14"/>
      <c r="D25" s="73">
        <v>1</v>
      </c>
      <c r="E25" s="74">
        <v>6056</v>
      </c>
      <c r="F25" s="74">
        <v>2315</v>
      </c>
      <c r="G25" s="75">
        <f>F25/E25</f>
        <v>0.38226552179656537</v>
      </c>
      <c r="H25" s="15"/>
    </row>
    <row r="26" spans="1:8" ht="1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">
      <c r="A29" s="70" t="s">
        <v>147</v>
      </c>
      <c r="B29" s="13"/>
      <c r="C29" s="14"/>
      <c r="D29" s="73"/>
      <c r="E29" s="74"/>
      <c r="F29" s="74"/>
      <c r="G29" s="75"/>
      <c r="H29" s="15"/>
    </row>
    <row r="30" spans="1:8" ht="15">
      <c r="A30" s="70" t="s">
        <v>67</v>
      </c>
      <c r="B30" s="13"/>
      <c r="C30" s="14"/>
      <c r="D30" s="73"/>
      <c r="E30" s="74"/>
      <c r="F30" s="74"/>
      <c r="G30" s="75"/>
      <c r="H30" s="15"/>
    </row>
    <row r="31" spans="1:8" ht="15">
      <c r="A31" s="70" t="s">
        <v>110</v>
      </c>
      <c r="B31" s="13"/>
      <c r="C31" s="14"/>
      <c r="D31" s="73"/>
      <c r="E31" s="74"/>
      <c r="F31" s="74"/>
      <c r="G31" s="75"/>
      <c r="H31" s="15"/>
    </row>
    <row r="32" spans="1:8" ht="1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">
      <c r="A33" s="70" t="s">
        <v>98</v>
      </c>
      <c r="B33" s="13"/>
      <c r="C33" s="14"/>
      <c r="D33" s="73"/>
      <c r="E33" s="74"/>
      <c r="F33" s="74"/>
      <c r="G33" s="75"/>
      <c r="H33" s="15"/>
    </row>
    <row r="34" spans="1:8" ht="15">
      <c r="A34" s="70" t="s">
        <v>103</v>
      </c>
      <c r="B34" s="13"/>
      <c r="C34" s="14"/>
      <c r="D34" s="73"/>
      <c r="E34" s="74"/>
      <c r="F34" s="74"/>
      <c r="G34" s="75"/>
      <c r="H34" s="15"/>
    </row>
    <row r="35" spans="1:8" ht="15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ht="15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ht="15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">
      <c r="A38" s="17"/>
      <c r="B38" s="18"/>
      <c r="C38" s="14"/>
      <c r="D38" s="77"/>
      <c r="E38" s="80"/>
      <c r="F38" s="80"/>
      <c r="G38" s="79"/>
      <c r="H38" s="15"/>
    </row>
    <row r="39" spans="1:8" ht="15">
      <c r="A39" s="19" t="s">
        <v>31</v>
      </c>
      <c r="B39" s="20"/>
      <c r="C39" s="21"/>
      <c r="D39" s="81">
        <f>SUM(D9:D38)</f>
        <v>24</v>
      </c>
      <c r="E39" s="82">
        <f>SUM(E9:E38)</f>
        <v>6082166</v>
      </c>
      <c r="F39" s="82">
        <f>SUM(F9:F38)</f>
        <v>1134882.5</v>
      </c>
      <c r="G39" s="83">
        <f>F39/E39</f>
        <v>0.18659183258069575</v>
      </c>
      <c r="H39" s="15"/>
    </row>
    <row r="40" spans="1:8" ht="15">
      <c r="A40" s="22"/>
      <c r="B40" s="22"/>
      <c r="C40" s="22"/>
      <c r="D40" s="84"/>
      <c r="E40" s="85"/>
      <c r="F40" s="86"/>
      <c r="G40" s="86"/>
      <c r="H40" s="2"/>
    </row>
    <row r="41" spans="1:8" ht="17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2"/>
    </row>
    <row r="43" spans="1:8" ht="1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88" t="s">
        <v>136</v>
      </c>
      <c r="H43" s="2"/>
    </row>
    <row r="44" spans="1:8" ht="15">
      <c r="A44" s="27" t="s">
        <v>33</v>
      </c>
      <c r="B44" s="28"/>
      <c r="C44" s="14"/>
      <c r="D44" s="73"/>
      <c r="E44" s="74"/>
      <c r="F44" s="74"/>
      <c r="G44" s="75"/>
      <c r="H44" s="15"/>
    </row>
    <row r="45" spans="1:8" ht="1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">
      <c r="A46" s="27" t="s">
        <v>35</v>
      </c>
      <c r="B46" s="28"/>
      <c r="C46" s="14"/>
      <c r="D46" s="73">
        <v>53</v>
      </c>
      <c r="E46" s="74">
        <v>1909080</v>
      </c>
      <c r="F46" s="74">
        <v>162765.09</v>
      </c>
      <c r="G46" s="75">
        <f>1-(+F46/E46)</f>
        <v>0.9147416085234773</v>
      </c>
      <c r="H46" s="15"/>
    </row>
    <row r="47" spans="1:8" ht="15">
      <c r="A47" s="27" t="s">
        <v>36</v>
      </c>
      <c r="B47" s="28"/>
      <c r="C47" s="14"/>
      <c r="D47" s="73">
        <v>6</v>
      </c>
      <c r="E47" s="74">
        <v>1278341.5</v>
      </c>
      <c r="F47" s="74">
        <v>17207.73</v>
      </c>
      <c r="G47" s="75"/>
      <c r="H47" s="15"/>
    </row>
    <row r="48" spans="1:8" ht="15">
      <c r="A48" s="27" t="s">
        <v>37</v>
      </c>
      <c r="B48" s="28"/>
      <c r="C48" s="14"/>
      <c r="D48" s="73">
        <v>53</v>
      </c>
      <c r="E48" s="74">
        <v>4326650</v>
      </c>
      <c r="F48" s="74">
        <v>464725.28</v>
      </c>
      <c r="G48" s="75">
        <f>1-(+F48/E48)</f>
        <v>0.8925900454161996</v>
      </c>
      <c r="H48" s="15"/>
    </row>
    <row r="49" spans="1:8" ht="1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">
      <c r="A50" s="27" t="s">
        <v>39</v>
      </c>
      <c r="B50" s="28"/>
      <c r="C50" s="14"/>
      <c r="D50" s="73">
        <v>18</v>
      </c>
      <c r="E50" s="74">
        <v>966785</v>
      </c>
      <c r="F50" s="74">
        <v>78425</v>
      </c>
      <c r="G50" s="75">
        <f>1-(+F50/E50)</f>
        <v>0.9188806197861986</v>
      </c>
      <c r="H50" s="15"/>
    </row>
    <row r="51" spans="1:8" ht="1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">
      <c r="A53" s="29" t="s">
        <v>60</v>
      </c>
      <c r="B53" s="30"/>
      <c r="C53" s="14"/>
      <c r="D53" s="73"/>
      <c r="E53" s="74"/>
      <c r="F53" s="74"/>
      <c r="G53" s="75"/>
      <c r="H53" s="15"/>
    </row>
    <row r="54" spans="1:8" ht="15">
      <c r="A54" s="27" t="s">
        <v>61</v>
      </c>
      <c r="B54" s="30"/>
      <c r="C54" s="14"/>
      <c r="D54" s="73">
        <v>555</v>
      </c>
      <c r="E54" s="74">
        <v>41378180.43</v>
      </c>
      <c r="F54" s="74">
        <v>4991335.1</v>
      </c>
      <c r="G54" s="75">
        <f>1-(+F54/E54)</f>
        <v>0.8793727745364757</v>
      </c>
      <c r="H54" s="15"/>
    </row>
    <row r="55" spans="1:8" ht="15">
      <c r="A55" s="27" t="s">
        <v>62</v>
      </c>
      <c r="B55" s="30"/>
      <c r="C55" s="14"/>
      <c r="D55" s="73"/>
      <c r="E55" s="74"/>
      <c r="F55" s="74"/>
      <c r="G55" s="75"/>
      <c r="H55" s="15"/>
    </row>
    <row r="56" spans="1:8" ht="15">
      <c r="A56" s="72" t="s">
        <v>127</v>
      </c>
      <c r="B56" s="30"/>
      <c r="C56" s="14"/>
      <c r="D56" s="73">
        <v>213</v>
      </c>
      <c r="E56" s="74">
        <v>32465082.73</v>
      </c>
      <c r="F56" s="74">
        <v>3569191.92</v>
      </c>
      <c r="G56" s="75">
        <f>1-(+F56/E56)</f>
        <v>0.8900605937251527</v>
      </c>
      <c r="H56" s="15"/>
    </row>
    <row r="57" spans="1:8" ht="15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ht="15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ht="15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ht="15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">
      <c r="A61" s="32"/>
      <c r="B61" s="18"/>
      <c r="C61" s="14"/>
      <c r="D61" s="77"/>
      <c r="E61" s="80"/>
      <c r="F61" s="80"/>
      <c r="G61" s="79"/>
      <c r="H61" s="15"/>
    </row>
    <row r="62" spans="1:8" ht="15">
      <c r="A62" s="20" t="s">
        <v>45</v>
      </c>
      <c r="B62" s="20"/>
      <c r="C62" s="21"/>
      <c r="D62" s="81">
        <f>SUM(D44:D58)</f>
        <v>898</v>
      </c>
      <c r="E62" s="82">
        <f>SUM(E44:E61)</f>
        <v>82324119.66</v>
      </c>
      <c r="F62" s="82">
        <f>SUM(F44:F61)</f>
        <v>9283650.12</v>
      </c>
      <c r="G62" s="83">
        <f>1-(+F62/E62)</f>
        <v>0.8872304962586708</v>
      </c>
      <c r="H62" s="2"/>
    </row>
    <row r="63" spans="1:8" ht="15">
      <c r="A63" s="33"/>
      <c r="B63" s="33"/>
      <c r="C63" s="33"/>
      <c r="D63" s="91"/>
      <c r="E63" s="92"/>
      <c r="F63" s="34"/>
      <c r="G63" s="34"/>
      <c r="H63" s="2"/>
    </row>
    <row r="64" spans="1:8" ht="17.25">
      <c r="A64" s="35" t="s">
        <v>46</v>
      </c>
      <c r="B64" s="36"/>
      <c r="C64" s="36"/>
      <c r="D64" s="36"/>
      <c r="E64" s="36"/>
      <c r="F64" s="37">
        <f>F62+F39</f>
        <v>10418532.62</v>
      </c>
      <c r="G64" s="36"/>
      <c r="H64" s="2"/>
    </row>
    <row r="65" spans="1:8" ht="17.25">
      <c r="A65" s="38"/>
      <c r="B65" s="39"/>
      <c r="C65" s="39"/>
      <c r="D65" s="36"/>
      <c r="E65" s="36"/>
      <c r="F65" s="37"/>
      <c r="G65" s="36"/>
      <c r="H65" s="2"/>
    </row>
    <row r="66" spans="1:8" ht="1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">
      <c r="A69" s="4"/>
      <c r="B69" s="40"/>
      <c r="C69" s="40"/>
      <c r="D69" s="40"/>
      <c r="E69" s="40"/>
      <c r="F69" s="41"/>
      <c r="G69" s="40"/>
      <c r="H69" s="2"/>
    </row>
    <row r="70" spans="1:8" ht="17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7.25">
      <c r="A71" s="43"/>
      <c r="B71" s="39"/>
      <c r="C71" s="39"/>
      <c r="D71" s="39"/>
      <c r="E71" s="37"/>
      <c r="F71" s="2"/>
      <c r="G71" s="2"/>
      <c r="H71" s="2"/>
    </row>
    <row r="72" spans="1:8" ht="17.25">
      <c r="A72" s="116"/>
      <c r="B72" s="117"/>
      <c r="C72" s="117"/>
      <c r="D72" s="117"/>
      <c r="E72" s="37"/>
      <c r="F72" s="2"/>
      <c r="G72" s="2"/>
      <c r="H72" s="2"/>
    </row>
    <row r="73" spans="1:8" ht="17.25">
      <c r="A73" s="43"/>
      <c r="B73" s="39"/>
      <c r="C73" s="39"/>
      <c r="D73" s="39"/>
      <c r="E73" s="44"/>
      <c r="F73" s="2"/>
      <c r="G73" s="2"/>
      <c r="H73" s="2"/>
    </row>
    <row r="74" spans="1:8" ht="17.25">
      <c r="A74" s="43"/>
      <c r="B74" s="39"/>
      <c r="C74" s="39"/>
      <c r="D74" s="39"/>
      <c r="E74" s="45"/>
      <c r="F74" s="2"/>
      <c r="G74" s="2"/>
      <c r="H74" s="2"/>
    </row>
    <row r="75" spans="1:8" ht="17.25">
      <c r="A75" s="43"/>
      <c r="B75" s="39"/>
      <c r="C75" s="39"/>
      <c r="D75" s="39"/>
      <c r="E75" s="46"/>
      <c r="F75" s="2"/>
      <c r="G75" s="2"/>
      <c r="H75" s="2"/>
    </row>
    <row r="76" spans="1:8" ht="17.25">
      <c r="A76" s="43"/>
      <c r="B76" s="39"/>
      <c r="C76" s="39"/>
      <c r="D76" s="39"/>
      <c r="E76" s="37"/>
      <c r="F76" s="2"/>
      <c r="G76" s="2"/>
      <c r="H76" s="2"/>
    </row>
    <row r="77" spans="1:8" ht="17.25">
      <c r="A77" s="43"/>
      <c r="B77" s="39"/>
      <c r="C77" s="39"/>
      <c r="D77" s="39"/>
      <c r="E77" s="37"/>
      <c r="F77" s="2"/>
      <c r="G77" s="2"/>
      <c r="H77" s="2"/>
    </row>
    <row r="78" spans="1:8" ht="17.25">
      <c r="A78" s="43"/>
      <c r="B78" s="39"/>
      <c r="C78" s="39"/>
      <c r="D78" s="39"/>
      <c r="E78" s="44"/>
      <c r="F78" s="2"/>
      <c r="G78" s="2"/>
      <c r="H78" s="2"/>
    </row>
    <row r="79" spans="1:8" ht="17.25">
      <c r="A79" s="43"/>
      <c r="B79" s="39"/>
      <c r="C79" s="39"/>
      <c r="D79" s="39"/>
      <c r="E79" s="45"/>
      <c r="F79" s="2"/>
      <c r="G79" s="2"/>
      <c r="H79" s="2"/>
    </row>
    <row r="80" spans="1:8" ht="17.25">
      <c r="A80" s="43"/>
      <c r="B80" s="39"/>
      <c r="C80" s="39"/>
      <c r="D80" s="39"/>
      <c r="E80" s="45"/>
      <c r="F80" s="2"/>
      <c r="G80" s="2"/>
      <c r="H80" s="2"/>
    </row>
    <row r="81" spans="1:8" ht="17.25">
      <c r="A81" s="43"/>
      <c r="B81" s="39"/>
      <c r="C81" s="39"/>
      <c r="D81" s="39"/>
      <c r="E81" s="45"/>
      <c r="F81" s="2"/>
      <c r="G81" s="2"/>
      <c r="H81" s="2"/>
    </row>
    <row r="82" spans="1:8" ht="17.25">
      <c r="A82" s="43"/>
      <c r="B82" s="39"/>
      <c r="C82" s="39"/>
      <c r="D82" s="39"/>
      <c r="E82" s="47"/>
      <c r="F82" s="2"/>
      <c r="G82" s="2"/>
      <c r="H82" s="2"/>
    </row>
    <row r="83" spans="1:8" ht="17.25">
      <c r="A83" s="43"/>
      <c r="B83" s="39"/>
      <c r="C83" s="39"/>
      <c r="D83" s="39"/>
      <c r="E83" s="39"/>
      <c r="F83" s="2"/>
      <c r="G83" s="2"/>
      <c r="H83" s="2"/>
    </row>
    <row r="84" spans="1:8" ht="15">
      <c r="A84" s="48"/>
      <c r="B84" s="2"/>
      <c r="C84" s="2"/>
      <c r="D84" s="2"/>
      <c r="E84" s="2"/>
      <c r="F84" s="2"/>
      <c r="G84" s="2"/>
      <c r="H84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OCTOBER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133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93" t="s">
        <v>10</v>
      </c>
      <c r="B9" s="13"/>
      <c r="C9" s="14"/>
      <c r="D9" s="73"/>
      <c r="E9" s="99"/>
      <c r="F9" s="74"/>
      <c r="G9" s="75"/>
      <c r="H9" s="15"/>
    </row>
    <row r="10" spans="1:8" ht="15">
      <c r="A10" s="93" t="s">
        <v>11</v>
      </c>
      <c r="B10" s="13"/>
      <c r="C10" s="14"/>
      <c r="D10" s="73"/>
      <c r="E10" s="99"/>
      <c r="F10" s="74"/>
      <c r="G10" s="75"/>
      <c r="H10" s="15"/>
    </row>
    <row r="11" spans="1:8" ht="15">
      <c r="A11" s="93" t="s">
        <v>101</v>
      </c>
      <c r="B11" s="13"/>
      <c r="C11" s="14"/>
      <c r="D11" s="73">
        <v>6</v>
      </c>
      <c r="E11" s="99">
        <v>901316</v>
      </c>
      <c r="F11" s="74">
        <v>218899.5</v>
      </c>
      <c r="G11" s="75">
        <f aca="true" t="shared" si="0" ref="G11:G23">F11/E11</f>
        <v>0.2428665418121946</v>
      </c>
      <c r="H11" s="15"/>
    </row>
    <row r="12" spans="1:8" ht="15">
      <c r="A12" s="93" t="s">
        <v>63</v>
      </c>
      <c r="B12" s="13"/>
      <c r="C12" s="14"/>
      <c r="D12" s="73"/>
      <c r="E12" s="99"/>
      <c r="F12" s="74"/>
      <c r="G12" s="75"/>
      <c r="H12" s="15"/>
    </row>
    <row r="13" spans="1:8" ht="15">
      <c r="A13" s="93" t="s">
        <v>64</v>
      </c>
      <c r="B13" s="13"/>
      <c r="C13" s="14"/>
      <c r="D13" s="73">
        <v>1</v>
      </c>
      <c r="E13" s="99">
        <v>120903</v>
      </c>
      <c r="F13" s="74">
        <v>48496</v>
      </c>
      <c r="G13" s="75">
        <f t="shared" si="0"/>
        <v>0.401114943384366</v>
      </c>
      <c r="H13" s="15"/>
    </row>
    <row r="14" spans="1:8" ht="15">
      <c r="A14" s="93" t="s">
        <v>130</v>
      </c>
      <c r="B14" s="13"/>
      <c r="C14" s="14"/>
      <c r="D14" s="73">
        <v>3</v>
      </c>
      <c r="E14" s="99">
        <v>2008032</v>
      </c>
      <c r="F14" s="74">
        <v>80432</v>
      </c>
      <c r="G14" s="75">
        <f t="shared" si="0"/>
        <v>0.040055138563528866</v>
      </c>
      <c r="H14" s="15"/>
    </row>
    <row r="15" spans="1:8" ht="15">
      <c r="A15" s="93" t="s">
        <v>25</v>
      </c>
      <c r="B15" s="13"/>
      <c r="C15" s="14"/>
      <c r="D15" s="73">
        <v>1</v>
      </c>
      <c r="E15" s="99">
        <v>145219</v>
      </c>
      <c r="F15" s="74">
        <v>41966</v>
      </c>
      <c r="G15" s="75">
        <f t="shared" si="0"/>
        <v>0.2889842238274606</v>
      </c>
      <c r="H15" s="15"/>
    </row>
    <row r="16" spans="1:8" ht="15">
      <c r="A16" s="93" t="s">
        <v>112</v>
      </c>
      <c r="B16" s="13"/>
      <c r="C16" s="14"/>
      <c r="D16" s="73">
        <v>2</v>
      </c>
      <c r="E16" s="99">
        <v>125429</v>
      </c>
      <c r="F16" s="74">
        <v>49712</v>
      </c>
      <c r="G16" s="75">
        <f t="shared" si="0"/>
        <v>0.39633577561807876</v>
      </c>
      <c r="H16" s="15"/>
    </row>
    <row r="17" spans="1:8" ht="15">
      <c r="A17" s="93" t="s">
        <v>132</v>
      </c>
      <c r="B17" s="13"/>
      <c r="C17" s="14"/>
      <c r="D17" s="73">
        <v>1</v>
      </c>
      <c r="E17" s="99">
        <v>113126</v>
      </c>
      <c r="F17" s="74">
        <v>11145</v>
      </c>
      <c r="G17" s="75">
        <f t="shared" si="0"/>
        <v>0.098518466135106</v>
      </c>
      <c r="H17" s="15"/>
    </row>
    <row r="18" spans="1:8" ht="15">
      <c r="A18" s="93" t="s">
        <v>14</v>
      </c>
      <c r="B18" s="13"/>
      <c r="C18" s="14"/>
      <c r="D18" s="73">
        <v>2</v>
      </c>
      <c r="E18" s="99">
        <v>311250</v>
      </c>
      <c r="F18" s="74">
        <v>35359.5</v>
      </c>
      <c r="G18" s="75">
        <f t="shared" si="0"/>
        <v>0.11360481927710843</v>
      </c>
      <c r="H18" s="15"/>
    </row>
    <row r="19" spans="1:8" ht="15">
      <c r="A19" s="93" t="s">
        <v>15</v>
      </c>
      <c r="B19" s="13"/>
      <c r="C19" s="14"/>
      <c r="D19" s="73">
        <v>2</v>
      </c>
      <c r="E19" s="99">
        <v>1315258</v>
      </c>
      <c r="F19" s="74">
        <v>207324</v>
      </c>
      <c r="G19" s="75">
        <f t="shared" si="0"/>
        <v>0.15762990987319597</v>
      </c>
      <c r="H19" s="15"/>
    </row>
    <row r="20" spans="1:8" ht="15">
      <c r="A20" s="93" t="s">
        <v>102</v>
      </c>
      <c r="B20" s="13"/>
      <c r="C20" s="14"/>
      <c r="D20" s="73"/>
      <c r="E20" s="99"/>
      <c r="F20" s="74"/>
      <c r="G20" s="75"/>
      <c r="H20" s="15"/>
    </row>
    <row r="21" spans="1:8" ht="15">
      <c r="A21" s="93" t="s">
        <v>125</v>
      </c>
      <c r="B21" s="13"/>
      <c r="C21" s="14"/>
      <c r="D21" s="73">
        <v>2</v>
      </c>
      <c r="E21" s="99">
        <v>335146</v>
      </c>
      <c r="F21" s="74">
        <v>32009</v>
      </c>
      <c r="G21" s="75">
        <f t="shared" si="0"/>
        <v>0.0955076295107207</v>
      </c>
      <c r="H21" s="15"/>
    </row>
    <row r="22" spans="1:8" ht="15">
      <c r="A22" s="93" t="s">
        <v>156</v>
      </c>
      <c r="B22" s="13"/>
      <c r="C22" s="14"/>
      <c r="D22" s="73"/>
      <c r="E22" s="99"/>
      <c r="F22" s="74"/>
      <c r="G22" s="75"/>
      <c r="H22" s="15"/>
    </row>
    <row r="23" spans="1:8" ht="15">
      <c r="A23" s="93" t="s">
        <v>118</v>
      </c>
      <c r="B23" s="13"/>
      <c r="C23" s="14"/>
      <c r="D23" s="73">
        <v>12</v>
      </c>
      <c r="E23" s="99">
        <v>2154426</v>
      </c>
      <c r="F23" s="74">
        <v>433277</v>
      </c>
      <c r="G23" s="75">
        <f t="shared" si="0"/>
        <v>0.2011101796951949</v>
      </c>
      <c r="H23" s="15"/>
    </row>
    <row r="24" spans="1:8" ht="15">
      <c r="A24" s="93" t="s">
        <v>157</v>
      </c>
      <c r="B24" s="13"/>
      <c r="C24" s="14"/>
      <c r="D24" s="73"/>
      <c r="E24" s="99"/>
      <c r="F24" s="74"/>
      <c r="G24" s="75"/>
      <c r="H24" s="15"/>
    </row>
    <row r="25" spans="1:8" ht="15">
      <c r="A25" s="94" t="s">
        <v>20</v>
      </c>
      <c r="B25" s="13"/>
      <c r="C25" s="14"/>
      <c r="D25" s="73">
        <v>4</v>
      </c>
      <c r="E25" s="99">
        <v>674792</v>
      </c>
      <c r="F25" s="74">
        <v>138532.5</v>
      </c>
      <c r="G25" s="75">
        <f>F25/E25</f>
        <v>0.2052965950989342</v>
      </c>
      <c r="H25" s="15"/>
    </row>
    <row r="26" spans="1:8" ht="15">
      <c r="A26" s="94" t="s">
        <v>21</v>
      </c>
      <c r="B26" s="13"/>
      <c r="C26" s="14"/>
      <c r="D26" s="73"/>
      <c r="E26" s="99"/>
      <c r="F26" s="74"/>
      <c r="G26" s="75"/>
      <c r="H26" s="15"/>
    </row>
    <row r="27" spans="1:8" ht="15">
      <c r="A27" s="70" t="s">
        <v>22</v>
      </c>
      <c r="B27" s="13"/>
      <c r="C27" s="14"/>
      <c r="D27" s="73"/>
      <c r="E27" s="99"/>
      <c r="F27" s="74"/>
      <c r="G27" s="75"/>
      <c r="H27" s="15"/>
    </row>
    <row r="28" spans="1:8" ht="15">
      <c r="A28" s="70" t="s">
        <v>23</v>
      </c>
      <c r="B28" s="13"/>
      <c r="C28" s="14"/>
      <c r="D28" s="73"/>
      <c r="E28" s="99"/>
      <c r="F28" s="74"/>
      <c r="G28" s="75"/>
      <c r="H28" s="15"/>
    </row>
    <row r="29" spans="1:8" ht="15">
      <c r="A29" s="70" t="s">
        <v>147</v>
      </c>
      <c r="B29" s="13"/>
      <c r="C29" s="14"/>
      <c r="D29" s="73"/>
      <c r="E29" s="99"/>
      <c r="F29" s="74"/>
      <c r="G29" s="75"/>
      <c r="H29" s="15"/>
    </row>
    <row r="30" spans="1:8" ht="15">
      <c r="A30" s="70" t="s">
        <v>67</v>
      </c>
      <c r="B30" s="13"/>
      <c r="C30" s="14"/>
      <c r="D30" s="73">
        <v>2</v>
      </c>
      <c r="E30" s="99">
        <v>78857</v>
      </c>
      <c r="F30" s="74">
        <v>14022</v>
      </c>
      <c r="G30" s="75">
        <f>F30/E30</f>
        <v>0.17781553952090492</v>
      </c>
      <c r="H30" s="15"/>
    </row>
    <row r="31" spans="1:8" ht="15">
      <c r="A31" s="70" t="s">
        <v>110</v>
      </c>
      <c r="B31" s="13"/>
      <c r="C31" s="14"/>
      <c r="D31" s="73"/>
      <c r="E31" s="99"/>
      <c r="F31" s="74"/>
      <c r="G31" s="75"/>
      <c r="H31" s="15"/>
    </row>
    <row r="32" spans="1:8" ht="15">
      <c r="A32" s="70" t="s">
        <v>53</v>
      </c>
      <c r="B32" s="13"/>
      <c r="C32" s="14"/>
      <c r="D32" s="73">
        <v>1</v>
      </c>
      <c r="E32" s="99">
        <v>147466</v>
      </c>
      <c r="F32" s="74">
        <v>67953</v>
      </c>
      <c r="G32" s="75">
        <f>F32/E32</f>
        <v>0.4608045244327506</v>
      </c>
      <c r="H32" s="15"/>
    </row>
    <row r="33" spans="1:8" ht="15">
      <c r="A33" s="70" t="s">
        <v>98</v>
      </c>
      <c r="B33" s="13"/>
      <c r="C33" s="14"/>
      <c r="D33" s="73">
        <v>1</v>
      </c>
      <c r="E33" s="99">
        <v>72539</v>
      </c>
      <c r="F33" s="74">
        <v>20630</v>
      </c>
      <c r="G33" s="75">
        <f>F33/E33</f>
        <v>0.2843987372310068</v>
      </c>
      <c r="H33" s="15"/>
    </row>
    <row r="34" spans="1:8" ht="15">
      <c r="A34" s="70" t="s">
        <v>103</v>
      </c>
      <c r="B34" s="13"/>
      <c r="C34" s="14"/>
      <c r="D34" s="73">
        <v>2</v>
      </c>
      <c r="E34" s="99">
        <v>1636931</v>
      </c>
      <c r="F34" s="74">
        <v>321162.5</v>
      </c>
      <c r="G34" s="75">
        <f>F34/E34</f>
        <v>0.19619794603437773</v>
      </c>
      <c r="H34" s="15"/>
    </row>
    <row r="35" spans="1:8" ht="15">
      <c r="A35" s="16" t="s">
        <v>28</v>
      </c>
      <c r="B35" s="13"/>
      <c r="C35" s="14"/>
      <c r="D35" s="77"/>
      <c r="E35" s="99"/>
      <c r="F35" s="74"/>
      <c r="G35" s="79"/>
      <c r="H35" s="15"/>
    </row>
    <row r="36" spans="1:8" ht="15">
      <c r="A36" s="16" t="s">
        <v>44</v>
      </c>
      <c r="B36" s="13"/>
      <c r="C36" s="14"/>
      <c r="D36" s="77"/>
      <c r="E36" s="99"/>
      <c r="F36" s="74"/>
      <c r="G36" s="79"/>
      <c r="H36" s="15"/>
    </row>
    <row r="37" spans="1:8" ht="15">
      <c r="A37" s="16" t="s">
        <v>30</v>
      </c>
      <c r="B37" s="13"/>
      <c r="C37" s="14"/>
      <c r="D37" s="77"/>
      <c r="E37" s="99"/>
      <c r="F37" s="74"/>
      <c r="G37" s="79"/>
      <c r="H37" s="15"/>
    </row>
    <row r="38" spans="1:8" ht="15">
      <c r="A38" s="17"/>
      <c r="B38" s="18"/>
      <c r="C38" s="14"/>
      <c r="D38" s="77"/>
      <c r="E38" s="80"/>
      <c r="F38" s="80"/>
      <c r="G38" s="79"/>
      <c r="H38" s="15"/>
    </row>
    <row r="39" spans="1:8" ht="15">
      <c r="A39" s="19" t="s">
        <v>31</v>
      </c>
      <c r="B39" s="20"/>
      <c r="C39" s="21"/>
      <c r="D39" s="81">
        <f>SUM(D9:D38)</f>
        <v>42</v>
      </c>
      <c r="E39" s="82">
        <f>SUM(E9:E38)</f>
        <v>10140690</v>
      </c>
      <c r="F39" s="82">
        <f>SUM(F9:F38)</f>
        <v>1720920</v>
      </c>
      <c r="G39" s="83">
        <f>F39/E39</f>
        <v>0.16970442839688424</v>
      </c>
      <c r="H39" s="15"/>
    </row>
    <row r="40" spans="1:8" ht="15">
      <c r="A40" s="22"/>
      <c r="B40" s="22"/>
      <c r="C40" s="22"/>
      <c r="D40" s="84"/>
      <c r="E40" s="85"/>
      <c r="F40" s="86"/>
      <c r="G40" s="86"/>
      <c r="H40" s="2"/>
    </row>
    <row r="41" spans="1:8" ht="17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2"/>
    </row>
    <row r="43" spans="1:8" ht="1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88" t="s">
        <v>136</v>
      </c>
      <c r="H43" s="2"/>
    </row>
    <row r="44" spans="1:8" ht="15">
      <c r="A44" s="27" t="s">
        <v>33</v>
      </c>
      <c r="B44" s="28"/>
      <c r="C44" s="14"/>
      <c r="D44" s="73">
        <v>118</v>
      </c>
      <c r="E44" s="74">
        <v>14123668.65</v>
      </c>
      <c r="F44" s="74">
        <v>830081.65</v>
      </c>
      <c r="G44" s="75">
        <f>1-(+F44/E44)</f>
        <v>0.9412276179390544</v>
      </c>
      <c r="H44" s="15"/>
    </row>
    <row r="45" spans="1:8" ht="15">
      <c r="A45" s="27" t="s">
        <v>34</v>
      </c>
      <c r="B45" s="28"/>
      <c r="C45" s="14"/>
      <c r="D45" s="73">
        <v>19</v>
      </c>
      <c r="E45" s="74">
        <v>8215544.46</v>
      </c>
      <c r="F45" s="74">
        <v>888723</v>
      </c>
      <c r="G45" s="75">
        <f aca="true" t="shared" si="1" ref="G45:G53">1-(+F45/E45)</f>
        <v>0.8918242114899345</v>
      </c>
      <c r="H45" s="15"/>
    </row>
    <row r="46" spans="1:8" ht="15">
      <c r="A46" s="27" t="s">
        <v>35</v>
      </c>
      <c r="B46" s="28"/>
      <c r="C46" s="14"/>
      <c r="D46" s="73">
        <v>215</v>
      </c>
      <c r="E46" s="74">
        <v>6158468</v>
      </c>
      <c r="F46" s="74">
        <v>448506.4</v>
      </c>
      <c r="G46" s="75">
        <f t="shared" si="1"/>
        <v>0.9271724071635998</v>
      </c>
      <c r="H46" s="15"/>
    </row>
    <row r="47" spans="1:8" ht="15">
      <c r="A47" s="27" t="s">
        <v>36</v>
      </c>
      <c r="B47" s="28"/>
      <c r="C47" s="14"/>
      <c r="D47" s="73">
        <v>16</v>
      </c>
      <c r="E47" s="74">
        <v>861196.5</v>
      </c>
      <c r="F47" s="74">
        <v>102756.85</v>
      </c>
      <c r="G47" s="75">
        <f t="shared" si="1"/>
        <v>0.8806812963127463</v>
      </c>
      <c r="H47" s="15"/>
    </row>
    <row r="48" spans="1:8" ht="15">
      <c r="A48" s="27" t="s">
        <v>37</v>
      </c>
      <c r="B48" s="28"/>
      <c r="C48" s="14"/>
      <c r="D48" s="73">
        <v>122</v>
      </c>
      <c r="E48" s="74">
        <v>18474867.09</v>
      </c>
      <c r="F48" s="74">
        <v>1253071.88</v>
      </c>
      <c r="G48" s="75">
        <f t="shared" si="1"/>
        <v>0.9321742411517397</v>
      </c>
      <c r="H48" s="15"/>
    </row>
    <row r="49" spans="1:8" ht="1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">
      <c r="A50" s="27" t="s">
        <v>39</v>
      </c>
      <c r="B50" s="28"/>
      <c r="C50" s="14"/>
      <c r="D50" s="73">
        <v>15</v>
      </c>
      <c r="E50" s="74">
        <v>1753155</v>
      </c>
      <c r="F50" s="74">
        <v>133051</v>
      </c>
      <c r="G50" s="75">
        <f t="shared" si="1"/>
        <v>0.9241076801537799</v>
      </c>
      <c r="H50" s="15"/>
    </row>
    <row r="51" spans="1:8" ht="15">
      <c r="A51" s="27" t="s">
        <v>40</v>
      </c>
      <c r="B51" s="28"/>
      <c r="C51" s="14"/>
      <c r="D51" s="73">
        <v>3</v>
      </c>
      <c r="E51" s="74">
        <v>303510</v>
      </c>
      <c r="F51" s="74">
        <v>37690</v>
      </c>
      <c r="G51" s="75">
        <f t="shared" si="1"/>
        <v>0.8758195776086455</v>
      </c>
      <c r="H51" s="15"/>
    </row>
    <row r="52" spans="1:8" ht="15">
      <c r="A52" s="27" t="s">
        <v>41</v>
      </c>
      <c r="B52" s="28"/>
      <c r="C52" s="14"/>
      <c r="D52" s="73">
        <v>5</v>
      </c>
      <c r="E52" s="74">
        <v>711350</v>
      </c>
      <c r="F52" s="74">
        <v>52850</v>
      </c>
      <c r="G52" s="75">
        <f t="shared" si="1"/>
        <v>0.9257046460954523</v>
      </c>
      <c r="H52" s="15"/>
    </row>
    <row r="53" spans="1:8" ht="15">
      <c r="A53" s="29" t="s">
        <v>60</v>
      </c>
      <c r="B53" s="30"/>
      <c r="C53" s="14"/>
      <c r="D53" s="73">
        <v>2</v>
      </c>
      <c r="E53" s="74">
        <v>269100</v>
      </c>
      <c r="F53" s="74">
        <v>-115800</v>
      </c>
      <c r="G53" s="75">
        <f t="shared" si="1"/>
        <v>1.4303232998885171</v>
      </c>
      <c r="H53" s="15"/>
    </row>
    <row r="54" spans="1:8" ht="15">
      <c r="A54" s="27" t="s">
        <v>61</v>
      </c>
      <c r="B54" s="30"/>
      <c r="C54" s="14"/>
      <c r="D54" s="73">
        <v>1309</v>
      </c>
      <c r="E54" s="74">
        <v>99717797.53</v>
      </c>
      <c r="F54" s="74">
        <v>10859320.08</v>
      </c>
      <c r="G54" s="75">
        <f>1-(+F54/E54)</f>
        <v>0.891099479240574</v>
      </c>
      <c r="H54" s="15"/>
    </row>
    <row r="55" spans="1:8" ht="15">
      <c r="A55" s="27" t="s">
        <v>62</v>
      </c>
      <c r="B55" s="30"/>
      <c r="C55" s="14"/>
      <c r="D55" s="73">
        <v>21</v>
      </c>
      <c r="E55" s="74">
        <v>487265.36</v>
      </c>
      <c r="F55" s="74">
        <v>62618.1</v>
      </c>
      <c r="G55" s="75">
        <f>1-(+F55/E55)</f>
        <v>0.8714907622409276</v>
      </c>
      <c r="H55" s="15"/>
    </row>
    <row r="56" spans="1:8" ht="15">
      <c r="A56" s="72" t="s">
        <v>127</v>
      </c>
      <c r="B56" s="30"/>
      <c r="C56" s="14"/>
      <c r="D56" s="73"/>
      <c r="E56" s="74"/>
      <c r="F56" s="74"/>
      <c r="G56" s="75"/>
      <c r="H56" s="15"/>
    </row>
    <row r="57" spans="1:8" ht="15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ht="15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ht="15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ht="15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">
      <c r="A61" s="32"/>
      <c r="B61" s="18"/>
      <c r="C61" s="14"/>
      <c r="D61" s="77"/>
      <c r="E61" s="97"/>
      <c r="F61" s="80"/>
      <c r="G61" s="79"/>
      <c r="H61" s="15"/>
    </row>
    <row r="62" spans="1:8" ht="15">
      <c r="A62" s="20" t="s">
        <v>45</v>
      </c>
      <c r="B62" s="20"/>
      <c r="C62" s="21"/>
      <c r="D62" s="81">
        <f>SUM(D44:D58)</f>
        <v>1845</v>
      </c>
      <c r="E62" s="82">
        <f>SUM(E44:E61)</f>
        <v>151075922.59000003</v>
      </c>
      <c r="F62" s="82">
        <f>SUM(F44:F61)</f>
        <v>14552868.959999999</v>
      </c>
      <c r="G62" s="83">
        <f>1-(F62/E62)</f>
        <v>0.9036718180467807</v>
      </c>
      <c r="H62" s="15"/>
    </row>
    <row r="63" spans="1:8" ht="15">
      <c r="A63" s="33"/>
      <c r="B63" s="33"/>
      <c r="C63" s="50"/>
      <c r="D63" s="98"/>
      <c r="E63" s="92"/>
      <c r="F63" s="34"/>
      <c r="G63" s="34"/>
      <c r="H63" s="2"/>
    </row>
    <row r="64" spans="1:8" ht="17.25">
      <c r="A64" s="35" t="s">
        <v>46</v>
      </c>
      <c r="B64" s="36"/>
      <c r="C64" s="39"/>
      <c r="D64" s="51"/>
      <c r="E64" s="36"/>
      <c r="F64" s="37">
        <f>F62+F39</f>
        <v>16273788.959999999</v>
      </c>
      <c r="G64" s="36"/>
      <c r="H64" s="2"/>
    </row>
    <row r="65" spans="1:8" ht="17.25">
      <c r="A65" s="38"/>
      <c r="B65" s="39"/>
      <c r="C65" s="39"/>
      <c r="D65" s="114"/>
      <c r="E65" s="36"/>
      <c r="F65" s="37"/>
      <c r="G65" s="36"/>
      <c r="H65" s="2"/>
    </row>
    <row r="66" spans="1:8" ht="1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">
      <c r="A69" s="4"/>
      <c r="B69" s="40"/>
      <c r="C69" s="40"/>
      <c r="D69" s="40"/>
      <c r="E69" s="40"/>
      <c r="F69" s="41"/>
      <c r="G69" s="40"/>
      <c r="H69" s="2"/>
    </row>
    <row r="70" spans="1:8" ht="17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7.25">
      <c r="A71" s="43"/>
      <c r="B71" s="39"/>
      <c r="C71" s="39"/>
      <c r="D71" s="39"/>
      <c r="E71" s="37"/>
      <c r="F71" s="2"/>
      <c r="G71" s="2"/>
      <c r="H71" s="2"/>
    </row>
    <row r="72" spans="1:8" ht="17.25">
      <c r="A72" s="116"/>
      <c r="B72" s="117"/>
      <c r="C72" s="117"/>
      <c r="D72" s="117"/>
      <c r="E72" s="44"/>
      <c r="F72" s="2"/>
      <c r="G72" s="2"/>
      <c r="H72" s="2"/>
    </row>
    <row r="73" spans="1:8" ht="17.25">
      <c r="A73" s="43"/>
      <c r="B73" s="39"/>
      <c r="C73" s="39"/>
      <c r="D73" s="39"/>
      <c r="E73" s="45"/>
      <c r="F73" s="2"/>
      <c r="G73" s="2"/>
      <c r="H73" s="2"/>
    </row>
    <row r="74" spans="1:8" ht="17.25">
      <c r="A74" s="43"/>
      <c r="B74" s="39"/>
      <c r="C74" s="39"/>
      <c r="D74" s="39"/>
      <c r="E74" s="46"/>
      <c r="F74" s="2"/>
      <c r="G74" s="2"/>
      <c r="H74" s="2"/>
    </row>
    <row r="75" spans="1:8" ht="17.25">
      <c r="A75" s="43"/>
      <c r="B75" s="39"/>
      <c r="C75" s="39"/>
      <c r="D75" s="39"/>
      <c r="E75" s="37"/>
      <c r="F75" s="2"/>
      <c r="G75" s="2"/>
      <c r="H75" s="2"/>
    </row>
    <row r="76" spans="1:8" ht="17.25">
      <c r="A76" s="43"/>
      <c r="B76" s="39"/>
      <c r="C76" s="39"/>
      <c r="D76" s="39"/>
      <c r="E76" s="37"/>
      <c r="F76" s="2"/>
      <c r="G76" s="2"/>
      <c r="H76" s="2"/>
    </row>
    <row r="77" spans="1:8" ht="17.25">
      <c r="A77" s="43"/>
      <c r="B77" s="39"/>
      <c r="C77" s="39"/>
      <c r="D77" s="39"/>
      <c r="E77" s="44"/>
      <c r="F77" s="2"/>
      <c r="G77" s="2"/>
      <c r="H77" s="2"/>
    </row>
    <row r="78" spans="1:8" ht="17.25">
      <c r="A78" s="43"/>
      <c r="B78" s="39"/>
      <c r="C78" s="39"/>
      <c r="D78" s="39"/>
      <c r="E78" s="45"/>
      <c r="F78" s="2"/>
      <c r="G78" s="2"/>
      <c r="H78" s="2"/>
    </row>
    <row r="79" spans="1:8" ht="17.25">
      <c r="A79" s="43"/>
      <c r="B79" s="39"/>
      <c r="C79" s="39"/>
      <c r="D79" s="39"/>
      <c r="E79" s="45"/>
      <c r="F79" s="2"/>
      <c r="G79" s="2"/>
      <c r="H79" s="2"/>
    </row>
    <row r="80" spans="1:8" ht="17.25">
      <c r="A80" s="43"/>
      <c r="B80" s="39"/>
      <c r="C80" s="39"/>
      <c r="D80" s="39"/>
      <c r="E80" s="45"/>
      <c r="F80" s="2"/>
      <c r="G80" s="2"/>
      <c r="H80" s="2"/>
    </row>
    <row r="81" spans="1:8" ht="17.25">
      <c r="A81" s="43"/>
      <c r="B81" s="39"/>
      <c r="C81" s="39"/>
      <c r="D81" s="39"/>
      <c r="E81" s="47"/>
      <c r="F81" s="2"/>
      <c r="G81" s="2"/>
      <c r="H81" s="2"/>
    </row>
    <row r="82" spans="1:8" ht="17.25">
      <c r="A82" s="43"/>
      <c r="B82" s="39"/>
      <c r="C82" s="39"/>
      <c r="D82" s="39"/>
      <c r="E82" s="39"/>
      <c r="F82" s="2"/>
      <c r="G82" s="2"/>
      <c r="H82" s="2"/>
    </row>
    <row r="83" spans="1:8" ht="15">
      <c r="A83" s="4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8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53" customWidth="1"/>
    <col min="2" max="2" width="15.6640625" style="53" customWidth="1"/>
    <col min="3" max="3" width="3.6640625" style="53" customWidth="1"/>
    <col min="4" max="4" width="7.6640625" style="53" customWidth="1"/>
    <col min="5" max="6" width="14.6640625" style="53" customWidth="1"/>
    <col min="7" max="7" width="11.6640625" style="53" customWidth="1"/>
    <col min="8" max="16384" width="8.88671875" style="53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>
      <c r="A3" s="1" t="str">
        <f>ARG!$A$3</f>
        <v>MONTH ENDED:  OCTOBER 2022</v>
      </c>
      <c r="B3" s="2"/>
      <c r="C3" s="2"/>
      <c r="D3" s="2"/>
      <c r="E3" s="2"/>
      <c r="F3" s="2"/>
      <c r="G3" s="2"/>
      <c r="H3" s="2"/>
    </row>
    <row r="4" spans="1:8" ht="15.75" customHeight="1">
      <c r="A4" s="4"/>
      <c r="B4" s="4"/>
      <c r="C4" s="4"/>
      <c r="D4" s="4"/>
      <c r="E4" s="4"/>
      <c r="F4" s="5"/>
      <c r="G4" s="5"/>
      <c r="H4" s="2"/>
    </row>
    <row r="5" spans="1:8" ht="23.25" customHeight="1">
      <c r="A5" s="2"/>
      <c r="B5" s="4"/>
      <c r="C5" s="4"/>
      <c r="D5" s="6" t="s">
        <v>68</v>
      </c>
      <c r="E5" s="7"/>
      <c r="F5" s="8"/>
      <c r="G5" s="5"/>
      <c r="H5" s="2"/>
    </row>
    <row r="6" spans="1:8" ht="15.75" customHeight="1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>
      <c r="A9" s="93" t="s">
        <v>10</v>
      </c>
      <c r="B9" s="13"/>
      <c r="C9" s="14"/>
      <c r="D9" s="73">
        <v>2</v>
      </c>
      <c r="E9" s="74">
        <v>100492</v>
      </c>
      <c r="F9" s="74">
        <v>23452.5</v>
      </c>
      <c r="G9" s="75">
        <f>F9/E9</f>
        <v>0.23337678621183774</v>
      </c>
      <c r="H9" s="15"/>
    </row>
    <row r="10" spans="1:8" ht="15.75" customHeight="1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customHeight="1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customHeight="1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customHeight="1">
      <c r="A13" s="93" t="s">
        <v>116</v>
      </c>
      <c r="B13" s="13"/>
      <c r="C13" s="14"/>
      <c r="D13" s="73"/>
      <c r="E13" s="74"/>
      <c r="F13" s="74"/>
      <c r="G13" s="75"/>
      <c r="H13" s="15"/>
    </row>
    <row r="14" spans="1:8" ht="15.75" customHeight="1">
      <c r="A14" s="93" t="s">
        <v>97</v>
      </c>
      <c r="B14" s="13"/>
      <c r="C14" s="14"/>
      <c r="D14" s="73"/>
      <c r="E14" s="74"/>
      <c r="F14" s="74"/>
      <c r="G14" s="75"/>
      <c r="H14" s="15"/>
    </row>
    <row r="15" spans="1:8" ht="15.75" customHeight="1">
      <c r="A15" s="93" t="s">
        <v>57</v>
      </c>
      <c r="B15" s="13"/>
      <c r="C15" s="14"/>
      <c r="D15" s="73"/>
      <c r="E15" s="74"/>
      <c r="F15" s="74"/>
      <c r="G15" s="75"/>
      <c r="H15" s="15"/>
    </row>
    <row r="16" spans="1:8" ht="15.75" customHeight="1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customHeight="1">
      <c r="A17" s="93" t="s">
        <v>25</v>
      </c>
      <c r="B17" s="13"/>
      <c r="C17" s="14"/>
      <c r="D17" s="73"/>
      <c r="E17" s="74"/>
      <c r="F17" s="74"/>
      <c r="G17" s="75"/>
      <c r="H17" s="15"/>
    </row>
    <row r="18" spans="1:8" ht="15.75" customHeight="1">
      <c r="A18" s="93" t="s">
        <v>14</v>
      </c>
      <c r="B18" s="13"/>
      <c r="C18" s="14"/>
      <c r="D18" s="73"/>
      <c r="E18" s="74"/>
      <c r="F18" s="74"/>
      <c r="G18" s="75"/>
      <c r="H18" s="15"/>
    </row>
    <row r="19" spans="1:8" ht="15.75" customHeight="1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customHeight="1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customHeight="1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customHeight="1">
      <c r="A22" s="93" t="s">
        <v>128</v>
      </c>
      <c r="B22" s="13"/>
      <c r="C22" s="14"/>
      <c r="D22" s="73"/>
      <c r="E22" s="74"/>
      <c r="F22" s="74"/>
      <c r="G22" s="75"/>
      <c r="H22" s="15"/>
    </row>
    <row r="23" spans="1:8" ht="15.75" customHeight="1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customHeight="1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customHeight="1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customHeight="1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customHeight="1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customHeight="1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customHeight="1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customHeight="1">
      <c r="A30" s="70" t="s">
        <v>113</v>
      </c>
      <c r="B30" s="13"/>
      <c r="C30" s="14"/>
      <c r="D30" s="73"/>
      <c r="E30" s="74"/>
      <c r="F30" s="74"/>
      <c r="G30" s="75"/>
      <c r="H30" s="15"/>
    </row>
    <row r="31" spans="1:8" ht="15.75" customHeight="1">
      <c r="A31" s="70" t="s">
        <v>27</v>
      </c>
      <c r="B31" s="13"/>
      <c r="C31" s="14"/>
      <c r="D31" s="73"/>
      <c r="E31" s="74"/>
      <c r="F31" s="74"/>
      <c r="G31" s="75"/>
      <c r="H31" s="15"/>
    </row>
    <row r="32" spans="1:8" ht="15.75" customHeight="1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customHeight="1">
      <c r="A33" s="70" t="s">
        <v>119</v>
      </c>
      <c r="B33" s="13"/>
      <c r="C33" s="14"/>
      <c r="D33" s="73"/>
      <c r="E33" s="74"/>
      <c r="F33" s="74"/>
      <c r="G33" s="75"/>
      <c r="H33" s="15"/>
    </row>
    <row r="34" spans="1:8" ht="15.75" customHeight="1">
      <c r="A34" s="70" t="s">
        <v>131</v>
      </c>
      <c r="B34" s="13"/>
      <c r="C34" s="14"/>
      <c r="D34" s="73"/>
      <c r="E34" s="74"/>
      <c r="F34" s="74"/>
      <c r="G34" s="75"/>
      <c r="H34" s="15"/>
    </row>
    <row r="35" spans="1:8" ht="15.75" customHeight="1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ht="15.75" customHeight="1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ht="15.75" customHeight="1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.75" customHeight="1">
      <c r="A38" s="17"/>
      <c r="B38" s="18"/>
      <c r="C38" s="14"/>
      <c r="D38" s="77"/>
      <c r="E38" s="80"/>
      <c r="F38" s="80"/>
      <c r="G38" s="79"/>
      <c r="H38" s="15"/>
    </row>
    <row r="39" spans="1:8" ht="15.75" customHeight="1">
      <c r="A39" s="19" t="s">
        <v>31</v>
      </c>
      <c r="B39" s="20"/>
      <c r="C39" s="21"/>
      <c r="D39" s="81">
        <f>SUM(D9:D38)</f>
        <v>2</v>
      </c>
      <c r="E39" s="82">
        <f>SUM(E9:E38)</f>
        <v>100492</v>
      </c>
      <c r="F39" s="82">
        <f>SUM(F9:F38)</f>
        <v>23452.5</v>
      </c>
      <c r="G39" s="83">
        <f>F39/E39</f>
        <v>0.23337678621183774</v>
      </c>
      <c r="H39" s="15"/>
    </row>
    <row r="40" spans="1:8" ht="15.75" customHeight="1">
      <c r="A40" s="22"/>
      <c r="B40" s="22"/>
      <c r="C40" s="22"/>
      <c r="D40" s="84"/>
      <c r="E40" s="85"/>
      <c r="F40" s="86"/>
      <c r="G40" s="86"/>
      <c r="H40" s="2"/>
    </row>
    <row r="41" spans="1:8" ht="15.75" customHeight="1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customHeight="1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2"/>
    </row>
    <row r="43" spans="1:8" ht="15.75" customHeight="1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88" t="s">
        <v>136</v>
      </c>
      <c r="H43" s="2"/>
    </row>
    <row r="44" spans="1:8" ht="15.75" customHeight="1">
      <c r="A44" s="27" t="s">
        <v>33</v>
      </c>
      <c r="B44" s="28"/>
      <c r="C44" s="14"/>
      <c r="D44" s="73">
        <v>19</v>
      </c>
      <c r="E44" s="74">
        <v>786587.5</v>
      </c>
      <c r="F44" s="74">
        <v>47484.46</v>
      </c>
      <c r="G44" s="75">
        <f>1-(+F44/E44)</f>
        <v>0.9396323231681154</v>
      </c>
      <c r="H44" s="15"/>
    </row>
    <row r="45" spans="1:8" ht="15.75" customHeight="1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customHeight="1">
      <c r="A46" s="27" t="s">
        <v>35</v>
      </c>
      <c r="B46" s="28"/>
      <c r="C46" s="14"/>
      <c r="D46" s="73">
        <v>21</v>
      </c>
      <c r="E46" s="74">
        <v>638533</v>
      </c>
      <c r="F46" s="74">
        <v>72434.6</v>
      </c>
      <c r="G46" s="75">
        <f>1-(+F46/E46)</f>
        <v>0.8865609138447034</v>
      </c>
      <c r="H46" s="15"/>
    </row>
    <row r="47" spans="1:8" ht="15.75" customHeight="1">
      <c r="A47" s="27" t="s">
        <v>36</v>
      </c>
      <c r="B47" s="28"/>
      <c r="C47" s="14"/>
      <c r="D47" s="73">
        <v>12</v>
      </c>
      <c r="E47" s="74">
        <v>661231</v>
      </c>
      <c r="F47" s="74">
        <v>111106</v>
      </c>
      <c r="G47" s="75">
        <f>1-(+F47/E47)</f>
        <v>0.8319709753474958</v>
      </c>
      <c r="H47" s="15"/>
    </row>
    <row r="48" spans="1:8" ht="15.75" customHeight="1">
      <c r="A48" s="27" t="s">
        <v>37</v>
      </c>
      <c r="B48" s="28"/>
      <c r="C48" s="14"/>
      <c r="D48" s="73">
        <v>29</v>
      </c>
      <c r="E48" s="74">
        <v>1583445.79</v>
      </c>
      <c r="F48" s="74">
        <v>75672.25</v>
      </c>
      <c r="G48" s="75">
        <f>1-(+F48/E48)</f>
        <v>0.9522103942693232</v>
      </c>
      <c r="H48" s="15"/>
    </row>
    <row r="49" spans="1:8" ht="15.75" customHeight="1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customHeight="1">
      <c r="A50" s="27" t="s">
        <v>39</v>
      </c>
      <c r="B50" s="28"/>
      <c r="C50" s="14"/>
      <c r="D50" s="73">
        <v>9</v>
      </c>
      <c r="E50" s="74">
        <v>457793</v>
      </c>
      <c r="F50" s="74">
        <v>55629</v>
      </c>
      <c r="G50" s="75">
        <f>1-(+F50/E50)</f>
        <v>0.8784843804951146</v>
      </c>
      <c r="H50" s="15"/>
    </row>
    <row r="51" spans="1:8" ht="15.75" customHeight="1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customHeight="1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customHeight="1">
      <c r="A53" s="27" t="s">
        <v>61</v>
      </c>
      <c r="B53" s="30"/>
      <c r="C53" s="14"/>
      <c r="D53" s="73">
        <v>327</v>
      </c>
      <c r="E53" s="74">
        <v>22391416.65</v>
      </c>
      <c r="F53" s="74">
        <v>2664413.66</v>
      </c>
      <c r="G53" s="75">
        <f>1-(+F53/E53)</f>
        <v>0.881007365382574</v>
      </c>
      <c r="H53" s="15"/>
    </row>
    <row r="54" spans="1:8" ht="15.75" customHeight="1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ht="15.75" customHeight="1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ht="15.75" customHeight="1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ht="15.75" customHeight="1">
      <c r="A57" s="16" t="s">
        <v>29</v>
      </c>
      <c r="B57" s="28"/>
      <c r="C57" s="14"/>
      <c r="D57" s="77"/>
      <c r="E57" s="95"/>
      <c r="F57" s="74"/>
      <c r="G57" s="79"/>
      <c r="H57" s="15"/>
    </row>
    <row r="58" spans="1:8" ht="15.75" customHeight="1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customHeight="1">
      <c r="A59" s="32"/>
      <c r="B59" s="18"/>
      <c r="C59" s="14"/>
      <c r="D59" s="77"/>
      <c r="E59" s="80"/>
      <c r="F59" s="80"/>
      <c r="G59" s="79"/>
      <c r="H59" s="15"/>
    </row>
    <row r="60" spans="1:8" ht="15.75" customHeight="1">
      <c r="A60" s="20" t="s">
        <v>45</v>
      </c>
      <c r="B60" s="20"/>
      <c r="C60" s="21"/>
      <c r="D60" s="81">
        <f>SUM(D44:D56)</f>
        <v>417</v>
      </c>
      <c r="E60" s="82">
        <f>SUM(E44:E59)</f>
        <v>26519006.939999998</v>
      </c>
      <c r="F60" s="82">
        <f>SUM(F44:F59)</f>
        <v>3026739.97</v>
      </c>
      <c r="G60" s="83">
        <f>1-(F60/E60)</f>
        <v>0.8858652597041781</v>
      </c>
      <c r="H60" s="15"/>
    </row>
    <row r="61" spans="1:8" ht="15.75" customHeight="1">
      <c r="A61" s="33"/>
      <c r="B61" s="33"/>
      <c r="C61" s="33"/>
      <c r="D61" s="98"/>
      <c r="E61" s="92"/>
      <c r="F61" s="34"/>
      <c r="G61" s="34"/>
      <c r="H61" s="2"/>
    </row>
    <row r="62" spans="1:8" ht="15.75" customHeight="1">
      <c r="A62" s="35" t="s">
        <v>46</v>
      </c>
      <c r="B62" s="36"/>
      <c r="C62" s="36"/>
      <c r="D62" s="51"/>
      <c r="E62" s="36"/>
      <c r="F62" s="37">
        <f>F60+F39</f>
        <v>3050192.47</v>
      </c>
      <c r="G62" s="36"/>
      <c r="H62" s="2"/>
    </row>
    <row r="63" spans="1:8" ht="15.75" customHeight="1">
      <c r="A63" s="38"/>
      <c r="B63" s="39"/>
      <c r="C63" s="39"/>
      <c r="D63" s="52"/>
      <c r="E63" s="39"/>
      <c r="F63" s="37"/>
      <c r="G63" s="39"/>
      <c r="H63" s="2"/>
    </row>
    <row r="64" spans="1:8" ht="15.75" customHeight="1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customHeight="1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customHeight="1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customHeight="1">
      <c r="A67" s="4"/>
      <c r="B67" s="40"/>
      <c r="C67" s="40"/>
      <c r="D67" s="40"/>
      <c r="E67" s="40"/>
      <c r="F67" s="41"/>
      <c r="G67" s="40"/>
      <c r="H67" s="2"/>
    </row>
    <row r="68" spans="1:8" ht="15.75" customHeight="1">
      <c r="A68" s="42" t="s">
        <v>50</v>
      </c>
      <c r="B68" s="39"/>
      <c r="C68" s="39"/>
      <c r="D68" s="39"/>
      <c r="E68" s="39"/>
      <c r="F68" s="37"/>
      <c r="G68" s="39"/>
      <c r="H68" s="2"/>
    </row>
  </sheetData>
  <sheetProtection/>
  <printOptions horizontalCentered="1"/>
  <pageMargins left="0.25" right="0.25" top="0.25" bottom="0.25" header="0.5" footer="0.5"/>
  <pageSetup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6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OCTOBER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72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93" t="s">
        <v>153</v>
      </c>
      <c r="B9" s="13"/>
      <c r="C9" s="14"/>
      <c r="D9" s="73"/>
      <c r="E9" s="74"/>
      <c r="F9" s="74"/>
      <c r="G9" s="104"/>
      <c r="H9" s="15"/>
    </row>
    <row r="10" spans="1:8" ht="15">
      <c r="A10" s="93" t="s">
        <v>11</v>
      </c>
      <c r="B10" s="13"/>
      <c r="C10" s="14"/>
      <c r="D10" s="73">
        <v>4</v>
      </c>
      <c r="E10" s="74">
        <v>975588</v>
      </c>
      <c r="F10" s="74">
        <v>327978</v>
      </c>
      <c r="G10" s="104">
        <f>F10/E10</f>
        <v>0.3361849469243164</v>
      </c>
      <c r="H10" s="15"/>
    </row>
    <row r="11" spans="1:8" ht="15">
      <c r="A11" s="93" t="s">
        <v>73</v>
      </c>
      <c r="B11" s="13"/>
      <c r="C11" s="14"/>
      <c r="D11" s="73">
        <v>1</v>
      </c>
      <c r="E11" s="74">
        <v>423123</v>
      </c>
      <c r="F11" s="74">
        <v>130085.2</v>
      </c>
      <c r="G11" s="104">
        <f>F11/E11</f>
        <v>0.3074406260118216</v>
      </c>
      <c r="H11" s="15"/>
    </row>
    <row r="12" spans="1:8" ht="15">
      <c r="A12" s="93" t="s">
        <v>25</v>
      </c>
      <c r="B12" s="13"/>
      <c r="C12" s="14"/>
      <c r="D12" s="73">
        <v>1</v>
      </c>
      <c r="E12" s="74">
        <v>204884</v>
      </c>
      <c r="F12" s="74">
        <v>84326</v>
      </c>
      <c r="G12" s="104">
        <f>F12/E12</f>
        <v>0.411579235079362</v>
      </c>
      <c r="H12" s="15"/>
    </row>
    <row r="13" spans="1:8" ht="15">
      <c r="A13" s="93" t="s">
        <v>74</v>
      </c>
      <c r="B13" s="13"/>
      <c r="C13" s="14"/>
      <c r="D13" s="73">
        <v>19</v>
      </c>
      <c r="E13" s="74">
        <v>4541236</v>
      </c>
      <c r="F13" s="74">
        <v>733810.5</v>
      </c>
      <c r="G13" s="104">
        <f>F13/E13</f>
        <v>0.16158827684797708</v>
      </c>
      <c r="H13" s="15"/>
    </row>
    <row r="14" spans="1:8" ht="15">
      <c r="A14" s="93" t="s">
        <v>122</v>
      </c>
      <c r="B14" s="13"/>
      <c r="C14" s="14"/>
      <c r="D14" s="73"/>
      <c r="E14" s="74"/>
      <c r="F14" s="74"/>
      <c r="G14" s="104"/>
      <c r="H14" s="15"/>
    </row>
    <row r="15" spans="1:8" ht="15">
      <c r="A15" s="93" t="s">
        <v>114</v>
      </c>
      <c r="B15" s="13"/>
      <c r="C15" s="14"/>
      <c r="D15" s="73"/>
      <c r="E15" s="74"/>
      <c r="F15" s="74"/>
      <c r="G15" s="104"/>
      <c r="H15" s="15"/>
    </row>
    <row r="16" spans="1:8" ht="15">
      <c r="A16" s="93" t="s">
        <v>123</v>
      </c>
      <c r="B16" s="13"/>
      <c r="C16" s="14"/>
      <c r="D16" s="73"/>
      <c r="E16" s="74"/>
      <c r="F16" s="74"/>
      <c r="G16" s="104"/>
      <c r="H16" s="15"/>
    </row>
    <row r="17" spans="1:8" ht="15">
      <c r="A17" s="93" t="s">
        <v>154</v>
      </c>
      <c r="B17" s="13"/>
      <c r="C17" s="14"/>
      <c r="D17" s="73"/>
      <c r="E17" s="74"/>
      <c r="F17" s="74"/>
      <c r="G17" s="104"/>
      <c r="H17" s="15"/>
    </row>
    <row r="18" spans="1:8" ht="15">
      <c r="A18" s="93" t="s">
        <v>14</v>
      </c>
      <c r="B18" s="13"/>
      <c r="C18" s="14"/>
      <c r="D18" s="73">
        <v>2</v>
      </c>
      <c r="E18" s="74">
        <v>1681597</v>
      </c>
      <c r="F18" s="74">
        <v>136590</v>
      </c>
      <c r="G18" s="104">
        <f>F18/E18</f>
        <v>0.08122635803941135</v>
      </c>
      <c r="H18" s="15"/>
    </row>
    <row r="19" spans="1:8" ht="15">
      <c r="A19" s="93" t="s">
        <v>15</v>
      </c>
      <c r="B19" s="13"/>
      <c r="C19" s="14"/>
      <c r="D19" s="73">
        <v>2</v>
      </c>
      <c r="E19" s="74">
        <v>2994197</v>
      </c>
      <c r="F19" s="74">
        <v>849099</v>
      </c>
      <c r="G19" s="104">
        <f>F19/E19</f>
        <v>0.2835815412279152</v>
      </c>
      <c r="H19" s="15"/>
    </row>
    <row r="20" spans="1:8" ht="15">
      <c r="A20" s="70" t="s">
        <v>16</v>
      </c>
      <c r="B20" s="13"/>
      <c r="C20" s="14"/>
      <c r="D20" s="73"/>
      <c r="E20" s="74"/>
      <c r="F20" s="74"/>
      <c r="G20" s="104"/>
      <c r="H20" s="15"/>
    </row>
    <row r="21" spans="1:8" ht="15">
      <c r="A21" s="93" t="s">
        <v>75</v>
      </c>
      <c r="B21" s="13"/>
      <c r="C21" s="14"/>
      <c r="D21" s="73">
        <v>3</v>
      </c>
      <c r="E21" s="74">
        <v>2231440</v>
      </c>
      <c r="F21" s="74">
        <v>680378.5</v>
      </c>
      <c r="G21" s="104">
        <f>F21/E21</f>
        <v>0.30490557666798124</v>
      </c>
      <c r="H21" s="15"/>
    </row>
    <row r="22" spans="1:8" ht="15">
      <c r="A22" s="93" t="s">
        <v>98</v>
      </c>
      <c r="B22" s="13"/>
      <c r="C22" s="14"/>
      <c r="D22" s="73"/>
      <c r="E22" s="74"/>
      <c r="F22" s="74"/>
      <c r="G22" s="104"/>
      <c r="H22" s="15"/>
    </row>
    <row r="23" spans="1:8" ht="15">
      <c r="A23" s="93" t="s">
        <v>158</v>
      </c>
      <c r="B23" s="13"/>
      <c r="C23" s="14"/>
      <c r="D23" s="73">
        <v>1</v>
      </c>
      <c r="E23" s="74">
        <v>107940</v>
      </c>
      <c r="F23" s="74">
        <v>40202.5</v>
      </c>
      <c r="G23" s="104">
        <f>F23/E23</f>
        <v>0.37245228830831945</v>
      </c>
      <c r="H23" s="15"/>
    </row>
    <row r="24" spans="1:8" ht="15">
      <c r="A24" s="93" t="s">
        <v>150</v>
      </c>
      <c r="B24" s="13"/>
      <c r="C24" s="14"/>
      <c r="D24" s="73">
        <v>1</v>
      </c>
      <c r="E24" s="74">
        <v>436848</v>
      </c>
      <c r="F24" s="74">
        <v>134591.16</v>
      </c>
      <c r="G24" s="104">
        <f>F24/E24</f>
        <v>0.30809608834194047</v>
      </c>
      <c r="H24" s="15"/>
    </row>
    <row r="25" spans="1:8" ht="15">
      <c r="A25" s="94" t="s">
        <v>20</v>
      </c>
      <c r="B25" s="13"/>
      <c r="C25" s="14"/>
      <c r="D25" s="73">
        <v>4</v>
      </c>
      <c r="E25" s="74">
        <v>1501877</v>
      </c>
      <c r="F25" s="74">
        <v>359484</v>
      </c>
      <c r="G25" s="104">
        <f>F25/E25</f>
        <v>0.23935648525145534</v>
      </c>
      <c r="H25" s="15"/>
    </row>
    <row r="26" spans="1:8" ht="15">
      <c r="A26" s="94" t="s">
        <v>21</v>
      </c>
      <c r="B26" s="13"/>
      <c r="C26" s="14"/>
      <c r="D26" s="73">
        <v>23</v>
      </c>
      <c r="E26" s="74">
        <v>347245</v>
      </c>
      <c r="F26" s="74">
        <v>347245</v>
      </c>
      <c r="G26" s="104">
        <f>F26/E26</f>
        <v>1</v>
      </c>
      <c r="H26" s="15"/>
    </row>
    <row r="27" spans="1:8" ht="1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">
      <c r="A28" s="70" t="s">
        <v>23</v>
      </c>
      <c r="B28" s="13"/>
      <c r="C28" s="14"/>
      <c r="D28" s="73"/>
      <c r="E28" s="74">
        <v>80532</v>
      </c>
      <c r="F28" s="74">
        <v>29832</v>
      </c>
      <c r="G28" s="104">
        <f>F28/E28</f>
        <v>0.3704365966323946</v>
      </c>
      <c r="H28" s="15"/>
    </row>
    <row r="29" spans="1:8" ht="15">
      <c r="A29" s="70" t="s">
        <v>160</v>
      </c>
      <c r="B29" s="13"/>
      <c r="C29" s="14"/>
      <c r="D29" s="73">
        <v>1</v>
      </c>
      <c r="E29" s="74">
        <v>1463955</v>
      </c>
      <c r="F29" s="74">
        <v>170093</v>
      </c>
      <c r="G29" s="104">
        <f>F29/E29</f>
        <v>0.11618731450078724</v>
      </c>
      <c r="H29" s="15"/>
    </row>
    <row r="30" spans="1:8" ht="15">
      <c r="A30" s="70" t="s">
        <v>117</v>
      </c>
      <c r="B30" s="13"/>
      <c r="C30" s="14"/>
      <c r="D30" s="73"/>
      <c r="E30" s="74"/>
      <c r="F30" s="74"/>
      <c r="G30" s="104"/>
      <c r="H30" s="15"/>
    </row>
    <row r="31" spans="1:8" ht="15">
      <c r="A31" s="70" t="s">
        <v>19</v>
      </c>
      <c r="B31" s="13"/>
      <c r="C31" s="14"/>
      <c r="D31" s="73"/>
      <c r="E31" s="74"/>
      <c r="F31" s="74"/>
      <c r="G31" s="104"/>
      <c r="H31" s="15"/>
    </row>
    <row r="32" spans="1:8" ht="15">
      <c r="A32" s="70" t="s">
        <v>149</v>
      </c>
      <c r="B32" s="13"/>
      <c r="C32" s="14"/>
      <c r="D32" s="73">
        <v>1</v>
      </c>
      <c r="E32" s="74">
        <v>361625</v>
      </c>
      <c r="F32" s="74">
        <v>127725</v>
      </c>
      <c r="G32" s="104">
        <f>F32/E32</f>
        <v>0.3531973729692361</v>
      </c>
      <c r="H32" s="15"/>
    </row>
    <row r="33" spans="1:8" ht="15">
      <c r="A33" s="70" t="s">
        <v>161</v>
      </c>
      <c r="B33" s="13"/>
      <c r="C33" s="14"/>
      <c r="D33" s="73">
        <v>3</v>
      </c>
      <c r="E33" s="74">
        <v>750212</v>
      </c>
      <c r="F33" s="74">
        <v>196955.06</v>
      </c>
      <c r="G33" s="104">
        <f>F33/E33</f>
        <v>0.26253253746940863</v>
      </c>
      <c r="H33" s="15"/>
    </row>
    <row r="34" spans="1:8" ht="15">
      <c r="A34" s="70" t="s">
        <v>76</v>
      </c>
      <c r="B34" s="13"/>
      <c r="C34" s="14"/>
      <c r="D34" s="73">
        <v>3</v>
      </c>
      <c r="E34" s="74">
        <v>3252076</v>
      </c>
      <c r="F34" s="74">
        <v>337789.5</v>
      </c>
      <c r="G34" s="104">
        <f>F34/E34</f>
        <v>0.10386888252304066</v>
      </c>
      <c r="H34" s="15"/>
    </row>
    <row r="35" spans="1:8" ht="15">
      <c r="A35" s="16" t="s">
        <v>28</v>
      </c>
      <c r="B35" s="13"/>
      <c r="C35" s="14"/>
      <c r="D35" s="77"/>
      <c r="E35" s="95">
        <v>1167510</v>
      </c>
      <c r="F35" s="74">
        <v>170038</v>
      </c>
      <c r="G35" s="105"/>
      <c r="H35" s="15"/>
    </row>
    <row r="36" spans="1:8" ht="15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ht="15">
      <c r="A38" s="17"/>
      <c r="B38" s="18"/>
      <c r="C38" s="14"/>
      <c r="D38" s="77"/>
      <c r="E38" s="96"/>
      <c r="F38" s="96"/>
      <c r="G38" s="105"/>
      <c r="H38" s="15"/>
    </row>
    <row r="39" spans="1:8" ht="15">
      <c r="A39" s="19" t="s">
        <v>31</v>
      </c>
      <c r="B39" s="20"/>
      <c r="C39" s="21"/>
      <c r="D39" s="81">
        <f>SUM(D9:D38)</f>
        <v>69</v>
      </c>
      <c r="E39" s="82">
        <f>SUM(E9:E38)</f>
        <v>22521885</v>
      </c>
      <c r="F39" s="82">
        <f>SUM(F9:F38)</f>
        <v>4856222.42</v>
      </c>
      <c r="G39" s="106">
        <f>F39/E39</f>
        <v>0.21562237885505586</v>
      </c>
      <c r="H39" s="15"/>
    </row>
    <row r="40" spans="1:8" ht="15">
      <c r="A40" s="22"/>
      <c r="B40" s="22"/>
      <c r="C40" s="22"/>
      <c r="D40" s="84"/>
      <c r="E40" s="85"/>
      <c r="F40" s="86"/>
      <c r="G40" s="86"/>
      <c r="H40" s="2"/>
    </row>
    <row r="41" spans="1:8" ht="17.25">
      <c r="A41" s="23" t="s">
        <v>139</v>
      </c>
      <c r="B41" s="24"/>
      <c r="C41" s="24"/>
      <c r="D41" s="25"/>
      <c r="E41" s="87"/>
      <c r="F41" s="88"/>
      <c r="G41" s="107"/>
      <c r="H41" s="2"/>
    </row>
    <row r="42" spans="1:8" ht="15">
      <c r="A42" s="26"/>
      <c r="B42" s="26"/>
      <c r="C42" s="26"/>
      <c r="D42" s="89"/>
      <c r="E42" s="25" t="s">
        <v>148</v>
      </c>
      <c r="F42" s="25" t="s">
        <v>148</v>
      </c>
      <c r="G42" s="108" t="s">
        <v>5</v>
      </c>
      <c r="H42" s="2"/>
    </row>
    <row r="43" spans="1:8" ht="1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109" t="s">
        <v>136</v>
      </c>
      <c r="H43" s="2"/>
    </row>
    <row r="44" spans="1:8" ht="15">
      <c r="A44" s="27" t="s">
        <v>10</v>
      </c>
      <c r="B44" s="28"/>
      <c r="C44" s="14"/>
      <c r="D44" s="73">
        <v>12</v>
      </c>
      <c r="E44" s="111">
        <v>4954774</v>
      </c>
      <c r="F44" s="74">
        <v>197241.83</v>
      </c>
      <c r="G44" s="104">
        <f>1-(+F44/E44)</f>
        <v>0.9601915586866323</v>
      </c>
      <c r="H44" s="2"/>
    </row>
    <row r="45" spans="1:8" ht="15">
      <c r="A45" s="27"/>
      <c r="B45" s="28"/>
      <c r="C45" s="14"/>
      <c r="D45" s="73"/>
      <c r="E45" s="111"/>
      <c r="F45" s="74"/>
      <c r="G45" s="104"/>
      <c r="H45" s="2"/>
    </row>
    <row r="46" spans="1:8" ht="15">
      <c r="A46" s="27"/>
      <c r="B46" s="28"/>
      <c r="C46" s="14"/>
      <c r="D46" s="73"/>
      <c r="E46" s="111"/>
      <c r="F46" s="74"/>
      <c r="G46" s="104"/>
      <c r="H46" s="2"/>
    </row>
    <row r="47" spans="1:8" ht="15">
      <c r="A47" s="27"/>
      <c r="B47" s="28"/>
      <c r="C47" s="14"/>
      <c r="D47" s="73"/>
      <c r="E47" s="111"/>
      <c r="F47" s="74"/>
      <c r="G47" s="104"/>
      <c r="H47" s="2"/>
    </row>
    <row r="48" spans="1:8" ht="15">
      <c r="A48" s="27"/>
      <c r="B48" s="28"/>
      <c r="C48" s="14"/>
      <c r="D48" s="73"/>
      <c r="E48" s="111"/>
      <c r="F48" s="74"/>
      <c r="G48" s="104"/>
      <c r="H48" s="2"/>
    </row>
    <row r="49" spans="1:8" ht="15">
      <c r="A49" s="16" t="s">
        <v>140</v>
      </c>
      <c r="B49" s="30"/>
      <c r="C49" s="14"/>
      <c r="D49" s="77"/>
      <c r="E49" s="96"/>
      <c r="F49" s="74"/>
      <c r="G49" s="105"/>
      <c r="H49" s="2"/>
    </row>
    <row r="50" spans="1:8" ht="15">
      <c r="A50" s="16" t="s">
        <v>44</v>
      </c>
      <c r="B50" s="28"/>
      <c r="C50" s="14"/>
      <c r="D50" s="77"/>
      <c r="E50" s="95"/>
      <c r="F50" s="74"/>
      <c r="G50" s="105"/>
      <c r="H50" s="2"/>
    </row>
    <row r="51" spans="1:8" ht="15">
      <c r="A51" s="16" t="s">
        <v>30</v>
      </c>
      <c r="B51" s="28"/>
      <c r="C51" s="14"/>
      <c r="D51" s="77"/>
      <c r="E51" s="95"/>
      <c r="F51" s="74"/>
      <c r="G51" s="105"/>
      <c r="H51" s="2"/>
    </row>
    <row r="52" spans="1:8" ht="15">
      <c r="A52" s="32"/>
      <c r="B52" s="18"/>
      <c r="C52" s="14"/>
      <c r="D52" s="77"/>
      <c r="E52" s="80"/>
      <c r="F52" s="80"/>
      <c r="G52" s="105"/>
      <c r="H52" s="2"/>
    </row>
    <row r="53" spans="1:8" ht="15">
      <c r="A53" s="20" t="s">
        <v>141</v>
      </c>
      <c r="B53" s="20"/>
      <c r="C53" s="21"/>
      <c r="D53" s="138">
        <f>SUM(D44:D49)</f>
        <v>12</v>
      </c>
      <c r="E53" s="139">
        <f>SUM(E44:E52)</f>
        <v>4954774</v>
      </c>
      <c r="F53" s="139">
        <f>SUM(F44:F52)</f>
        <v>197241.83</v>
      </c>
      <c r="G53" s="110">
        <f>1-(+F53/E53)</f>
        <v>0.9601915586866323</v>
      </c>
      <c r="H53" s="2"/>
    </row>
    <row r="54" spans="1:8" ht="15">
      <c r="A54" s="22"/>
      <c r="B54" s="22"/>
      <c r="C54" s="22"/>
      <c r="D54" s="136"/>
      <c r="E54" s="137"/>
      <c r="F54" s="107"/>
      <c r="G54" s="107"/>
      <c r="H54" s="2"/>
    </row>
    <row r="55" spans="1:8" ht="17.25">
      <c r="A55" s="23" t="s">
        <v>32</v>
      </c>
      <c r="B55" s="24"/>
      <c r="C55" s="24"/>
      <c r="D55" s="25"/>
      <c r="E55" s="87"/>
      <c r="F55" s="88"/>
      <c r="G55" s="107"/>
      <c r="H55" s="2"/>
    </row>
    <row r="56" spans="1:8" ht="15">
      <c r="A56" s="26"/>
      <c r="B56" s="26"/>
      <c r="C56" s="26"/>
      <c r="D56" s="89"/>
      <c r="E56" s="25" t="s">
        <v>134</v>
      </c>
      <c r="F56" s="25" t="s">
        <v>134</v>
      </c>
      <c r="G56" s="108" t="s">
        <v>5</v>
      </c>
      <c r="H56" s="2"/>
    </row>
    <row r="57" spans="1:8" ht="15">
      <c r="A57" s="26"/>
      <c r="B57" s="26"/>
      <c r="C57" s="26"/>
      <c r="D57" s="89" t="s">
        <v>6</v>
      </c>
      <c r="E57" s="90" t="s">
        <v>135</v>
      </c>
      <c r="F57" s="88" t="s">
        <v>8</v>
      </c>
      <c r="G57" s="109" t="s">
        <v>136</v>
      </c>
      <c r="H57" s="2"/>
    </row>
    <row r="58" spans="1:8" ht="15">
      <c r="A58" s="27" t="s">
        <v>33</v>
      </c>
      <c r="B58" s="28"/>
      <c r="C58" s="14"/>
      <c r="D58" s="73">
        <v>95</v>
      </c>
      <c r="E58" s="74">
        <v>19296957.5</v>
      </c>
      <c r="F58" s="74">
        <v>833697.18</v>
      </c>
      <c r="G58" s="104">
        <f>1-(+F58/E58)</f>
        <v>0.9567964442062952</v>
      </c>
      <c r="H58" s="15"/>
    </row>
    <row r="59" spans="1:8" ht="15">
      <c r="A59" s="27" t="s">
        <v>34</v>
      </c>
      <c r="B59" s="28"/>
      <c r="C59" s="14"/>
      <c r="D59" s="73">
        <v>8</v>
      </c>
      <c r="E59" s="74">
        <v>6716866.82</v>
      </c>
      <c r="F59" s="74">
        <v>667627.65</v>
      </c>
      <c r="G59" s="104">
        <f>1-(+F59/E59)</f>
        <v>0.9006043043741636</v>
      </c>
      <c r="H59" s="15"/>
    </row>
    <row r="60" spans="1:8" ht="15">
      <c r="A60" s="27" t="s">
        <v>35</v>
      </c>
      <c r="B60" s="28"/>
      <c r="C60" s="14"/>
      <c r="D60" s="73">
        <v>282</v>
      </c>
      <c r="E60" s="74">
        <v>21555972</v>
      </c>
      <c r="F60" s="74">
        <v>1139347.17</v>
      </c>
      <c r="G60" s="104">
        <f>1-(+F60/E60)</f>
        <v>0.9471447091321143</v>
      </c>
      <c r="H60" s="15"/>
    </row>
    <row r="61" spans="1:8" ht="15">
      <c r="A61" s="27" t="s">
        <v>36</v>
      </c>
      <c r="B61" s="28"/>
      <c r="C61" s="14"/>
      <c r="D61" s="73">
        <v>23</v>
      </c>
      <c r="E61" s="74">
        <v>2619837.5</v>
      </c>
      <c r="F61" s="74">
        <v>233878.5</v>
      </c>
      <c r="G61" s="104">
        <f>1-(+F61/E61)</f>
        <v>0.9107278600294866</v>
      </c>
      <c r="H61" s="15"/>
    </row>
    <row r="62" spans="1:8" ht="15">
      <c r="A62" s="27" t="s">
        <v>37</v>
      </c>
      <c r="B62" s="28"/>
      <c r="C62" s="14"/>
      <c r="D62" s="73">
        <v>118</v>
      </c>
      <c r="E62" s="74">
        <v>23227410.56</v>
      </c>
      <c r="F62" s="74">
        <v>1538205.27</v>
      </c>
      <c r="G62" s="104">
        <f>1-(+F62/E62)</f>
        <v>0.9337762913336131</v>
      </c>
      <c r="H62" s="15"/>
    </row>
    <row r="63" spans="1:8" ht="15">
      <c r="A63" s="27" t="s">
        <v>38</v>
      </c>
      <c r="B63" s="28"/>
      <c r="C63" s="14"/>
      <c r="D63" s="73"/>
      <c r="E63" s="74"/>
      <c r="F63" s="74"/>
      <c r="G63" s="104"/>
      <c r="H63" s="15"/>
    </row>
    <row r="64" spans="1:8" ht="15">
      <c r="A64" s="27" t="s">
        <v>39</v>
      </c>
      <c r="B64" s="28"/>
      <c r="C64" s="14"/>
      <c r="D64" s="73">
        <v>36</v>
      </c>
      <c r="E64" s="74">
        <v>10452738</v>
      </c>
      <c r="F64" s="74">
        <v>561424.61</v>
      </c>
      <c r="G64" s="104">
        <f aca="true" t="shared" si="0" ref="G64:G69">1-(+F64/E64)</f>
        <v>0.9462892296736032</v>
      </c>
      <c r="H64" s="15"/>
    </row>
    <row r="65" spans="1:8" ht="15">
      <c r="A65" s="27" t="s">
        <v>40</v>
      </c>
      <c r="B65" s="28"/>
      <c r="C65" s="14"/>
      <c r="D65" s="73">
        <v>8</v>
      </c>
      <c r="E65" s="74">
        <v>961011</v>
      </c>
      <c r="F65" s="74">
        <v>27707.49</v>
      </c>
      <c r="G65" s="104">
        <f t="shared" si="0"/>
        <v>0.9711683945345059</v>
      </c>
      <c r="H65" s="15"/>
    </row>
    <row r="66" spans="1:8" ht="15">
      <c r="A66" s="54" t="s">
        <v>41</v>
      </c>
      <c r="B66" s="28"/>
      <c r="C66" s="14"/>
      <c r="D66" s="73">
        <v>6</v>
      </c>
      <c r="E66" s="74">
        <v>769000</v>
      </c>
      <c r="F66" s="74">
        <v>22475</v>
      </c>
      <c r="G66" s="104">
        <f t="shared" si="0"/>
        <v>0.9707737321196359</v>
      </c>
      <c r="H66" s="15"/>
    </row>
    <row r="67" spans="1:8" ht="15">
      <c r="A67" s="55" t="s">
        <v>60</v>
      </c>
      <c r="B67" s="28"/>
      <c r="C67" s="14"/>
      <c r="D67" s="73">
        <v>2</v>
      </c>
      <c r="E67" s="74">
        <v>214600</v>
      </c>
      <c r="F67" s="74">
        <v>61600</v>
      </c>
      <c r="G67" s="104">
        <f t="shared" si="0"/>
        <v>0.7129543336439887</v>
      </c>
      <c r="H67" s="15"/>
    </row>
    <row r="68" spans="1:8" ht="15">
      <c r="A68" s="27" t="s">
        <v>99</v>
      </c>
      <c r="B68" s="28"/>
      <c r="C68" s="14"/>
      <c r="D68" s="73">
        <v>1108</v>
      </c>
      <c r="E68" s="74">
        <v>131376939.79</v>
      </c>
      <c r="F68" s="74">
        <v>14273518.31</v>
      </c>
      <c r="G68" s="104">
        <f t="shared" si="0"/>
        <v>0.8913544619564471</v>
      </c>
      <c r="H68" s="15"/>
    </row>
    <row r="69" spans="1:8" ht="15">
      <c r="A69" s="71" t="s">
        <v>100</v>
      </c>
      <c r="B69" s="30"/>
      <c r="C69" s="14"/>
      <c r="D69" s="73">
        <v>3</v>
      </c>
      <c r="E69" s="74">
        <v>532324</v>
      </c>
      <c r="F69" s="74">
        <v>54791.9</v>
      </c>
      <c r="G69" s="104">
        <f t="shared" si="0"/>
        <v>0.8970703932191673</v>
      </c>
      <c r="H69" s="15"/>
    </row>
    <row r="70" spans="1:8" ht="15">
      <c r="A70" s="31" t="s">
        <v>42</v>
      </c>
      <c r="B70" s="30"/>
      <c r="C70" s="14"/>
      <c r="D70" s="77"/>
      <c r="E70" s="96"/>
      <c r="F70" s="74"/>
      <c r="G70" s="105"/>
      <c r="H70" s="15"/>
    </row>
    <row r="71" spans="1:8" ht="15">
      <c r="A71" s="16" t="s">
        <v>43</v>
      </c>
      <c r="B71" s="28"/>
      <c r="C71" s="14"/>
      <c r="D71" s="77"/>
      <c r="E71" s="96"/>
      <c r="F71" s="74"/>
      <c r="G71" s="105"/>
      <c r="H71" s="15"/>
    </row>
    <row r="72" spans="1:8" ht="15">
      <c r="A72" s="16" t="s">
        <v>29</v>
      </c>
      <c r="B72" s="28"/>
      <c r="C72" s="14"/>
      <c r="D72" s="77"/>
      <c r="E72" s="95"/>
      <c r="F72" s="74"/>
      <c r="G72" s="105"/>
      <c r="H72" s="15"/>
    </row>
    <row r="73" spans="1:8" ht="15">
      <c r="A73" s="16" t="s">
        <v>30</v>
      </c>
      <c r="B73" s="28"/>
      <c r="C73" s="14"/>
      <c r="D73" s="77"/>
      <c r="E73" s="95"/>
      <c r="F73" s="74"/>
      <c r="G73" s="105"/>
      <c r="H73" s="15"/>
    </row>
    <row r="74" spans="1:8" ht="15">
      <c r="A74" s="32"/>
      <c r="B74" s="18"/>
      <c r="C74" s="14"/>
      <c r="D74" s="77"/>
      <c r="E74" s="80"/>
      <c r="F74" s="80"/>
      <c r="G74" s="105"/>
      <c r="H74" s="2"/>
    </row>
    <row r="75" spans="1:8" ht="15">
      <c r="A75" s="20" t="s">
        <v>45</v>
      </c>
      <c r="B75" s="20"/>
      <c r="C75" s="21"/>
      <c r="D75" s="81">
        <f>SUM(D58:D71)</f>
        <v>1689</v>
      </c>
      <c r="E75" s="82">
        <f>SUM(E58:E74)</f>
        <v>217723657.17000002</v>
      </c>
      <c r="F75" s="82">
        <f>SUM(F58:F74)</f>
        <v>19414273.08</v>
      </c>
      <c r="G75" s="110">
        <f>1-(+F75/E75)</f>
        <v>0.9108306679561183</v>
      </c>
      <c r="H75" s="2"/>
    </row>
    <row r="76" spans="1:8" ht="15">
      <c r="A76" s="33"/>
      <c r="B76" s="33"/>
      <c r="C76" s="33"/>
      <c r="D76" s="91"/>
      <c r="E76" s="92"/>
      <c r="F76" s="34"/>
      <c r="G76" s="34"/>
      <c r="H76" s="2"/>
    </row>
    <row r="77" spans="1:8" ht="17.25">
      <c r="A77" s="35" t="s">
        <v>46</v>
      </c>
      <c r="B77" s="36"/>
      <c r="C77" s="36"/>
      <c r="D77" s="36"/>
      <c r="E77" s="36"/>
      <c r="F77" s="37">
        <f>F75+F39+F53</f>
        <v>24467737.33</v>
      </c>
      <c r="G77" s="36"/>
      <c r="H77" s="2"/>
    </row>
    <row r="78" spans="1:8" ht="17.25">
      <c r="A78" s="35"/>
      <c r="B78" s="36"/>
      <c r="C78" s="36"/>
      <c r="D78" s="36"/>
      <c r="E78" s="36"/>
      <c r="F78" s="37"/>
      <c r="G78" s="36"/>
      <c r="H78" s="2"/>
    </row>
    <row r="79" spans="1:8" ht="15">
      <c r="A79" s="4" t="s">
        <v>47</v>
      </c>
      <c r="B79" s="40"/>
      <c r="C79" s="40"/>
      <c r="D79" s="40"/>
      <c r="E79" s="40"/>
      <c r="F79" s="41"/>
      <c r="G79" s="40"/>
      <c r="H79" s="2"/>
    </row>
    <row r="80" spans="1:8" ht="15">
      <c r="A80" s="4" t="s">
        <v>48</v>
      </c>
      <c r="B80" s="40"/>
      <c r="C80" s="40"/>
      <c r="D80" s="40"/>
      <c r="E80" s="40"/>
      <c r="F80" s="41"/>
      <c r="G80" s="40"/>
      <c r="H80" s="2"/>
    </row>
    <row r="81" spans="1:8" ht="15">
      <c r="A81" s="4" t="s">
        <v>49</v>
      </c>
      <c r="B81" s="40"/>
      <c r="C81" s="40"/>
      <c r="D81" s="40"/>
      <c r="E81" s="40"/>
      <c r="F81" s="41"/>
      <c r="G81" s="40"/>
      <c r="H81" s="2"/>
    </row>
    <row r="82" spans="1:8" ht="15">
      <c r="A82" s="4"/>
      <c r="B82" s="40"/>
      <c r="C82" s="40"/>
      <c r="D82" s="40"/>
      <c r="E82" s="40"/>
      <c r="F82" s="41"/>
      <c r="G82" s="40"/>
      <c r="H82" s="2"/>
    </row>
    <row r="83" spans="1:8" ht="17.25">
      <c r="A83" s="42" t="s">
        <v>50</v>
      </c>
      <c r="B83" s="39"/>
      <c r="C83" s="39"/>
      <c r="D83" s="39"/>
      <c r="E83" s="39"/>
      <c r="F83" s="37"/>
      <c r="G83" s="39"/>
      <c r="H83" s="2"/>
    </row>
    <row r="84" spans="1:8" ht="17.25">
      <c r="A84" s="43"/>
      <c r="B84" s="39"/>
      <c r="C84" s="39"/>
      <c r="D84" s="39"/>
      <c r="E84" s="37"/>
      <c r="F84" s="2"/>
      <c r="G84" s="2"/>
      <c r="H84" s="2"/>
    </row>
    <row r="85" spans="1:8" ht="17.25">
      <c r="A85" s="116"/>
      <c r="B85" s="117"/>
      <c r="C85" s="117"/>
      <c r="D85" s="117"/>
      <c r="E85" s="44"/>
      <c r="F85" s="2"/>
      <c r="G85" s="2"/>
      <c r="H85" s="2"/>
    </row>
    <row r="86" spans="1:8" ht="17.25">
      <c r="A86" s="43"/>
      <c r="B86" s="39"/>
      <c r="C86" s="39"/>
      <c r="D86" s="39"/>
      <c r="E86" s="45"/>
      <c r="F86" s="2"/>
      <c r="G86" s="2"/>
      <c r="H86" s="2"/>
    </row>
    <row r="87" spans="1:8" ht="17.25">
      <c r="A87" s="43"/>
      <c r="B87" s="39"/>
      <c r="C87" s="39"/>
      <c r="D87" s="39"/>
      <c r="E87" s="46"/>
      <c r="F87" s="2"/>
      <c r="G87" s="2"/>
      <c r="H87" s="2"/>
    </row>
    <row r="88" spans="1:8" ht="17.25">
      <c r="A88" s="43"/>
      <c r="B88" s="39"/>
      <c r="C88" s="39"/>
      <c r="D88" s="39"/>
      <c r="E88" s="37"/>
      <c r="F88" s="2"/>
      <c r="G88" s="2"/>
      <c r="H88" s="2"/>
    </row>
    <row r="89" spans="1:8" ht="17.25">
      <c r="A89" s="43"/>
      <c r="B89" s="39"/>
      <c r="C89" s="39"/>
      <c r="D89" s="39"/>
      <c r="E89" s="37"/>
      <c r="F89" s="2"/>
      <c r="G89" s="2"/>
      <c r="H89" s="2"/>
    </row>
    <row r="90" spans="1:8" ht="17.25">
      <c r="A90" s="43"/>
      <c r="B90" s="39"/>
      <c r="C90" s="39"/>
      <c r="D90" s="39"/>
      <c r="E90" s="44"/>
      <c r="F90" s="2"/>
      <c r="G90" s="2"/>
      <c r="H90" s="2"/>
    </row>
    <row r="91" spans="1:8" ht="17.25">
      <c r="A91" s="43"/>
      <c r="B91" s="39"/>
      <c r="C91" s="39"/>
      <c r="D91" s="39"/>
      <c r="E91" s="45"/>
      <c r="F91" s="2"/>
      <c r="G91" s="2"/>
      <c r="H91" s="2"/>
    </row>
    <row r="92" spans="1:8" ht="17.25">
      <c r="A92" s="43"/>
      <c r="B92" s="39"/>
      <c r="C92" s="39"/>
      <c r="D92" s="39"/>
      <c r="E92" s="45"/>
      <c r="F92" s="2"/>
      <c r="G92" s="2"/>
      <c r="H92" s="2"/>
    </row>
    <row r="93" spans="1:8" ht="17.25">
      <c r="A93" s="43"/>
      <c r="B93" s="39"/>
      <c r="C93" s="39"/>
      <c r="D93" s="39"/>
      <c r="E93" s="45"/>
      <c r="F93" s="2"/>
      <c r="G93" s="2"/>
      <c r="H93" s="2"/>
    </row>
    <row r="94" spans="1:8" ht="17.25">
      <c r="A94" s="43"/>
      <c r="B94" s="39"/>
      <c r="C94" s="39"/>
      <c r="D94" s="39"/>
      <c r="E94" s="47"/>
      <c r="F94" s="2"/>
      <c r="G94" s="2"/>
      <c r="H94" s="2"/>
    </row>
    <row r="95" spans="1:8" ht="17.25">
      <c r="A95" s="43"/>
      <c r="B95" s="39"/>
      <c r="C95" s="39"/>
      <c r="D95" s="39"/>
      <c r="E95" s="39"/>
      <c r="F95" s="2"/>
      <c r="G95" s="2"/>
      <c r="H95" s="2"/>
    </row>
    <row r="96" spans="1:8" ht="15">
      <c r="A96" s="48"/>
      <c r="B96" s="2"/>
      <c r="C96" s="2"/>
      <c r="D96" s="2"/>
      <c r="E96" s="2"/>
      <c r="F96" s="2"/>
      <c r="G96" s="2"/>
      <c r="H96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1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OCTOBER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1"/>
      <c r="B5" s="118"/>
      <c r="C5" s="118"/>
      <c r="D5" s="61" t="s">
        <v>77</v>
      </c>
      <c r="E5" s="62"/>
      <c r="F5" s="8"/>
      <c r="G5" s="119"/>
      <c r="H5" s="2"/>
    </row>
    <row r="6" spans="1:8" ht="17.25">
      <c r="A6" s="23" t="s">
        <v>3</v>
      </c>
      <c r="B6" s="118"/>
      <c r="C6" s="118"/>
      <c r="D6" s="118"/>
      <c r="E6" s="118"/>
      <c r="F6" s="119"/>
      <c r="G6" s="119"/>
      <c r="H6" s="2"/>
    </row>
    <row r="7" spans="1:8" ht="1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"/>
    </row>
    <row r="8" spans="1:8" ht="1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"/>
    </row>
    <row r="9" spans="1:8" ht="15">
      <c r="A9" s="93" t="s">
        <v>10</v>
      </c>
      <c r="B9" s="13"/>
      <c r="C9" s="14"/>
      <c r="D9" s="73"/>
      <c r="E9" s="99"/>
      <c r="F9" s="111"/>
      <c r="G9" s="104"/>
      <c r="H9" s="15"/>
    </row>
    <row r="10" spans="1:8" ht="15">
      <c r="A10" s="93" t="s">
        <v>11</v>
      </c>
      <c r="B10" s="13"/>
      <c r="C10" s="14"/>
      <c r="D10" s="73"/>
      <c r="E10" s="99"/>
      <c r="F10" s="111"/>
      <c r="G10" s="104"/>
      <c r="H10" s="15"/>
    </row>
    <row r="11" spans="1:8" ht="15">
      <c r="A11" s="93" t="s">
        <v>121</v>
      </c>
      <c r="B11" s="13"/>
      <c r="C11" s="14"/>
      <c r="D11" s="73"/>
      <c r="E11" s="99"/>
      <c r="F11" s="111"/>
      <c r="G11" s="104"/>
      <c r="H11" s="15"/>
    </row>
    <row r="12" spans="1:8" ht="15">
      <c r="A12" s="93" t="s">
        <v>25</v>
      </c>
      <c r="B12" s="13"/>
      <c r="C12" s="14"/>
      <c r="D12" s="73"/>
      <c r="E12" s="99"/>
      <c r="F12" s="111"/>
      <c r="G12" s="104"/>
      <c r="H12" s="15"/>
    </row>
    <row r="13" spans="1:8" ht="15">
      <c r="A13" s="93" t="s">
        <v>74</v>
      </c>
      <c r="B13" s="13"/>
      <c r="C13" s="14"/>
      <c r="D13" s="73">
        <v>13</v>
      </c>
      <c r="E13" s="99">
        <v>2931211</v>
      </c>
      <c r="F13" s="111">
        <v>652898</v>
      </c>
      <c r="G13" s="104">
        <f>F13/E13</f>
        <v>0.2227400211039055</v>
      </c>
      <c r="H13" s="15"/>
    </row>
    <row r="14" spans="1:8" ht="15">
      <c r="A14" s="93" t="s">
        <v>107</v>
      </c>
      <c r="B14" s="13"/>
      <c r="C14" s="14"/>
      <c r="D14" s="73">
        <v>2</v>
      </c>
      <c r="E14" s="99">
        <v>598378</v>
      </c>
      <c r="F14" s="111">
        <v>126743</v>
      </c>
      <c r="G14" s="104">
        <f>F14/E14</f>
        <v>0.2118109288777328</v>
      </c>
      <c r="H14" s="15"/>
    </row>
    <row r="15" spans="1:8" ht="15">
      <c r="A15" s="93" t="s">
        <v>109</v>
      </c>
      <c r="B15" s="13"/>
      <c r="C15" s="14"/>
      <c r="D15" s="73"/>
      <c r="E15" s="99"/>
      <c r="F15" s="111"/>
      <c r="G15" s="104"/>
      <c r="H15" s="15"/>
    </row>
    <row r="16" spans="1:8" ht="15">
      <c r="A16" s="93" t="s">
        <v>104</v>
      </c>
      <c r="B16" s="13"/>
      <c r="C16" s="14"/>
      <c r="D16" s="73">
        <v>1</v>
      </c>
      <c r="E16" s="99">
        <v>186723</v>
      </c>
      <c r="F16" s="111">
        <v>20155</v>
      </c>
      <c r="G16" s="104">
        <f>F16/E16</f>
        <v>0.10794063934276978</v>
      </c>
      <c r="H16" s="15"/>
    </row>
    <row r="17" spans="1:8" ht="15">
      <c r="A17" s="93" t="s">
        <v>78</v>
      </c>
      <c r="B17" s="13"/>
      <c r="C17" s="14"/>
      <c r="D17" s="73">
        <v>2</v>
      </c>
      <c r="E17" s="99">
        <v>572471</v>
      </c>
      <c r="F17" s="111">
        <v>178704</v>
      </c>
      <c r="G17" s="104">
        <f>F17/E17</f>
        <v>0.31216253749098205</v>
      </c>
      <c r="H17" s="15"/>
    </row>
    <row r="18" spans="1:8" ht="15">
      <c r="A18" s="70" t="s">
        <v>115</v>
      </c>
      <c r="B18" s="13"/>
      <c r="C18" s="14"/>
      <c r="D18" s="73">
        <v>1</v>
      </c>
      <c r="E18" s="99">
        <v>392477</v>
      </c>
      <c r="F18" s="111">
        <v>118739</v>
      </c>
      <c r="G18" s="104">
        <f>F18/E18</f>
        <v>0.3025374735334809</v>
      </c>
      <c r="H18" s="15"/>
    </row>
    <row r="19" spans="1:8" ht="15">
      <c r="A19" s="70" t="s">
        <v>14</v>
      </c>
      <c r="B19" s="13"/>
      <c r="C19" s="14"/>
      <c r="D19" s="73"/>
      <c r="E19" s="99"/>
      <c r="F19" s="111"/>
      <c r="G19" s="104"/>
      <c r="H19" s="15"/>
    </row>
    <row r="20" spans="1:8" ht="15">
      <c r="A20" s="93" t="s">
        <v>15</v>
      </c>
      <c r="B20" s="13"/>
      <c r="C20" s="14"/>
      <c r="D20" s="73">
        <v>2</v>
      </c>
      <c r="E20" s="99">
        <v>1130677</v>
      </c>
      <c r="F20" s="111">
        <v>356349</v>
      </c>
      <c r="G20" s="104">
        <f>F20/E20</f>
        <v>0.3151642776849622</v>
      </c>
      <c r="H20" s="15"/>
    </row>
    <row r="21" spans="1:8" ht="15">
      <c r="A21" s="93" t="s">
        <v>59</v>
      </c>
      <c r="B21" s="13"/>
      <c r="C21" s="14"/>
      <c r="D21" s="73"/>
      <c r="E21" s="99"/>
      <c r="F21" s="111"/>
      <c r="G21" s="104"/>
      <c r="H21" s="15"/>
    </row>
    <row r="22" spans="1:8" ht="15">
      <c r="A22" s="93" t="s">
        <v>98</v>
      </c>
      <c r="B22" s="13"/>
      <c r="C22" s="14"/>
      <c r="D22" s="73"/>
      <c r="E22" s="99"/>
      <c r="F22" s="111"/>
      <c r="G22" s="104"/>
      <c r="H22" s="15"/>
    </row>
    <row r="23" spans="1:8" ht="15">
      <c r="A23" s="93" t="s">
        <v>116</v>
      </c>
      <c r="B23" s="13"/>
      <c r="C23" s="14"/>
      <c r="D23" s="73">
        <v>3</v>
      </c>
      <c r="E23" s="99">
        <v>882238</v>
      </c>
      <c r="F23" s="111">
        <v>263839.92</v>
      </c>
      <c r="G23" s="104">
        <f aca="true" t="shared" si="0" ref="G23:G29">F23/E23</f>
        <v>0.29905753322799516</v>
      </c>
      <c r="H23" s="15"/>
    </row>
    <row r="24" spans="1:8" ht="15">
      <c r="A24" s="93" t="s">
        <v>18</v>
      </c>
      <c r="B24" s="13"/>
      <c r="C24" s="14"/>
      <c r="D24" s="73">
        <v>2</v>
      </c>
      <c r="E24" s="99">
        <v>1828562</v>
      </c>
      <c r="F24" s="111">
        <v>218786</v>
      </c>
      <c r="G24" s="104">
        <f t="shared" si="0"/>
        <v>0.11964921069124262</v>
      </c>
      <c r="H24" s="15"/>
    </row>
    <row r="25" spans="1:8" ht="15">
      <c r="A25" s="94" t="s">
        <v>20</v>
      </c>
      <c r="B25" s="13"/>
      <c r="C25" s="14"/>
      <c r="D25" s="73">
        <v>4</v>
      </c>
      <c r="E25" s="99">
        <v>811805</v>
      </c>
      <c r="F25" s="111">
        <v>185208</v>
      </c>
      <c r="G25" s="104">
        <f t="shared" si="0"/>
        <v>0.22814345809646405</v>
      </c>
      <c r="H25" s="15"/>
    </row>
    <row r="26" spans="1:8" ht="15">
      <c r="A26" s="94" t="s">
        <v>21</v>
      </c>
      <c r="B26" s="13"/>
      <c r="C26" s="14"/>
      <c r="D26" s="73"/>
      <c r="E26" s="99"/>
      <c r="F26" s="111"/>
      <c r="G26" s="104"/>
      <c r="H26" s="15"/>
    </row>
    <row r="27" spans="1:8" ht="15">
      <c r="A27" s="70" t="s">
        <v>22</v>
      </c>
      <c r="B27" s="13"/>
      <c r="C27" s="14"/>
      <c r="D27" s="73"/>
      <c r="E27" s="99"/>
      <c r="F27" s="111"/>
      <c r="G27" s="104"/>
      <c r="H27" s="15"/>
    </row>
    <row r="28" spans="1:8" ht="15">
      <c r="A28" s="70" t="s">
        <v>23</v>
      </c>
      <c r="B28" s="13"/>
      <c r="C28" s="14"/>
      <c r="D28" s="73"/>
      <c r="E28" s="99"/>
      <c r="F28" s="111"/>
      <c r="G28" s="104"/>
      <c r="H28" s="15"/>
    </row>
    <row r="29" spans="1:8" ht="15">
      <c r="A29" s="70" t="s">
        <v>24</v>
      </c>
      <c r="B29" s="13"/>
      <c r="C29" s="14"/>
      <c r="D29" s="73">
        <v>1</v>
      </c>
      <c r="E29" s="99">
        <v>62983</v>
      </c>
      <c r="F29" s="111">
        <v>18183</v>
      </c>
      <c r="G29" s="104">
        <f t="shared" si="0"/>
        <v>0.288696949970627</v>
      </c>
      <c r="H29" s="15"/>
    </row>
    <row r="30" spans="1:8" ht="15">
      <c r="A30" s="70" t="s">
        <v>67</v>
      </c>
      <c r="B30" s="13"/>
      <c r="C30" s="14"/>
      <c r="D30" s="73"/>
      <c r="E30" s="99"/>
      <c r="F30" s="111"/>
      <c r="G30" s="104"/>
      <c r="H30" s="15"/>
    </row>
    <row r="31" spans="1:8" ht="15">
      <c r="A31" s="70" t="s">
        <v>79</v>
      </c>
      <c r="B31" s="13"/>
      <c r="C31" s="14"/>
      <c r="D31" s="73"/>
      <c r="E31" s="99"/>
      <c r="F31" s="111"/>
      <c r="G31" s="104"/>
      <c r="H31" s="15"/>
    </row>
    <row r="32" spans="1:8" ht="15">
      <c r="A32" s="70" t="s">
        <v>111</v>
      </c>
      <c r="B32" s="13"/>
      <c r="C32" s="14"/>
      <c r="D32" s="73">
        <v>2</v>
      </c>
      <c r="E32" s="99">
        <v>99334</v>
      </c>
      <c r="F32" s="111">
        <v>52862.5</v>
      </c>
      <c r="G32" s="104">
        <f>F32/E32</f>
        <v>0.5321692471862605</v>
      </c>
      <c r="H32" s="15"/>
    </row>
    <row r="33" spans="1:8" ht="15">
      <c r="A33" s="70" t="s">
        <v>27</v>
      </c>
      <c r="B33" s="13"/>
      <c r="C33" s="14"/>
      <c r="D33" s="73"/>
      <c r="E33" s="99"/>
      <c r="F33" s="111"/>
      <c r="G33" s="104"/>
      <c r="H33" s="15"/>
    </row>
    <row r="34" spans="1:8" ht="15">
      <c r="A34" s="70" t="s">
        <v>76</v>
      </c>
      <c r="B34" s="13"/>
      <c r="C34" s="14"/>
      <c r="D34" s="73">
        <v>6</v>
      </c>
      <c r="E34" s="99">
        <v>4759602</v>
      </c>
      <c r="F34" s="111">
        <v>1023045</v>
      </c>
      <c r="G34" s="104">
        <f>F34/E34</f>
        <v>0.21494339232566084</v>
      </c>
      <c r="H34" s="15"/>
    </row>
    <row r="35" spans="1:8" ht="15">
      <c r="A35" s="16" t="s">
        <v>28</v>
      </c>
      <c r="B35" s="13"/>
      <c r="C35" s="14"/>
      <c r="D35" s="77"/>
      <c r="E35" s="99"/>
      <c r="F35" s="111"/>
      <c r="G35" s="105"/>
      <c r="H35" s="15"/>
    </row>
    <row r="36" spans="1:8" ht="15">
      <c r="A36" s="16" t="s">
        <v>44</v>
      </c>
      <c r="B36" s="13"/>
      <c r="C36" s="14"/>
      <c r="D36" s="77"/>
      <c r="E36" s="99"/>
      <c r="F36" s="111">
        <v>20</v>
      </c>
      <c r="G36" s="105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ht="15">
      <c r="A38" s="17"/>
      <c r="B38" s="18"/>
      <c r="C38" s="14"/>
      <c r="D38" s="77"/>
      <c r="E38" s="96"/>
      <c r="F38" s="96"/>
      <c r="G38" s="105"/>
      <c r="H38" s="15"/>
    </row>
    <row r="39" spans="1:8" ht="15">
      <c r="A39" s="19" t="s">
        <v>31</v>
      </c>
      <c r="B39" s="20"/>
      <c r="C39" s="21"/>
      <c r="D39" s="81">
        <f>SUM(D9:D38)</f>
        <v>39</v>
      </c>
      <c r="E39" s="82">
        <f>SUM(E9:E38)</f>
        <v>14256461</v>
      </c>
      <c r="F39" s="82">
        <f>SUM(F9:F38)</f>
        <v>3215532.42</v>
      </c>
      <c r="G39" s="106">
        <f>F39/E39</f>
        <v>0.22554913312637687</v>
      </c>
      <c r="H39" s="15"/>
    </row>
    <row r="40" spans="1:8" ht="15">
      <c r="A40" s="120"/>
      <c r="B40" s="121"/>
      <c r="C40" s="21"/>
      <c r="D40" s="122"/>
      <c r="E40" s="123"/>
      <c r="F40" s="123"/>
      <c r="G40" s="124"/>
      <c r="H40" s="15"/>
    </row>
    <row r="41" spans="1:8" ht="17.25">
      <c r="A41" s="23" t="s">
        <v>32</v>
      </c>
      <c r="B41" s="24"/>
      <c r="C41" s="24"/>
      <c r="D41" s="25"/>
      <c r="E41" s="87"/>
      <c r="F41" s="88"/>
      <c r="G41" s="107"/>
      <c r="H41" s="15"/>
    </row>
    <row r="42" spans="1:8" ht="15">
      <c r="A42" s="26"/>
      <c r="B42" s="26"/>
      <c r="C42" s="26"/>
      <c r="D42" s="89"/>
      <c r="E42" s="25" t="s">
        <v>134</v>
      </c>
      <c r="F42" s="25" t="s">
        <v>134</v>
      </c>
      <c r="G42" s="108" t="s">
        <v>5</v>
      </c>
      <c r="H42" s="15"/>
    </row>
    <row r="43" spans="1:8" ht="1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109" t="s">
        <v>136</v>
      </c>
      <c r="H43" s="15"/>
    </row>
    <row r="44" spans="1:8" ht="15">
      <c r="A44" s="27" t="s">
        <v>33</v>
      </c>
      <c r="B44" s="28"/>
      <c r="C44" s="14"/>
      <c r="D44" s="73">
        <v>138</v>
      </c>
      <c r="E44" s="74">
        <v>25859891.78</v>
      </c>
      <c r="F44" s="74">
        <v>1280826.69</v>
      </c>
      <c r="G44" s="104">
        <f>1-(+F44/E44)</f>
        <v>0.9504705317061463</v>
      </c>
      <c r="H44" s="15"/>
    </row>
    <row r="45" spans="1:8" ht="15">
      <c r="A45" s="27" t="s">
        <v>34</v>
      </c>
      <c r="B45" s="28"/>
      <c r="C45" s="14"/>
      <c r="D45" s="73">
        <v>9</v>
      </c>
      <c r="E45" s="74">
        <v>4388069.29</v>
      </c>
      <c r="F45" s="74">
        <v>417914.42</v>
      </c>
      <c r="G45" s="104">
        <f aca="true" t="shared" si="1" ref="G45:G54">1-(+F45/E45)</f>
        <v>0.9047612076335285</v>
      </c>
      <c r="H45" s="15"/>
    </row>
    <row r="46" spans="1:8" ht="15">
      <c r="A46" s="27" t="s">
        <v>35</v>
      </c>
      <c r="B46" s="28"/>
      <c r="C46" s="14"/>
      <c r="D46" s="73">
        <v>147</v>
      </c>
      <c r="E46" s="74">
        <v>21710683.33</v>
      </c>
      <c r="F46" s="74">
        <v>1059557.52</v>
      </c>
      <c r="G46" s="104">
        <f t="shared" si="1"/>
        <v>0.9511964914279831</v>
      </c>
      <c r="H46" s="15"/>
    </row>
    <row r="47" spans="1:8" ht="15">
      <c r="A47" s="27" t="s">
        <v>36</v>
      </c>
      <c r="B47" s="28"/>
      <c r="C47" s="14"/>
      <c r="D47" s="73">
        <v>6</v>
      </c>
      <c r="E47" s="74">
        <v>1033617</v>
      </c>
      <c r="F47" s="74">
        <v>103300.52</v>
      </c>
      <c r="G47" s="104">
        <f t="shared" si="1"/>
        <v>0.9000591902029476</v>
      </c>
      <c r="H47" s="15"/>
    </row>
    <row r="48" spans="1:8" ht="15">
      <c r="A48" s="27" t="s">
        <v>37</v>
      </c>
      <c r="B48" s="28"/>
      <c r="C48" s="14"/>
      <c r="D48" s="73">
        <v>106</v>
      </c>
      <c r="E48" s="74">
        <v>14096649.77</v>
      </c>
      <c r="F48" s="74">
        <v>864141.58</v>
      </c>
      <c r="G48" s="104">
        <f t="shared" si="1"/>
        <v>0.938698797650557</v>
      </c>
      <c r="H48" s="15"/>
    </row>
    <row r="49" spans="1:8" ht="15">
      <c r="A49" s="27" t="s">
        <v>38</v>
      </c>
      <c r="B49" s="28"/>
      <c r="C49" s="14"/>
      <c r="D49" s="73"/>
      <c r="E49" s="74"/>
      <c r="F49" s="74"/>
      <c r="G49" s="104"/>
      <c r="H49" s="2"/>
    </row>
    <row r="50" spans="1:8" ht="15">
      <c r="A50" s="27" t="s">
        <v>39</v>
      </c>
      <c r="B50" s="28"/>
      <c r="C50" s="14"/>
      <c r="D50" s="73">
        <v>10</v>
      </c>
      <c r="E50" s="74">
        <v>2302005</v>
      </c>
      <c r="F50" s="74">
        <v>252798.4</v>
      </c>
      <c r="G50" s="104">
        <f t="shared" si="1"/>
        <v>0.8901833836155872</v>
      </c>
      <c r="H50" s="2"/>
    </row>
    <row r="51" spans="1:8" ht="15">
      <c r="A51" s="27" t="s">
        <v>40</v>
      </c>
      <c r="B51" s="28"/>
      <c r="C51" s="14"/>
      <c r="D51" s="73">
        <v>4</v>
      </c>
      <c r="E51" s="74">
        <v>1068350</v>
      </c>
      <c r="F51" s="74">
        <v>26570</v>
      </c>
      <c r="G51" s="104">
        <f t="shared" si="1"/>
        <v>0.9751298731689053</v>
      </c>
      <c r="H51" s="2"/>
    </row>
    <row r="52" spans="1:8" ht="15">
      <c r="A52" s="54" t="s">
        <v>41</v>
      </c>
      <c r="B52" s="28"/>
      <c r="C52" s="14"/>
      <c r="D52" s="73">
        <v>2</v>
      </c>
      <c r="E52" s="74">
        <v>797875</v>
      </c>
      <c r="F52" s="74">
        <v>40650</v>
      </c>
      <c r="G52" s="104">
        <f t="shared" si="1"/>
        <v>0.9490521698261005</v>
      </c>
      <c r="H52" s="2"/>
    </row>
    <row r="53" spans="1:8" ht="15">
      <c r="A53" s="55" t="s">
        <v>60</v>
      </c>
      <c r="B53" s="28"/>
      <c r="C53" s="14"/>
      <c r="D53" s="73"/>
      <c r="E53" s="74"/>
      <c r="F53" s="74"/>
      <c r="G53" s="104"/>
      <c r="H53" s="2"/>
    </row>
    <row r="54" spans="1:8" ht="15">
      <c r="A54" s="27" t="s">
        <v>99</v>
      </c>
      <c r="B54" s="28"/>
      <c r="C54" s="14"/>
      <c r="D54" s="73">
        <v>1352</v>
      </c>
      <c r="E54" s="74">
        <v>127689674.54</v>
      </c>
      <c r="F54" s="74">
        <v>13742840.24</v>
      </c>
      <c r="G54" s="104">
        <f t="shared" si="1"/>
        <v>0.8923731281365673</v>
      </c>
      <c r="H54" s="2"/>
    </row>
    <row r="55" spans="1:8" ht="15">
      <c r="A55" s="71" t="s">
        <v>100</v>
      </c>
      <c r="B55" s="30"/>
      <c r="C55" s="14"/>
      <c r="D55" s="73"/>
      <c r="E55" s="74"/>
      <c r="F55" s="74"/>
      <c r="G55" s="104"/>
      <c r="H55" s="2"/>
    </row>
    <row r="56" spans="1:8" ht="15">
      <c r="A56" s="16" t="s">
        <v>42</v>
      </c>
      <c r="B56" s="30"/>
      <c r="C56" s="14"/>
      <c r="D56" s="77"/>
      <c r="E56" s="96"/>
      <c r="F56" s="74"/>
      <c r="G56" s="105"/>
      <c r="H56" s="2"/>
    </row>
    <row r="57" spans="1:8" ht="15">
      <c r="A57" s="16" t="s">
        <v>43</v>
      </c>
      <c r="B57" s="28"/>
      <c r="C57" s="14"/>
      <c r="D57" s="77"/>
      <c r="E57" s="96"/>
      <c r="F57" s="74"/>
      <c r="G57" s="105"/>
      <c r="H57" s="2"/>
    </row>
    <row r="58" spans="1:8" ht="15">
      <c r="A58" s="16" t="s">
        <v>44</v>
      </c>
      <c r="B58" s="28"/>
      <c r="C58" s="14"/>
      <c r="D58" s="77"/>
      <c r="E58" s="95"/>
      <c r="F58" s="74"/>
      <c r="G58" s="105"/>
      <c r="H58" s="2"/>
    </row>
    <row r="59" spans="1:8" ht="15">
      <c r="A59" s="16" t="s">
        <v>30</v>
      </c>
      <c r="B59" s="28"/>
      <c r="C59" s="14"/>
      <c r="D59" s="77"/>
      <c r="E59" s="95"/>
      <c r="F59" s="74"/>
      <c r="G59" s="105"/>
      <c r="H59" s="2"/>
    </row>
    <row r="60" spans="1:8" ht="15">
      <c r="A60" s="32"/>
      <c r="B60" s="18"/>
      <c r="C60" s="14"/>
      <c r="D60" s="77"/>
      <c r="E60" s="80"/>
      <c r="F60" s="80"/>
      <c r="G60" s="105"/>
      <c r="H60" s="2"/>
    </row>
    <row r="61" spans="1:8" ht="15">
      <c r="A61" s="20" t="s">
        <v>45</v>
      </c>
      <c r="B61" s="20"/>
      <c r="C61" s="21"/>
      <c r="D61" s="81">
        <f>SUM(D44:D57)</f>
        <v>1774</v>
      </c>
      <c r="E61" s="82">
        <f>SUM(E44:E60)</f>
        <v>198946815.71</v>
      </c>
      <c r="F61" s="82">
        <f>SUM(F44:F60)</f>
        <v>17788599.37</v>
      </c>
      <c r="G61" s="110">
        <f>1-(+F61/E61)</f>
        <v>0.9105861568755641</v>
      </c>
      <c r="H61" s="2"/>
    </row>
    <row r="62" spans="1:8" ht="15">
      <c r="A62" s="33"/>
      <c r="B62" s="33"/>
      <c r="C62" s="33"/>
      <c r="D62" s="91"/>
      <c r="E62" s="92"/>
      <c r="F62" s="34"/>
      <c r="G62" s="34"/>
      <c r="H62" s="2"/>
    </row>
    <row r="63" spans="1:8" ht="17.25">
      <c r="A63" s="35" t="s">
        <v>46</v>
      </c>
      <c r="B63" s="36"/>
      <c r="C63" s="36"/>
      <c r="D63" s="36"/>
      <c r="E63" s="36"/>
      <c r="F63" s="37">
        <f>F61+F39</f>
        <v>21004131.79</v>
      </c>
      <c r="G63" s="36"/>
      <c r="H63" s="2"/>
    </row>
    <row r="64" spans="1:8" ht="17.25">
      <c r="A64" s="43"/>
      <c r="B64" s="39"/>
      <c r="C64" s="39"/>
      <c r="D64" s="39"/>
      <c r="E64" s="44"/>
      <c r="F64" s="2"/>
      <c r="G64" s="2"/>
      <c r="H64" s="2"/>
    </row>
    <row r="65" spans="1:8" ht="1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">
      <c r="A68" s="4"/>
      <c r="B68" s="40"/>
      <c r="C68" s="40"/>
      <c r="D68" s="40"/>
      <c r="E68" s="40"/>
      <c r="F68" s="41"/>
      <c r="G68" s="40"/>
      <c r="H68" s="2"/>
    </row>
    <row r="69" spans="1:8" ht="17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7.25">
      <c r="A70" s="43"/>
      <c r="B70" s="39"/>
      <c r="C70" s="39"/>
      <c r="D70" s="39"/>
      <c r="E70" s="39"/>
      <c r="F70" s="2"/>
      <c r="G70" s="2"/>
      <c r="H70" s="2"/>
    </row>
    <row r="71" spans="1:8" ht="15">
      <c r="A71" s="48"/>
      <c r="B71" s="2"/>
      <c r="C71" s="2"/>
      <c r="D71" s="2"/>
      <c r="E71" s="2"/>
      <c r="F71" s="2"/>
      <c r="G71" s="2"/>
      <c r="H71" s="2"/>
    </row>
  </sheetData>
  <sheetProtection/>
  <printOptions horizontalCentered="1"/>
  <pageMargins left="0.75" right="0.75" top="0.25" bottom="0.25" header="0.5" footer="0.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Goforth</dc:creator>
  <cp:keywords/>
  <dc:description/>
  <cp:lastModifiedBy>Jennifer Bruns</cp:lastModifiedBy>
  <cp:lastPrinted>2022-08-09T12:44:19Z</cp:lastPrinted>
  <dcterms:created xsi:type="dcterms:W3CDTF">2012-06-07T14:04:25Z</dcterms:created>
  <dcterms:modified xsi:type="dcterms:W3CDTF">2022-12-28T17:10:14Z</dcterms:modified>
  <cp:category/>
  <cp:version/>
  <cp:contentType/>
  <cp:contentStatus/>
</cp:coreProperties>
</file>