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Financials\"/>
    </mc:Choice>
  </mc:AlternateContent>
  <bookViews>
    <workbookView xWindow="-210" yWindow="135" windowWidth="7845" windowHeight="4080" tabRatio="684"/>
  </bookViews>
  <sheets>
    <sheet name="ARG" sheetId="1" r:id="rId1"/>
    <sheet name="CARUTHERSVILLE" sheetId="2" r:id="rId2"/>
    <sheet name="HOLLYWOOD" sheetId="3" r:id="rId3"/>
    <sheet name="HARKC" sheetId="4" r:id="rId4"/>
    <sheet name="BALLYSKC" sheetId="5" r:id="rId5"/>
    <sheet name="AMERKC" sheetId="6" r:id="rId6"/>
    <sheet name="LAGRANGE" sheetId="7" r:id="rId7"/>
    <sheet name="AMERSC" sheetId="8" r:id="rId8"/>
    <sheet name="RIVERCITY" sheetId="9" r:id="rId9"/>
    <sheet name="HORSESHOE" sheetId="10" r:id="rId10"/>
    <sheet name="ISLEBV" sheetId="11" r:id="rId11"/>
    <sheet name="STJO" sheetId="12" r:id="rId12"/>
    <sheet name="CAPE" sheetId="14" r:id="rId13"/>
    <sheet name="STATE TOTALS" sheetId="13" r:id="rId14"/>
  </sheets>
  <definedNames>
    <definedName name="_xlnm.Print_Area" localSheetId="13">'STATE TOTALS'!$A$1:$C$23</definedName>
  </definedNames>
  <calcPr calcId="162913"/>
</workbook>
</file>

<file path=xl/calcChain.xml><?xml version="1.0" encoding="utf-8"?>
<calcChain xmlns="http://schemas.openxmlformats.org/spreadsheetml/2006/main">
  <c r="F63" i="14" l="1"/>
  <c r="G61" i="14"/>
  <c r="F61" i="14"/>
  <c r="E61" i="14"/>
  <c r="D61" i="14"/>
  <c r="G55" i="14"/>
  <c r="G54" i="14"/>
  <c r="G52" i="14"/>
  <c r="G51" i="14"/>
  <c r="G50" i="14"/>
  <c r="G48" i="14"/>
  <c r="G47" i="14"/>
  <c r="G46" i="14"/>
  <c r="G44" i="14"/>
  <c r="G39" i="14"/>
  <c r="F39" i="14"/>
  <c r="E39" i="14"/>
  <c r="D39" i="14"/>
  <c r="G34" i="14"/>
  <c r="G30" i="14"/>
  <c r="G29" i="14"/>
  <c r="G26" i="14"/>
  <c r="G24" i="14"/>
  <c r="G19" i="14"/>
  <c r="G15" i="14"/>
  <c r="F60" i="12"/>
  <c r="F62" i="12"/>
  <c r="E60" i="12"/>
  <c r="D60" i="12"/>
  <c r="G53" i="12"/>
  <c r="G50" i="12"/>
  <c r="G48" i="12"/>
  <c r="G47" i="12"/>
  <c r="G46" i="12"/>
  <c r="G44" i="12"/>
  <c r="G39" i="12"/>
  <c r="F39" i="12"/>
  <c r="E39" i="12"/>
  <c r="D39" i="12"/>
  <c r="G33" i="12"/>
  <c r="G18" i="12"/>
  <c r="G17" i="12"/>
  <c r="F62" i="7"/>
  <c r="G60" i="7"/>
  <c r="F60" i="7"/>
  <c r="E60" i="7"/>
  <c r="D60" i="7"/>
  <c r="G53" i="7"/>
  <c r="G50" i="7"/>
  <c r="G48" i="7"/>
  <c r="G47" i="7"/>
  <c r="G46" i="7"/>
  <c r="G44" i="7"/>
  <c r="F39" i="7"/>
  <c r="E39" i="7"/>
  <c r="G39" i="7"/>
  <c r="D39" i="7"/>
  <c r="G31" i="7"/>
  <c r="G15" i="7"/>
  <c r="G9" i="7"/>
  <c r="F61" i="10"/>
  <c r="G61" i="10"/>
  <c r="E61" i="10"/>
  <c r="D61" i="10"/>
  <c r="G54" i="10"/>
  <c r="G53" i="10"/>
  <c r="G52" i="10"/>
  <c r="G50" i="10"/>
  <c r="G49" i="10"/>
  <c r="G48" i="10"/>
  <c r="G47" i="10"/>
  <c r="G46" i="10"/>
  <c r="G45" i="10"/>
  <c r="G44" i="10"/>
  <c r="F39" i="10"/>
  <c r="G39" i="10"/>
  <c r="E39" i="10"/>
  <c r="D39" i="10"/>
  <c r="G34" i="10"/>
  <c r="G33" i="10"/>
  <c r="G29" i="10"/>
  <c r="G28" i="10"/>
  <c r="G26" i="10"/>
  <c r="G25" i="10"/>
  <c r="G20" i="10"/>
  <c r="G19" i="10"/>
  <c r="G16" i="10"/>
  <c r="F15" i="10"/>
  <c r="G15" i="10"/>
  <c r="E15" i="10"/>
  <c r="G12" i="10"/>
  <c r="G10" i="10"/>
  <c r="F61" i="9"/>
  <c r="G61" i="9"/>
  <c r="E61" i="9"/>
  <c r="D61" i="9"/>
  <c r="G54" i="9"/>
  <c r="G52" i="9"/>
  <c r="G51" i="9"/>
  <c r="G50" i="9"/>
  <c r="G48" i="9"/>
  <c r="G47" i="9"/>
  <c r="G46" i="9"/>
  <c r="G45" i="9"/>
  <c r="G44" i="9"/>
  <c r="G39" i="9"/>
  <c r="F39" i="9"/>
  <c r="E39" i="9"/>
  <c r="D39" i="9"/>
  <c r="G34" i="9"/>
  <c r="G32" i="9"/>
  <c r="G29" i="9"/>
  <c r="G25" i="9"/>
  <c r="G24" i="9"/>
  <c r="G23" i="9"/>
  <c r="G20" i="9"/>
  <c r="G18" i="9"/>
  <c r="G17" i="9"/>
  <c r="G16" i="9"/>
  <c r="G14" i="9"/>
  <c r="G13" i="9"/>
  <c r="F64" i="6"/>
  <c r="F62" i="6"/>
  <c r="G62" i="6"/>
  <c r="E62" i="6"/>
  <c r="D62" i="6"/>
  <c r="G55" i="6"/>
  <c r="G54" i="6"/>
  <c r="G53" i="6"/>
  <c r="G52" i="6"/>
  <c r="G51" i="6"/>
  <c r="G50" i="6"/>
  <c r="G48" i="6"/>
  <c r="G46" i="6"/>
  <c r="G45" i="6"/>
  <c r="G44" i="6"/>
  <c r="F39" i="6"/>
  <c r="G39" i="6"/>
  <c r="E39" i="6"/>
  <c r="D39" i="6"/>
  <c r="G34" i="6"/>
  <c r="G33" i="6"/>
  <c r="G32" i="6"/>
  <c r="G31" i="6"/>
  <c r="G30" i="6"/>
  <c r="G25" i="6"/>
  <c r="G23" i="6"/>
  <c r="G22" i="6"/>
  <c r="G21" i="6"/>
  <c r="G19" i="6"/>
  <c r="G18" i="6"/>
  <c r="G17" i="6"/>
  <c r="G16" i="6"/>
  <c r="G15" i="6"/>
  <c r="G14" i="6"/>
  <c r="G13" i="6"/>
  <c r="G11" i="6"/>
  <c r="F62" i="5"/>
  <c r="F64" i="5"/>
  <c r="E62" i="5"/>
  <c r="D62" i="5"/>
  <c r="G56" i="5"/>
  <c r="G54" i="5"/>
  <c r="G50" i="5"/>
  <c r="G48" i="5"/>
  <c r="G46" i="5"/>
  <c r="F39" i="5"/>
  <c r="G39" i="5"/>
  <c r="E39" i="5"/>
  <c r="D39" i="5"/>
  <c r="G25" i="5"/>
  <c r="G24" i="5"/>
  <c r="G23" i="5"/>
  <c r="G18" i="5"/>
  <c r="G17" i="5"/>
  <c r="G14" i="5"/>
  <c r="G12" i="5"/>
  <c r="G10" i="5"/>
  <c r="F61" i="4"/>
  <c r="G61" i="4"/>
  <c r="E61" i="4"/>
  <c r="D61" i="4"/>
  <c r="G54" i="4"/>
  <c r="G53" i="4"/>
  <c r="G52" i="4"/>
  <c r="G51" i="4"/>
  <c r="G50" i="4"/>
  <c r="G49" i="4"/>
  <c r="G48" i="4"/>
  <c r="G46" i="4"/>
  <c r="G45" i="4"/>
  <c r="G44" i="4"/>
  <c r="F39" i="4"/>
  <c r="G39" i="4"/>
  <c r="E39" i="4"/>
  <c r="D39" i="4"/>
  <c r="G33" i="4"/>
  <c r="G31" i="4"/>
  <c r="G28" i="4"/>
  <c r="G26" i="4"/>
  <c r="G24" i="4"/>
  <c r="G23" i="4"/>
  <c r="G22" i="4"/>
  <c r="G21" i="4"/>
  <c r="G19" i="4"/>
  <c r="G18" i="4"/>
  <c r="G17" i="4"/>
  <c r="G16" i="4"/>
  <c r="G15" i="4"/>
  <c r="G14" i="4"/>
  <c r="G11" i="4"/>
  <c r="G10" i="4"/>
  <c r="F75" i="3"/>
  <c r="F77" i="3"/>
  <c r="E75" i="3"/>
  <c r="D75" i="3"/>
  <c r="G68" i="3"/>
  <c r="G67" i="3"/>
  <c r="G66" i="3"/>
  <c r="G64" i="3"/>
  <c r="G63" i="3"/>
  <c r="G62" i="3"/>
  <c r="G61" i="3"/>
  <c r="G60" i="3"/>
  <c r="G59" i="3"/>
  <c r="G58" i="3"/>
  <c r="F53" i="3"/>
  <c r="E53" i="3"/>
  <c r="D53" i="3"/>
  <c r="G39" i="3"/>
  <c r="F39" i="3"/>
  <c r="E39" i="3"/>
  <c r="D39" i="3"/>
  <c r="G34" i="3"/>
  <c r="G32" i="3"/>
  <c r="G29" i="3"/>
  <c r="G28" i="3"/>
  <c r="G26" i="3"/>
  <c r="G24" i="3"/>
  <c r="G23" i="3"/>
  <c r="G22" i="3"/>
  <c r="G21" i="3"/>
  <c r="G18" i="3"/>
  <c r="G17" i="3"/>
  <c r="G13" i="3"/>
  <c r="G11" i="3"/>
  <c r="G9" i="3"/>
  <c r="F62" i="2"/>
  <c r="F60" i="2"/>
  <c r="G60" i="2"/>
  <c r="E60" i="2"/>
  <c r="D60" i="2"/>
  <c r="G54" i="2"/>
  <c r="G53" i="2"/>
  <c r="G50" i="2"/>
  <c r="G48" i="2"/>
  <c r="G47" i="2"/>
  <c r="G46" i="2"/>
  <c r="F39" i="2"/>
  <c r="G39" i="2"/>
  <c r="E39" i="2"/>
  <c r="D39" i="2"/>
  <c r="G32" i="2"/>
  <c r="G30" i="2"/>
  <c r="G29" i="2"/>
  <c r="G18" i="2"/>
  <c r="F60" i="11"/>
  <c r="G60" i="11"/>
  <c r="E60" i="11"/>
  <c r="D60" i="11"/>
  <c r="G53" i="11"/>
  <c r="G51" i="11"/>
  <c r="G50" i="11"/>
  <c r="G49" i="11"/>
  <c r="G48" i="11"/>
  <c r="G47" i="11"/>
  <c r="G46" i="11"/>
  <c r="G44" i="11"/>
  <c r="F39" i="11"/>
  <c r="E39" i="11"/>
  <c r="G39" i="11"/>
  <c r="D39" i="11"/>
  <c r="G34" i="11"/>
  <c r="G33" i="11"/>
  <c r="G30" i="11"/>
  <c r="G29" i="11"/>
  <c r="G22" i="11"/>
  <c r="G18" i="11"/>
  <c r="G15" i="11"/>
  <c r="G11" i="11"/>
  <c r="G9" i="11"/>
  <c r="G75" i="8"/>
  <c r="F75" i="8"/>
  <c r="E75" i="8"/>
  <c r="D75" i="8"/>
  <c r="G69" i="8"/>
  <c r="G68" i="8"/>
  <c r="G67" i="8"/>
  <c r="G66" i="8"/>
  <c r="G65" i="8"/>
  <c r="G64" i="8"/>
  <c r="G62" i="8"/>
  <c r="G61" i="8"/>
  <c r="G60" i="8"/>
  <c r="G59" i="8"/>
  <c r="G58" i="8"/>
  <c r="F53" i="8"/>
  <c r="B13" i="13"/>
  <c r="E53" i="8"/>
  <c r="D53" i="8"/>
  <c r="G44" i="8"/>
  <c r="F39" i="8"/>
  <c r="G39" i="8"/>
  <c r="E39" i="8"/>
  <c r="D39" i="8"/>
  <c r="G34" i="8"/>
  <c r="G33" i="8"/>
  <c r="G32" i="8"/>
  <c r="G29" i="8"/>
  <c r="G28" i="8"/>
  <c r="G26" i="8"/>
  <c r="G25" i="8"/>
  <c r="G24" i="8"/>
  <c r="G23" i="8"/>
  <c r="G21" i="8"/>
  <c r="G19" i="8"/>
  <c r="G18" i="8"/>
  <c r="G13" i="8"/>
  <c r="G12" i="8"/>
  <c r="G11" i="8"/>
  <c r="G10" i="8"/>
  <c r="F61" i="1"/>
  <c r="E61" i="1"/>
  <c r="D61" i="1"/>
  <c r="G54" i="1"/>
  <c r="G52" i="1"/>
  <c r="G50" i="1"/>
  <c r="G49" i="1"/>
  <c r="G48" i="1"/>
  <c r="G47" i="1"/>
  <c r="G46" i="1"/>
  <c r="G45" i="1"/>
  <c r="G44" i="1"/>
  <c r="G31" i="1"/>
  <c r="G30" i="1"/>
  <c r="G25" i="1"/>
  <c r="G22" i="1"/>
  <c r="G20" i="1"/>
  <c r="G18" i="1"/>
  <c r="G17" i="1"/>
  <c r="G16" i="1"/>
  <c r="G15" i="1"/>
  <c r="G13" i="1"/>
  <c r="G10" i="1"/>
  <c r="G9" i="1"/>
  <c r="B16" i="13"/>
  <c r="B12" i="13"/>
  <c r="B11" i="13"/>
  <c r="F39" i="1"/>
  <c r="G39" i="1"/>
  <c r="E39" i="1"/>
  <c r="B7" i="13"/>
  <c r="D39" i="1"/>
  <c r="A3" i="4"/>
  <c r="A3" i="14"/>
  <c r="A4" i="13"/>
  <c r="A3" i="12"/>
  <c r="A3" i="11"/>
  <c r="A3" i="10"/>
  <c r="A3" i="9"/>
  <c r="A3" i="8"/>
  <c r="A3" i="7"/>
  <c r="A3" i="6"/>
  <c r="A3" i="5"/>
  <c r="A3" i="3"/>
  <c r="A3" i="2"/>
  <c r="G60" i="12"/>
  <c r="B17" i="13"/>
  <c r="F63" i="10"/>
  <c r="F63" i="9"/>
  <c r="G62" i="5"/>
  <c r="F63" i="4"/>
  <c r="G75" i="3"/>
  <c r="B14" i="13"/>
  <c r="B8" i="13"/>
  <c r="B9" i="13"/>
  <c r="F62" i="11"/>
  <c r="B6" i="13"/>
  <c r="B18" i="13"/>
  <c r="B19" i="13"/>
  <c r="G53" i="8"/>
  <c r="F77" i="8"/>
  <c r="G61" i="1"/>
  <c r="F63" i="1"/>
  <c r="B21" i="13"/>
</calcChain>
</file>

<file path=xl/sharedStrings.xml><?xml version="1.0" encoding="utf-8"?>
<sst xmlns="http://schemas.openxmlformats.org/spreadsheetml/2006/main" count="963" uniqueCount="162">
  <si>
    <t>MISSOURI GAMING COMMISSION</t>
  </si>
  <si>
    <t>DETAIL GAMING STATS - PUBLIC REPORT</t>
  </si>
  <si>
    <t>BOAT:    ARGOSY RIVERSIDE</t>
  </si>
  <si>
    <t>TABLE GAMES:</t>
  </si>
  <si>
    <t>TABLE</t>
  </si>
  <si>
    <t>ACTUAL</t>
  </si>
  <si>
    <t>UNITS</t>
  </si>
  <si>
    <t>DROP</t>
  </si>
  <si>
    <t>AGR</t>
  </si>
  <si>
    <t>HOLD %</t>
  </si>
  <si>
    <t xml:space="preserve">   Blackjack</t>
  </si>
  <si>
    <t xml:space="preserve">   Double Deck Blackjack</t>
  </si>
  <si>
    <t xml:space="preserve">   Face Up Blackjack</t>
  </si>
  <si>
    <t xml:space="preserve">   Caribbean Stud</t>
  </si>
  <si>
    <t xml:space="preserve">   Craps</t>
  </si>
  <si>
    <t xml:space="preserve">   Craps No More</t>
  </si>
  <si>
    <t xml:space="preserve">   No Craps, Craps</t>
  </si>
  <si>
    <t xml:space="preserve">   Let It Ride</t>
  </si>
  <si>
    <t xml:space="preserve">   Mini Bacarrat</t>
  </si>
  <si>
    <t xml:space="preserve">   Pai Gow Poker</t>
  </si>
  <si>
    <t xml:space="preserve">   Roulette</t>
  </si>
  <si>
    <t xml:space="preserve">   Poker w/o bad beat</t>
  </si>
  <si>
    <t xml:space="preserve">   Bad Beat Poker - house funded</t>
  </si>
  <si>
    <t xml:space="preserve">   Bad Beat Poker - player funded</t>
  </si>
  <si>
    <t xml:space="preserve">   Three Card Poker/Stud</t>
  </si>
  <si>
    <t xml:space="preserve">   Mississippi Stud</t>
  </si>
  <si>
    <t xml:space="preserve">   BJ 21 +3</t>
  </si>
  <si>
    <t xml:space="preserve">   Ultimate Texas Hold'em</t>
  </si>
  <si>
    <t xml:space="preserve">   Table Tournaments</t>
  </si>
  <si>
    <t xml:space="preserve">   Other </t>
  </si>
  <si>
    <t xml:space="preserve">   Rounding</t>
  </si>
  <si>
    <t xml:space="preserve">  TOTAL TABLE GAMES:</t>
  </si>
  <si>
    <t>ELECTRONIC GAMING DEVICES:</t>
  </si>
  <si>
    <t xml:space="preserve">     5 cents</t>
  </si>
  <si>
    <t xml:space="preserve">   10 cents</t>
  </si>
  <si>
    <t xml:space="preserve">   25 cents</t>
  </si>
  <si>
    <t xml:space="preserve">   50 cents</t>
  </si>
  <si>
    <t xml:space="preserve">   $1.00</t>
  </si>
  <si>
    <t xml:space="preserve">   $2.00</t>
  </si>
  <si>
    <t xml:space="preserve">   $5.00</t>
  </si>
  <si>
    <t xml:space="preserve">   $10.00</t>
  </si>
  <si>
    <t xml:space="preserve">   $25.00</t>
  </si>
  <si>
    <t xml:space="preserve">   Slot Tournaments</t>
  </si>
  <si>
    <t xml:space="preserve">   Wide Area Progressive</t>
  </si>
  <si>
    <t xml:space="preserve">   Other</t>
  </si>
  <si>
    <t xml:space="preserve">     TOTAL SLOTS:</t>
  </si>
  <si>
    <t>TOTAL AGR FOR MONTH:</t>
  </si>
  <si>
    <t xml:space="preserve">(1) The above payout percentages for slots represent the actual payout for a one month period only.  </t>
  </si>
  <si>
    <t xml:space="preserve">     The 80% minimum payout per Section 313.805(12) RSMO is not limited to any one month period </t>
  </si>
  <si>
    <t xml:space="preserve">     and is calculated based on standard probability and statistical theory.</t>
  </si>
  <si>
    <t>NOTE:  THE FIGURES IN THIS REPORT ARE SUBJECT TO ADJUSTMENT</t>
  </si>
  <si>
    <t>DETAIL GAMING STATS  - PUBLIC REPORT</t>
  </si>
  <si>
    <t xml:space="preserve">   Single Deck Blackjack</t>
  </si>
  <si>
    <t xml:space="preserve">   Texas Shootout</t>
  </si>
  <si>
    <t xml:space="preserve">   Ultimate Texas Hold'Em</t>
  </si>
  <si>
    <t xml:space="preserve">   Midi Bacarrat</t>
  </si>
  <si>
    <t xml:space="preserve">   EZ Bacarrat</t>
  </si>
  <si>
    <t xml:space="preserve">   Crazy 4 Poker</t>
  </si>
  <si>
    <t xml:space="preserve">   21 Plus 3</t>
  </si>
  <si>
    <t xml:space="preserve">   Four Card Poker</t>
  </si>
  <si>
    <t xml:space="preserve">   $100.00</t>
  </si>
  <si>
    <t xml:space="preserve">     1 cent</t>
  </si>
  <si>
    <t xml:space="preserve">     2 cents</t>
  </si>
  <si>
    <t xml:space="preserve">   Ultimate Texas Hold 'Em</t>
  </si>
  <si>
    <t xml:space="preserve">   Six Card Poker</t>
  </si>
  <si>
    <t xml:space="preserve">   21 plus 3</t>
  </si>
  <si>
    <t xml:space="preserve">   Prime 21</t>
  </si>
  <si>
    <t xml:space="preserve">   EZ Pai Gow</t>
  </si>
  <si>
    <t>BOAT:     MARK TWAIN</t>
  </si>
  <si>
    <t xml:space="preserve">   Face Down Blackjack</t>
  </si>
  <si>
    <t xml:space="preserve">   Big Six</t>
  </si>
  <si>
    <t xml:space="preserve">   Let It Ride Bonus</t>
  </si>
  <si>
    <t>BOAT:     ST. CHARLES</t>
  </si>
  <si>
    <t xml:space="preserve">   Three Card Progressive</t>
  </si>
  <si>
    <t xml:space="preserve">   Blackjack plus 3</t>
  </si>
  <si>
    <t xml:space="preserve">   Dragon Bonus</t>
  </si>
  <si>
    <t xml:space="preserve">   EZ Baccarat</t>
  </si>
  <si>
    <t>BOAT:     RIVER CITY</t>
  </si>
  <si>
    <t xml:space="preserve">   Bonus Craps</t>
  </si>
  <si>
    <t xml:space="preserve">   Blackjack Switch</t>
  </si>
  <si>
    <t>BOAT:  ISLE OF CAPRI - BOONVILLE</t>
  </si>
  <si>
    <t>BOAT:      ST. JO FRONTIER</t>
  </si>
  <si>
    <t>STATEWIDE TOTALS</t>
  </si>
  <si>
    <t xml:space="preserve">     TABLE GAMES:</t>
  </si>
  <si>
    <t xml:space="preserve">     TABLE DROP:</t>
  </si>
  <si>
    <t xml:space="preserve">     TABLE AGR:</t>
  </si>
  <si>
    <t xml:space="preserve">     ACTUAL HOLD %:</t>
  </si>
  <si>
    <t xml:space="preserve">     SLOT MACHINES:</t>
  </si>
  <si>
    <t xml:space="preserve">     SLOT HANDLE:</t>
  </si>
  <si>
    <t xml:space="preserve">     SLOT AGR:</t>
  </si>
  <si>
    <t xml:space="preserve">     ACTUAL PAYOUT %:</t>
  </si>
  <si>
    <t xml:space="preserve">     GRAND TOTAL AGR:</t>
  </si>
  <si>
    <t xml:space="preserve">   Lunar Poker</t>
  </si>
  <si>
    <t xml:space="preserve">   Super 7</t>
  </si>
  <si>
    <t xml:space="preserve">   Three Card Poker</t>
  </si>
  <si>
    <t>BOAT:  HOLLYWOOD</t>
  </si>
  <si>
    <t xml:space="preserve">   65 to 5 BJ</t>
  </si>
  <si>
    <t xml:space="preserve">   High Five</t>
  </si>
  <si>
    <t xml:space="preserve">   High Card Flush</t>
  </si>
  <si>
    <t xml:space="preserve">   1 cent</t>
  </si>
  <si>
    <t xml:space="preserve">   2 cents</t>
  </si>
  <si>
    <t xml:space="preserve">   Double Deck 21 Plus 3</t>
  </si>
  <si>
    <t xml:space="preserve">   Top Three</t>
  </si>
  <si>
    <t xml:space="preserve">   Commission Free</t>
  </si>
  <si>
    <t xml:space="preserve">   Blackjack 6 to 5</t>
  </si>
  <si>
    <t xml:space="preserve">   EZ Mini Bacarrat</t>
  </si>
  <si>
    <t xml:space="preserve">   Criss Cross</t>
  </si>
  <si>
    <t xml:space="preserve">   Double Deck Blackjack 21+3</t>
  </si>
  <si>
    <t xml:space="preserve">   Heads Up Hold Em</t>
  </si>
  <si>
    <t xml:space="preserve">   Blackjack Top 3</t>
  </si>
  <si>
    <t xml:space="preserve">   DJ Wild</t>
  </si>
  <si>
    <t xml:space="preserve">   Texas Ultimate</t>
  </si>
  <si>
    <t xml:space="preserve">   4 Card Frenzy</t>
  </si>
  <si>
    <t xml:space="preserve">   Cajun Stud Poker</t>
  </si>
  <si>
    <t xml:space="preserve">   Cajun Stud</t>
  </si>
  <si>
    <t xml:space="preserve">   Heads Up Hold'em</t>
  </si>
  <si>
    <t xml:space="preserve">   World Tour Poker</t>
  </si>
  <si>
    <t xml:space="preserve">   Trilux Blackjack</t>
  </si>
  <si>
    <t xml:space="preserve">   Trilux</t>
  </si>
  <si>
    <t xml:space="preserve">   Cajun Poker</t>
  </si>
  <si>
    <t xml:space="preserve">   Sic Bo</t>
  </si>
  <si>
    <t xml:space="preserve">   DJ Wild Poker</t>
  </si>
  <si>
    <t xml:space="preserve">   Fortune 7</t>
  </si>
  <si>
    <t xml:space="preserve">   Four Card Frenzy</t>
  </si>
  <si>
    <t xml:space="preserve">   Criss Cross Poker</t>
  </si>
  <si>
    <t xml:space="preserve">   Straw Poker</t>
  </si>
  <si>
    <t xml:space="preserve">  Multi Denom</t>
  </si>
  <si>
    <t xml:space="preserve">   DJ Wild Stud</t>
  </si>
  <si>
    <t xml:space="preserve">   Ultimate Texas Poker</t>
  </si>
  <si>
    <t xml:space="preserve">   5 Treasures Baccarat</t>
  </si>
  <si>
    <t xml:space="preserve">    I LUV Suits</t>
  </si>
  <si>
    <t xml:space="preserve">    EZ Baccarat</t>
  </si>
  <si>
    <t xml:space="preserve">BOAT:     AMERISTAR KC </t>
  </si>
  <si>
    <t>SLOT</t>
  </si>
  <si>
    <t>HANDLE</t>
  </si>
  <si>
    <t>PAYOUT % (1)</t>
  </si>
  <si>
    <t>BOAT: CENTURY CARUTHERSVILLE</t>
  </si>
  <si>
    <t>BOAT:     HARRAHS KANSAS CITY</t>
  </si>
  <si>
    <t>HYBRID TABLES</t>
  </si>
  <si>
    <t xml:space="preserve">   Hybrid Tournaments</t>
  </si>
  <si>
    <t xml:space="preserve">     TOTAL HYBRID:</t>
  </si>
  <si>
    <t xml:space="preserve">     HYBRID MACHINES:</t>
  </si>
  <si>
    <t xml:space="preserve">     HYBRID HANDLE:</t>
  </si>
  <si>
    <t xml:space="preserve">     HYBRID AGR:</t>
  </si>
  <si>
    <t>BOAT: CENTURY CAPE GIRARDEAU</t>
  </si>
  <si>
    <t xml:space="preserve">   BJ 6 to 5</t>
  </si>
  <si>
    <t xml:space="preserve">   Super Three Card</t>
  </si>
  <si>
    <t>HYBRID</t>
  </si>
  <si>
    <t xml:space="preserve">   Face Up Pai Gow</t>
  </si>
  <si>
    <t xml:space="preserve">   I Luv Suits</t>
  </si>
  <si>
    <t>BOAT:  BALLY'S KC</t>
  </si>
  <si>
    <t xml:space="preserve">   I LUV Suits</t>
  </si>
  <si>
    <t xml:space="preserve">   Blackjack 6 TO 5</t>
  </si>
  <si>
    <t xml:space="preserve">   Mini Baccarat</t>
  </si>
  <si>
    <t xml:space="preserve">   Golden Frog Baccarat</t>
  </si>
  <si>
    <t xml:space="preserve">   5 Treasures</t>
  </si>
  <si>
    <t>BOAT:    HORSESHOE ST. LOUIS</t>
  </si>
  <si>
    <t xml:space="preserve">   Rising Phoenix MB</t>
  </si>
  <si>
    <t xml:space="preserve">   Big Blind UTH</t>
  </si>
  <si>
    <t>MONTH ENDED:  APRIL 2023</t>
  </si>
  <si>
    <t xml:space="preserve">   Trilux EZ</t>
  </si>
  <si>
    <t xml:space="preserve">   Double Deck 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</si>
</sst>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00%"/>
  </numFmts>
  <fonts count="22" x14ac:knownFonts="1">
    <font>
      <sz val="12"/>
      <name val="Arial"/>
    </font>
    <font>
      <b/>
      <sz val="10"/>
      <name val="Arial"/>
    </font>
    <font>
      <b/>
      <sz val="18"/>
      <name val="Arial"/>
      <family val="2"/>
    </font>
    <font>
      <b/>
      <u/>
      <sz val="18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u/>
      <sz val="17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</borders>
  <cellStyleXfs count="1">
    <xf numFmtId="0" fontId="0" fillId="0" borderId="0"/>
  </cellStyleXfs>
  <cellXfs count="140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NumberFormat="1" applyFont="1" applyAlignment="1" applyProtection="1">
      <protection locked="0"/>
    </xf>
    <xf numFmtId="0" fontId="1" fillId="0" borderId="0" xfId="0" applyFont="1" applyAlignment="1"/>
    <xf numFmtId="0" fontId="1" fillId="0" borderId="0" xfId="0" applyNumberFormat="1" applyFont="1" applyAlignment="1">
      <alignment horizontal="centerContinuous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centerContinuous"/>
    </xf>
    <xf numFmtId="0" fontId="0" fillId="2" borderId="0" xfId="0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NumberFormat="1" applyFont="1" applyFill="1" applyAlignment="1">
      <alignment horizontal="centerContinuous"/>
    </xf>
    <xf numFmtId="0" fontId="7" fillId="0" borderId="1" xfId="0" applyNumberFormat="1" applyFont="1" applyBorder="1" applyAlignment="1" applyProtection="1">
      <protection locked="0"/>
    </xf>
    <xf numFmtId="0" fontId="8" fillId="0" borderId="2" xfId="0" applyNumberFormat="1" applyFont="1" applyBorder="1" applyAlignment="1"/>
    <xf numFmtId="0" fontId="0" fillId="0" borderId="2" xfId="0" applyFont="1" applyBorder="1" applyAlignment="1"/>
    <xf numFmtId="0" fontId="9" fillId="0" borderId="3" xfId="0" applyNumberFormat="1" applyFont="1" applyBorder="1" applyAlignment="1"/>
    <xf numFmtId="0" fontId="9" fillId="3" borderId="3" xfId="0" applyNumberFormat="1" applyFont="1" applyFill="1" applyBorder="1" applyAlignment="1"/>
    <xf numFmtId="0" fontId="8" fillId="3" borderId="1" xfId="0" applyNumberFormat="1" applyFont="1" applyFill="1" applyBorder="1" applyAlignment="1" applyProtection="1">
      <protection locked="0"/>
    </xf>
    <xf numFmtId="0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/>
    <xf numFmtId="0" fontId="0" fillId="0" borderId="0" xfId="0" applyNumberFormat="1" applyFont="1" applyAlignment="1"/>
    <xf numFmtId="0" fontId="8" fillId="0" borderId="0" xfId="0" applyNumberFormat="1" applyFont="1" applyAlignment="1"/>
    <xf numFmtId="0" fontId="11" fillId="2" borderId="0" xfId="0" applyNumberFormat="1" applyFont="1" applyFill="1" applyAlignment="1"/>
    <xf numFmtId="0" fontId="8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6" fillId="0" borderId="0" xfId="0" applyNumberFormat="1" applyFont="1" applyAlignment="1"/>
    <xf numFmtId="0" fontId="6" fillId="2" borderId="3" xfId="0" applyNumberFormat="1" applyFont="1" applyFill="1" applyBorder="1" applyAlignment="1" applyProtection="1">
      <protection locked="0"/>
    </xf>
    <xf numFmtId="0" fontId="8" fillId="2" borderId="1" xfId="0" applyNumberFormat="1" applyFont="1" applyFill="1" applyBorder="1" applyAlignment="1" applyProtection="1">
      <protection locked="0"/>
    </xf>
    <xf numFmtId="0" fontId="6" fillId="2" borderId="3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Continuous"/>
      <protection locked="0"/>
    </xf>
    <xf numFmtId="0" fontId="9" fillId="0" borderId="3" xfId="0" applyNumberFormat="1" applyFont="1" applyBorder="1" applyAlignment="1">
      <alignment horizontal="left"/>
    </xf>
    <xf numFmtId="0" fontId="6" fillId="3" borderId="3" xfId="0" applyNumberFormat="1" applyFont="1" applyFill="1" applyBorder="1" applyAlignment="1" applyProtection="1">
      <protection locked="0"/>
    </xf>
    <xf numFmtId="0" fontId="7" fillId="0" borderId="0" xfId="0" applyNumberFormat="1" applyFont="1" applyAlignment="1"/>
    <xf numFmtId="0" fontId="0" fillId="0" borderId="1" xfId="0" applyNumberFormat="1" applyFont="1" applyBorder="1" applyAlignment="1"/>
    <xf numFmtId="0" fontId="10" fillId="0" borderId="0" xfId="0" applyNumberFormat="1" applyFont="1" applyAlignment="1"/>
    <xf numFmtId="0" fontId="12" fillId="0" borderId="0" xfId="0" applyNumberFormat="1" applyFont="1" applyAlignment="1"/>
    <xf numFmtId="4" fontId="10" fillId="0" borderId="0" xfId="0" applyNumberFormat="1" applyFont="1" applyAlignment="1">
      <alignment horizontal="right"/>
    </xf>
    <xf numFmtId="0" fontId="10" fillId="0" borderId="0" xfId="0" applyFont="1" applyAlignment="1"/>
    <xf numFmtId="0" fontId="12" fillId="0" borderId="0" xfId="0" applyFont="1" applyAlignment="1"/>
    <xf numFmtId="0" fontId="8" fillId="0" borderId="0" xfId="0" applyFont="1" applyAlignment="1"/>
    <xf numFmtId="4" fontId="6" fillId="0" borderId="0" xfId="0" applyNumberFormat="1" applyFont="1" applyAlignment="1">
      <alignment horizontal="right"/>
    </xf>
    <xf numFmtId="0" fontId="5" fillId="0" borderId="0" xfId="0" applyFont="1" applyAlignment="1"/>
    <xf numFmtId="0" fontId="13" fillId="0" borderId="0" xfId="0" applyFont="1" applyAlignment="1"/>
    <xf numFmtId="164" fontId="10" fillId="0" borderId="0" xfId="0" applyNumberFormat="1" applyFont="1" applyAlignment="1"/>
    <xf numFmtId="4" fontId="10" fillId="0" borderId="0" xfId="0" applyNumberFormat="1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/>
    <xf numFmtId="0" fontId="14" fillId="0" borderId="0" xfId="0" applyFont="1" applyAlignment="1"/>
    <xf numFmtId="0" fontId="15" fillId="0" borderId="0" xfId="0" applyFont="1" applyAlignment="1"/>
    <xf numFmtId="0" fontId="7" fillId="0" borderId="0" xfId="0" applyFont="1" applyAlignment="1"/>
    <xf numFmtId="0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NumberFormat="1" applyFont="1" applyAlignment="1" applyProtection="1">
      <protection locked="0"/>
    </xf>
    <xf numFmtId="8" fontId="6" fillId="2" borderId="3" xfId="0" quotePrefix="1" applyNumberFormat="1" applyFont="1" applyFill="1" applyBorder="1" applyAlignment="1" applyProtection="1">
      <protection locked="0"/>
    </xf>
    <xf numFmtId="0" fontId="6" fillId="2" borderId="3" xfId="0" quotePrefix="1" applyNumberFormat="1" applyFont="1" applyFill="1" applyBorder="1" applyAlignment="1" applyProtection="1">
      <protection locked="0"/>
    </xf>
    <xf numFmtId="0" fontId="2" fillId="0" borderId="0" xfId="0" applyNumberFormat="1" applyFont="1" applyAlignment="1"/>
    <xf numFmtId="0" fontId="0" fillId="0" borderId="0" xfId="0" applyAlignment="1"/>
    <xf numFmtId="0" fontId="0" fillId="0" borderId="4" xfId="0" applyNumberFormat="1" applyFont="1" applyBorder="1" applyAlignment="1"/>
    <xf numFmtId="0" fontId="14" fillId="0" borderId="0" xfId="0" applyNumberFormat="1" applyFont="1" applyAlignment="1"/>
    <xf numFmtId="0" fontId="1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0" fillId="2" borderId="0" xfId="0" applyNumberFormat="1" applyFont="1" applyFill="1" applyAlignment="1"/>
    <xf numFmtId="0" fontId="6" fillId="2" borderId="0" xfId="0" applyNumberFormat="1" applyFont="1" applyFill="1" applyAlignment="1"/>
    <xf numFmtId="0" fontId="12" fillId="2" borderId="0" xfId="0" applyNumberFormat="1" applyFont="1" applyFill="1" applyAlignment="1"/>
    <xf numFmtId="0" fontId="8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8" fillId="0" borderId="0" xfId="0" applyNumberFormat="1" applyFont="1" applyFill="1" applyAlignment="1"/>
    <xf numFmtId="0" fontId="18" fillId="0" borderId="0" xfId="0" applyNumberFormat="1" applyFont="1" applyAlignment="1"/>
    <xf numFmtId="0" fontId="6" fillId="0" borderId="3" xfId="0" applyNumberFormat="1" applyFont="1" applyBorder="1" applyAlignment="1" applyProtection="1">
      <protection locked="0"/>
    </xf>
    <xf numFmtId="0" fontId="6" fillId="2" borderId="5" xfId="0" applyNumberFormat="1" applyFont="1" applyFill="1" applyBorder="1" applyAlignment="1" applyProtection="1">
      <alignment horizontal="left"/>
      <protection locked="0"/>
    </xf>
    <xf numFmtId="0" fontId="19" fillId="2" borderId="3" xfId="0" applyNumberFormat="1" applyFont="1" applyFill="1" applyBorder="1" applyAlignment="1" applyProtection="1">
      <protection locked="0"/>
    </xf>
    <xf numFmtId="3" fontId="8" fillId="0" borderId="3" xfId="0" applyNumberFormat="1" applyFont="1" applyBorder="1" applyAlignment="1" applyProtection="1">
      <alignment horizontal="center"/>
      <protection locked="0"/>
    </xf>
    <xf numFmtId="40" fontId="8" fillId="0" borderId="3" xfId="0" applyNumberFormat="1" applyFont="1" applyBorder="1" applyAlignment="1" applyProtection="1">
      <protection locked="0"/>
    </xf>
    <xf numFmtId="164" fontId="8" fillId="0" borderId="3" xfId="0" applyNumberFormat="1" applyFont="1" applyBorder="1" applyAlignment="1" applyProtection="1">
      <protection locked="0"/>
    </xf>
    <xf numFmtId="4" fontId="8" fillId="0" borderId="3" xfId="0" applyNumberFormat="1" applyFont="1" applyBorder="1" applyAlignment="1" applyProtection="1">
      <protection locked="0"/>
    </xf>
    <xf numFmtId="3" fontId="8" fillId="3" borderId="3" xfId="0" applyNumberFormat="1" applyFont="1" applyFill="1" applyBorder="1" applyAlignment="1" applyProtection="1">
      <alignment horizontal="center"/>
      <protection locked="0"/>
    </xf>
    <xf numFmtId="4" fontId="8" fillId="2" borderId="3" xfId="0" applyNumberFormat="1" applyFont="1" applyFill="1" applyBorder="1" applyAlignment="1" applyProtection="1">
      <protection locked="0"/>
    </xf>
    <xf numFmtId="164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protection locked="0"/>
    </xf>
    <xf numFmtId="3" fontId="10" fillId="2" borderId="3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/>
    <xf numFmtId="164" fontId="10" fillId="0" borderId="3" xfId="0" applyNumberFormat="1" applyFont="1" applyBorder="1" applyAlignment="1" applyProtection="1">
      <protection locked="0"/>
    </xf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Continuous"/>
    </xf>
    <xf numFmtId="4" fontId="6" fillId="0" borderId="0" xfId="0" applyNumberFormat="1" applyFont="1" applyAlignment="1"/>
    <xf numFmtId="4" fontId="6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1" xfId="0" applyNumberFormat="1" applyFont="1" applyBorder="1" applyAlignment="1"/>
    <xf numFmtId="4" fontId="20" fillId="0" borderId="1" xfId="0" applyNumberFormat="1" applyFont="1" applyBorder="1" applyAlignment="1"/>
    <xf numFmtId="0" fontId="6" fillId="0" borderId="3" xfId="0" applyNumberFormat="1" applyFont="1" applyBorder="1" applyAlignment="1"/>
    <xf numFmtId="0" fontId="21" fillId="0" borderId="3" xfId="0" applyNumberFormat="1" applyFont="1" applyBorder="1" applyAlignment="1" applyProtection="1">
      <protection locked="0"/>
    </xf>
    <xf numFmtId="40" fontId="8" fillId="2" borderId="3" xfId="0" applyNumberFormat="1" applyFont="1" applyFill="1" applyBorder="1" applyAlignment="1" applyProtection="1">
      <protection locked="0"/>
    </xf>
    <xf numFmtId="40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Border="1" applyAlignment="1">
      <alignment horizontal="center"/>
    </xf>
    <xf numFmtId="40" fontId="8" fillId="5" borderId="3" xfId="0" applyNumberFormat="1" applyFont="1" applyFill="1" applyBorder="1" applyAlignment="1" applyProtection="1">
      <protection locked="0"/>
    </xf>
    <xf numFmtId="10" fontId="8" fillId="0" borderId="3" xfId="0" applyNumberFormat="1" applyFont="1" applyBorder="1" applyAlignment="1" applyProtection="1">
      <protection locked="0"/>
    </xf>
    <xf numFmtId="3" fontId="8" fillId="5" borderId="3" xfId="0" applyNumberFormat="1" applyFont="1" applyFill="1" applyBorder="1" applyAlignment="1" applyProtection="1">
      <alignment horizontal="center"/>
      <protection locked="0"/>
    </xf>
    <xf numFmtId="164" fontId="8" fillId="5" borderId="3" xfId="0" applyNumberFormat="1" applyFont="1" applyFill="1" applyBorder="1" applyAlignment="1" applyProtection="1">
      <protection locked="0"/>
    </xf>
    <xf numFmtId="4" fontId="8" fillId="5" borderId="3" xfId="0" applyNumberFormat="1" applyFont="1" applyFill="1" applyBorder="1" applyAlignment="1" applyProtection="1">
      <protection locked="0"/>
    </xf>
    <xf numFmtId="164" fontId="8" fillId="0" borderId="6" xfId="0" applyNumberFormat="1" applyFont="1" applyBorder="1" applyAlignment="1" applyProtection="1">
      <protection locked="0"/>
    </xf>
    <xf numFmtId="164" fontId="8" fillId="3" borderId="6" xfId="0" applyNumberFormat="1" applyFont="1" applyFill="1" applyBorder="1" applyAlignment="1" applyProtection="1">
      <protection locked="0"/>
    </xf>
    <xf numFmtId="164" fontId="10" fillId="0" borderId="6" xfId="0" applyNumberFormat="1" applyFont="1" applyBorder="1" applyAlignment="1" applyProtection="1">
      <protection locked="0"/>
    </xf>
    <xf numFmtId="4" fontId="6" fillId="0" borderId="0" xfId="0" applyNumberFormat="1" applyFont="1" applyBorder="1" applyAlignment="1">
      <alignment horizontal="centerContinuous"/>
    </xf>
    <xf numFmtId="0" fontId="6" fillId="2" borderId="0" xfId="0" applyNumberFormat="1" applyFont="1" applyFill="1" applyBorder="1" applyAlignment="1">
      <alignment horizontal="center"/>
    </xf>
    <xf numFmtId="4" fontId="6" fillId="0" borderId="7" xfId="0" applyNumberFormat="1" applyFont="1" applyBorder="1" applyAlignment="1">
      <alignment horizontal="centerContinuous"/>
    </xf>
    <xf numFmtId="164" fontId="10" fillId="0" borderId="8" xfId="0" applyNumberFormat="1" applyFont="1" applyBorder="1" applyAlignment="1" applyProtection="1">
      <protection locked="0"/>
    </xf>
    <xf numFmtId="40" fontId="8" fillId="0" borderId="3" xfId="0" applyNumberFormat="1" applyFont="1" applyFill="1" applyBorder="1" applyAlignment="1" applyProtection="1">
      <protection locked="0"/>
    </xf>
    <xf numFmtId="3" fontId="8" fillId="0" borderId="5" xfId="0" applyNumberFormat="1" applyFont="1" applyBorder="1" applyAlignment="1" applyProtection="1">
      <alignment horizontal="center"/>
      <protection locked="0"/>
    </xf>
    <xf numFmtId="40" fontId="8" fillId="0" borderId="5" xfId="0" applyNumberFormat="1" applyFont="1" applyBorder="1" applyAlignment="1" applyProtection="1">
      <protection locked="0"/>
    </xf>
    <xf numFmtId="0" fontId="10" fillId="0" borderId="0" xfId="0" applyNumberFormat="1" applyFont="1" applyAlignment="1">
      <alignment horizontal="left"/>
    </xf>
    <xf numFmtId="164" fontId="13" fillId="0" borderId="9" xfId="0" applyNumberFormat="1" applyFont="1" applyBorder="1" applyAlignment="1">
      <alignment horizontal="center"/>
    </xf>
    <xf numFmtId="0" fontId="10" fillId="0" borderId="0" xfId="0" applyFont="1" applyFill="1" applyAlignment="1"/>
    <xf numFmtId="0" fontId="12" fillId="0" borderId="0" xfId="0" applyFont="1" applyFill="1" applyAlignment="1"/>
    <xf numFmtId="0" fontId="20" fillId="0" borderId="0" xfId="0" applyNumberFormat="1" applyFont="1" applyAlignment="1"/>
    <xf numFmtId="0" fontId="20" fillId="0" borderId="0" xfId="0" applyNumberFormat="1" applyFont="1" applyAlignment="1">
      <alignment horizontal="centerContinuous"/>
    </xf>
    <xf numFmtId="0" fontId="10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/>
    <xf numFmtId="3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/>
    <xf numFmtId="164" fontId="10" fillId="0" borderId="1" xfId="0" applyNumberFormat="1" applyFont="1" applyBorder="1" applyAlignment="1" applyProtection="1">
      <protection locked="0"/>
    </xf>
    <xf numFmtId="0" fontId="16" fillId="0" borderId="10" xfId="0" applyFont="1" applyBorder="1" applyAlignment="1"/>
    <xf numFmtId="3" fontId="13" fillId="0" borderId="11" xfId="0" applyNumberFormat="1" applyFont="1" applyBorder="1" applyAlignment="1">
      <alignment horizontal="center"/>
    </xf>
    <xf numFmtId="0" fontId="16" fillId="0" borderId="12" xfId="0" applyFont="1" applyBorder="1" applyAlignment="1"/>
    <xf numFmtId="4" fontId="13" fillId="0" borderId="9" xfId="0" applyNumberFormat="1" applyFont="1" applyBorder="1" applyAlignment="1">
      <alignment horizontal="center"/>
    </xf>
    <xf numFmtId="0" fontId="16" fillId="4" borderId="12" xfId="0" applyFont="1" applyFill="1" applyBorder="1" applyAlignment="1"/>
    <xf numFmtId="4" fontId="12" fillId="4" borderId="9" xfId="0" applyNumberFormat="1" applyFont="1" applyFill="1" applyBorder="1" applyAlignment="1">
      <alignment horizontal="center"/>
    </xf>
    <xf numFmtId="164" fontId="13" fillId="4" borderId="9" xfId="0" applyNumberFormat="1" applyFont="1" applyFill="1" applyBorder="1" applyAlignment="1">
      <alignment horizontal="center"/>
    </xf>
    <xf numFmtId="4" fontId="12" fillId="4" borderId="13" xfId="0" applyNumberFormat="1" applyFont="1" applyFill="1" applyBorder="1" applyAlignment="1">
      <alignment horizontal="center"/>
    </xf>
    <xf numFmtId="0" fontId="13" fillId="0" borderId="14" xfId="0" applyFont="1" applyBorder="1" applyAlignment="1"/>
    <xf numFmtId="0" fontId="12" fillId="0" borderId="14" xfId="0" applyFont="1" applyBorder="1" applyAlignment="1"/>
    <xf numFmtId="4" fontId="13" fillId="0" borderId="11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/>
    <xf numFmtId="3" fontId="10" fillId="2" borderId="5" xfId="0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tabSelected="1" showOutlineSymbols="0" topLeftCell="A28" zoomScale="87" workbookViewId="0">
      <selection activeCell="M51" sqref="M51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">
        <v>159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152</v>
      </c>
      <c r="B9" s="13"/>
      <c r="C9" s="14"/>
      <c r="D9" s="73">
        <v>3</v>
      </c>
      <c r="E9" s="99">
        <v>728050</v>
      </c>
      <c r="F9" s="74">
        <v>231409.5</v>
      </c>
      <c r="G9" s="104">
        <f>F9/E9</f>
        <v>0.31784836206304512</v>
      </c>
      <c r="H9" s="15"/>
    </row>
    <row r="10" spans="1:8" ht="15.75" x14ac:dyDescent="0.25">
      <c r="A10" s="93" t="s">
        <v>11</v>
      </c>
      <c r="B10" s="13"/>
      <c r="C10" s="14"/>
      <c r="D10" s="73">
        <v>6</v>
      </c>
      <c r="E10" s="99">
        <v>1272374</v>
      </c>
      <c r="F10" s="74">
        <v>33988.5</v>
      </c>
      <c r="G10" s="104">
        <f>F10/E10</f>
        <v>2.6712664672494092E-2</v>
      </c>
      <c r="H10" s="15"/>
    </row>
    <row r="11" spans="1:8" ht="15.75" x14ac:dyDescent="0.25">
      <c r="A11" s="93" t="s">
        <v>73</v>
      </c>
      <c r="B11" s="13"/>
      <c r="C11" s="14"/>
      <c r="D11" s="73"/>
      <c r="E11" s="99"/>
      <c r="F11" s="74"/>
      <c r="G11" s="104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74"/>
      <c r="G12" s="104"/>
      <c r="H12" s="15"/>
    </row>
    <row r="13" spans="1:8" ht="15.75" x14ac:dyDescent="0.25">
      <c r="A13" s="93" t="s">
        <v>74</v>
      </c>
      <c r="B13" s="13"/>
      <c r="C13" s="14"/>
      <c r="D13" s="73">
        <v>11</v>
      </c>
      <c r="E13" s="99">
        <v>1469019</v>
      </c>
      <c r="F13" s="74">
        <v>230473.5</v>
      </c>
      <c r="G13" s="104">
        <f t="shared" ref="G13:G22" si="0">F13/E13</f>
        <v>0.15688939353405232</v>
      </c>
      <c r="H13" s="15"/>
    </row>
    <row r="14" spans="1:8" ht="15.75" x14ac:dyDescent="0.25">
      <c r="A14" s="93" t="s">
        <v>121</v>
      </c>
      <c r="B14" s="13"/>
      <c r="C14" s="14"/>
      <c r="D14" s="73"/>
      <c r="E14" s="99"/>
      <c r="F14" s="74"/>
      <c r="G14" s="104"/>
      <c r="H14" s="15"/>
    </row>
    <row r="15" spans="1:8" ht="15.75" x14ac:dyDescent="0.25">
      <c r="A15" s="93" t="s">
        <v>113</v>
      </c>
      <c r="B15" s="13"/>
      <c r="C15" s="14"/>
      <c r="D15" s="73">
        <v>1</v>
      </c>
      <c r="E15" s="99">
        <v>190558</v>
      </c>
      <c r="F15" s="74">
        <v>70346</v>
      </c>
      <c r="G15" s="104">
        <f t="shared" si="0"/>
        <v>0.36915794666190871</v>
      </c>
      <c r="H15" s="15"/>
    </row>
    <row r="16" spans="1:8" ht="15.75" x14ac:dyDescent="0.25">
      <c r="A16" s="93" t="s">
        <v>122</v>
      </c>
      <c r="B16" s="13"/>
      <c r="C16" s="14"/>
      <c r="D16" s="73">
        <v>2</v>
      </c>
      <c r="E16" s="99">
        <v>3238905</v>
      </c>
      <c r="F16" s="74">
        <v>496966</v>
      </c>
      <c r="G16" s="104">
        <f t="shared" si="0"/>
        <v>0.15343642372962468</v>
      </c>
      <c r="H16" s="15"/>
    </row>
    <row r="17" spans="1:8" ht="15.75" x14ac:dyDescent="0.25">
      <c r="A17" s="93" t="s">
        <v>153</v>
      </c>
      <c r="B17" s="13"/>
      <c r="C17" s="14"/>
      <c r="D17" s="73">
        <v>4</v>
      </c>
      <c r="E17" s="99">
        <v>5353483</v>
      </c>
      <c r="F17" s="74">
        <v>930217</v>
      </c>
      <c r="G17" s="104">
        <f t="shared" si="0"/>
        <v>0.17375921432831673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99">
        <v>271793</v>
      </c>
      <c r="F18" s="74">
        <v>75943</v>
      </c>
      <c r="G18" s="104">
        <f t="shared" si="0"/>
        <v>0.27941484880037382</v>
      </c>
      <c r="H18" s="15"/>
    </row>
    <row r="19" spans="1:8" ht="15.75" x14ac:dyDescent="0.25">
      <c r="A19" s="93" t="s">
        <v>15</v>
      </c>
      <c r="B19" s="13"/>
      <c r="C19" s="14"/>
      <c r="D19" s="73"/>
      <c r="E19" s="99"/>
      <c r="F19" s="74"/>
      <c r="G19" s="104"/>
      <c r="H19" s="15"/>
    </row>
    <row r="20" spans="1:8" ht="15.75" x14ac:dyDescent="0.25">
      <c r="A20" s="70" t="s">
        <v>16</v>
      </c>
      <c r="B20" s="13"/>
      <c r="C20" s="14"/>
      <c r="D20" s="73">
        <v>1</v>
      </c>
      <c r="E20" s="99">
        <v>1061948</v>
      </c>
      <c r="F20" s="74">
        <v>418413.5</v>
      </c>
      <c r="G20" s="104">
        <f t="shared" si="0"/>
        <v>0.39400563869417338</v>
      </c>
      <c r="H20" s="15"/>
    </row>
    <row r="21" spans="1:8" ht="15.75" x14ac:dyDescent="0.25">
      <c r="A21" s="93" t="s">
        <v>75</v>
      </c>
      <c r="B21" s="13"/>
      <c r="C21" s="14"/>
      <c r="D21" s="73"/>
      <c r="E21" s="99"/>
      <c r="F21" s="74"/>
      <c r="G21" s="104"/>
      <c r="H21" s="15"/>
    </row>
    <row r="22" spans="1:8" ht="15.75" x14ac:dyDescent="0.25">
      <c r="A22" s="93" t="s">
        <v>98</v>
      </c>
      <c r="B22" s="13"/>
      <c r="C22" s="14"/>
      <c r="D22" s="73">
        <v>1</v>
      </c>
      <c r="E22" s="99">
        <v>51901</v>
      </c>
      <c r="F22" s="74">
        <v>14774</v>
      </c>
      <c r="G22" s="104">
        <f t="shared" si="0"/>
        <v>0.28465732837517582</v>
      </c>
      <c r="H22" s="15"/>
    </row>
    <row r="23" spans="1:8" ht="15.75" x14ac:dyDescent="0.25">
      <c r="A23" s="93" t="s">
        <v>155</v>
      </c>
      <c r="B23" s="13"/>
      <c r="C23" s="14"/>
      <c r="D23" s="73"/>
      <c r="E23" s="99"/>
      <c r="F23" s="74"/>
      <c r="G23" s="104"/>
      <c r="H23" s="15"/>
    </row>
    <row r="24" spans="1:8" ht="15.75" x14ac:dyDescent="0.25">
      <c r="A24" s="93" t="s">
        <v>149</v>
      </c>
      <c r="B24" s="13"/>
      <c r="C24" s="14"/>
      <c r="D24" s="73"/>
      <c r="E24" s="99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>
        <v>3</v>
      </c>
      <c r="E25" s="99">
        <v>491788</v>
      </c>
      <c r="F25" s="74">
        <v>88808</v>
      </c>
      <c r="G25" s="104">
        <f>F25/E25</f>
        <v>0.18058187674363751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4"/>
      <c r="H28" s="15"/>
    </row>
    <row r="29" spans="1:8" ht="15.75" x14ac:dyDescent="0.25">
      <c r="A29" s="70" t="s">
        <v>157</v>
      </c>
      <c r="B29" s="13"/>
      <c r="C29" s="14"/>
      <c r="D29" s="73"/>
      <c r="E29" s="74"/>
      <c r="F29" s="74"/>
      <c r="G29" s="104"/>
      <c r="H29" s="15"/>
    </row>
    <row r="30" spans="1:8" ht="15.75" x14ac:dyDescent="0.25">
      <c r="A30" s="70" t="s">
        <v>116</v>
      </c>
      <c r="B30" s="13"/>
      <c r="C30" s="14"/>
      <c r="D30" s="73">
        <v>2</v>
      </c>
      <c r="E30" s="74">
        <v>544949</v>
      </c>
      <c r="F30" s="74">
        <v>97303.5</v>
      </c>
      <c r="G30" s="104">
        <f>F30/E30</f>
        <v>0.17855524094915304</v>
      </c>
      <c r="H30" s="15"/>
    </row>
    <row r="31" spans="1:8" ht="15.75" x14ac:dyDescent="0.25">
      <c r="A31" s="70" t="s">
        <v>19</v>
      </c>
      <c r="B31" s="13"/>
      <c r="C31" s="14"/>
      <c r="D31" s="73">
        <v>2</v>
      </c>
      <c r="E31" s="74">
        <v>190921</v>
      </c>
      <c r="F31" s="74">
        <v>30198</v>
      </c>
      <c r="G31" s="104">
        <f>F31/E31</f>
        <v>0.15817013319645298</v>
      </c>
      <c r="H31" s="15"/>
    </row>
    <row r="32" spans="1:8" ht="15.75" x14ac:dyDescent="0.25">
      <c r="A32" s="70" t="s">
        <v>148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158</v>
      </c>
      <c r="B33" s="13"/>
      <c r="C33" s="14"/>
      <c r="D33" s="73"/>
      <c r="E33" s="74"/>
      <c r="F33" s="74"/>
      <c r="G33" s="104"/>
      <c r="H33" s="15"/>
    </row>
    <row r="34" spans="1:8" ht="15.75" x14ac:dyDescent="0.25">
      <c r="A34" s="70" t="s">
        <v>76</v>
      </c>
      <c r="B34" s="13"/>
      <c r="C34" s="14"/>
      <c r="D34" s="73"/>
      <c r="E34" s="74"/>
      <c r="F34" s="74"/>
      <c r="G34" s="104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29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37</v>
      </c>
      <c r="E39" s="82">
        <f>SUM(E9:E38)</f>
        <v>14865689</v>
      </c>
      <c r="F39" s="82">
        <f>SUM(F9:F38)</f>
        <v>2718840.5</v>
      </c>
      <c r="G39" s="106">
        <f>F39/E39</f>
        <v>0.18289367549664196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7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108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109" t="s">
        <v>135</v>
      </c>
      <c r="H43" s="2"/>
    </row>
    <row r="44" spans="1:8" ht="15.75" x14ac:dyDescent="0.25">
      <c r="A44" s="27" t="s">
        <v>33</v>
      </c>
      <c r="B44" s="28"/>
      <c r="C44" s="14"/>
      <c r="D44" s="73">
        <v>100</v>
      </c>
      <c r="E44" s="74">
        <v>11714994.65</v>
      </c>
      <c r="F44" s="74">
        <v>626657.53</v>
      </c>
      <c r="G44" s="104">
        <f>1-(+F44/E44)</f>
        <v>0.94650808227215022</v>
      </c>
      <c r="H44" s="15"/>
    </row>
    <row r="45" spans="1:8" ht="15.75" x14ac:dyDescent="0.25">
      <c r="A45" s="27" t="s">
        <v>34</v>
      </c>
      <c r="B45" s="28"/>
      <c r="C45" s="14"/>
      <c r="D45" s="73">
        <v>8</v>
      </c>
      <c r="E45" s="74">
        <v>6721010.8300000001</v>
      </c>
      <c r="F45" s="74">
        <v>651864.12</v>
      </c>
      <c r="G45" s="104">
        <f t="shared" ref="G45:G52" si="1">1-(+F45/E45)</f>
        <v>0.90301099990936928</v>
      </c>
      <c r="H45" s="15"/>
    </row>
    <row r="46" spans="1:8" ht="15.75" x14ac:dyDescent="0.25">
      <c r="A46" s="27" t="s">
        <v>35</v>
      </c>
      <c r="B46" s="28"/>
      <c r="C46" s="14"/>
      <c r="D46" s="73">
        <v>72</v>
      </c>
      <c r="E46" s="74">
        <v>5632582.25</v>
      </c>
      <c r="F46" s="74">
        <v>398521.43</v>
      </c>
      <c r="G46" s="104">
        <f t="shared" si="1"/>
        <v>0.92924711751878986</v>
      </c>
      <c r="H46" s="15"/>
    </row>
    <row r="47" spans="1:8" ht="15.75" x14ac:dyDescent="0.25">
      <c r="A47" s="27" t="s">
        <v>36</v>
      </c>
      <c r="B47" s="28"/>
      <c r="C47" s="14"/>
      <c r="D47" s="73">
        <v>1</v>
      </c>
      <c r="E47" s="74">
        <v>615680</v>
      </c>
      <c r="F47" s="74">
        <v>23001</v>
      </c>
      <c r="G47" s="104">
        <f t="shared" si="1"/>
        <v>0.96264130717255714</v>
      </c>
      <c r="H47" s="15"/>
    </row>
    <row r="48" spans="1:8" ht="15.75" x14ac:dyDescent="0.25">
      <c r="A48" s="27" t="s">
        <v>37</v>
      </c>
      <c r="B48" s="28"/>
      <c r="C48" s="14"/>
      <c r="D48" s="73">
        <v>120</v>
      </c>
      <c r="E48" s="74">
        <v>14566200.060000001</v>
      </c>
      <c r="F48" s="74">
        <v>1110127.82</v>
      </c>
      <c r="G48" s="104">
        <f t="shared" si="1"/>
        <v>0.92378741089458849</v>
      </c>
      <c r="H48" s="15"/>
    </row>
    <row r="49" spans="1:8" ht="15.75" x14ac:dyDescent="0.25">
      <c r="A49" s="27" t="s">
        <v>38</v>
      </c>
      <c r="B49" s="28"/>
      <c r="C49" s="14"/>
      <c r="D49" s="73">
        <v>9</v>
      </c>
      <c r="E49" s="74">
        <v>2063125</v>
      </c>
      <c r="F49" s="74">
        <v>106001</v>
      </c>
      <c r="G49" s="104">
        <f t="shared" si="1"/>
        <v>0.94862114510754314</v>
      </c>
      <c r="H49" s="15"/>
    </row>
    <row r="50" spans="1:8" ht="15.75" x14ac:dyDescent="0.25">
      <c r="A50" s="27" t="s">
        <v>39</v>
      </c>
      <c r="B50" s="28"/>
      <c r="C50" s="14"/>
      <c r="D50" s="73">
        <v>17</v>
      </c>
      <c r="E50" s="74">
        <v>2086783.43</v>
      </c>
      <c r="F50" s="74">
        <v>194600.43</v>
      </c>
      <c r="G50" s="104">
        <f t="shared" si="1"/>
        <v>0.90674622617642697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104"/>
      <c r="H51" s="15"/>
    </row>
    <row r="52" spans="1:8" ht="15.75" x14ac:dyDescent="0.25">
      <c r="A52" s="54" t="s">
        <v>41</v>
      </c>
      <c r="B52" s="28"/>
      <c r="C52" s="14"/>
      <c r="D52" s="73">
        <v>2</v>
      </c>
      <c r="E52" s="74">
        <v>224700</v>
      </c>
      <c r="F52" s="74">
        <v>13755.75</v>
      </c>
      <c r="G52" s="104">
        <f t="shared" si="1"/>
        <v>0.93878170894526036</v>
      </c>
      <c r="H52" s="15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4"/>
      <c r="H53" s="15"/>
    </row>
    <row r="54" spans="1:8" ht="15.75" x14ac:dyDescent="0.25">
      <c r="A54" s="27" t="s">
        <v>99</v>
      </c>
      <c r="B54" s="28"/>
      <c r="C54" s="14"/>
      <c r="D54" s="73">
        <v>775</v>
      </c>
      <c r="E54" s="74">
        <v>85028680.189999998</v>
      </c>
      <c r="F54" s="74">
        <v>8978357.2899999991</v>
      </c>
      <c r="G54" s="104">
        <f>1-(+F54/E54)</f>
        <v>0.89440789543084165</v>
      </c>
      <c r="H54" s="15"/>
    </row>
    <row r="55" spans="1:8" ht="15.75" x14ac:dyDescent="0.25">
      <c r="A55" s="71" t="s">
        <v>100</v>
      </c>
      <c r="B55" s="30"/>
      <c r="C55" s="14"/>
      <c r="D55" s="73"/>
      <c r="E55" s="74"/>
      <c r="F55" s="74"/>
      <c r="G55" s="104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105"/>
      <c r="H56" s="15"/>
    </row>
    <row r="57" spans="1:8" x14ac:dyDescent="0.2">
      <c r="A57" s="16" t="s">
        <v>44</v>
      </c>
      <c r="B57" s="28"/>
      <c r="C57" s="14"/>
      <c r="D57" s="77"/>
      <c r="E57" s="96"/>
      <c r="F57" s="74"/>
      <c r="G57" s="105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105"/>
      <c r="H58" s="15"/>
    </row>
    <row r="59" spans="1:8" ht="15.75" x14ac:dyDescent="0.25">
      <c r="A59" s="32"/>
      <c r="B59" s="18"/>
      <c r="C59" s="14"/>
      <c r="D59" s="77"/>
      <c r="E59" s="95"/>
      <c r="F59" s="74"/>
      <c r="G59" s="105"/>
      <c r="H59" s="15"/>
    </row>
    <row r="60" spans="1:8" ht="15.75" x14ac:dyDescent="0.25">
      <c r="A60" s="20" t="s">
        <v>45</v>
      </c>
      <c r="B60" s="20"/>
      <c r="C60" s="21"/>
      <c r="D60" s="77"/>
      <c r="E60" s="80"/>
      <c r="F60" s="80"/>
      <c r="G60" s="105"/>
      <c r="H60" s="15"/>
    </row>
    <row r="61" spans="1:8" ht="15.75" x14ac:dyDescent="0.25">
      <c r="A61" s="33"/>
      <c r="B61" s="33"/>
      <c r="C61" s="33"/>
      <c r="D61" s="81">
        <f>SUM(D44:D57)</f>
        <v>1104</v>
      </c>
      <c r="E61" s="82">
        <f>SUM(E44:E60)</f>
        <v>128653756.41</v>
      </c>
      <c r="F61" s="82">
        <f>SUM(F44:F60)</f>
        <v>12102886.369999999</v>
      </c>
      <c r="G61" s="110">
        <f>1-(+F61/E61)</f>
        <v>0.9059266770926615</v>
      </c>
      <c r="H61" s="2"/>
    </row>
    <row r="62" spans="1:8" ht="18" x14ac:dyDescent="0.25">
      <c r="A62" s="35" t="s">
        <v>46</v>
      </c>
      <c r="B62" s="36"/>
      <c r="C62" s="36"/>
      <c r="D62" s="91"/>
      <c r="E62" s="92"/>
      <c r="F62" s="34"/>
      <c r="G62" s="34"/>
      <c r="H62" s="2"/>
    </row>
    <row r="63" spans="1:8" ht="18" x14ac:dyDescent="0.25">
      <c r="A63" s="38"/>
      <c r="B63" s="39"/>
      <c r="C63" s="39"/>
      <c r="D63" s="36"/>
      <c r="E63" s="36"/>
      <c r="F63" s="37">
        <f>F61+F25+F39</f>
        <v>14910534.869999999</v>
      </c>
      <c r="G63" s="36"/>
      <c r="H63" s="2"/>
    </row>
    <row r="64" spans="1:8" ht="18" x14ac:dyDescent="0.25">
      <c r="A64" s="38"/>
      <c r="B64" s="39"/>
      <c r="C64" s="39"/>
      <c r="D64" s="36"/>
      <c r="E64" s="36"/>
      <c r="F64" s="37"/>
      <c r="G64" s="36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16"/>
      <c r="B71" s="117"/>
      <c r="C71" s="117"/>
      <c r="D71" s="117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APRIL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8"/>
      <c r="C5" s="4"/>
      <c r="D5" s="6" t="s">
        <v>156</v>
      </c>
      <c r="E5" s="7"/>
      <c r="F5" s="8"/>
      <c r="G5" s="5"/>
      <c r="H5" s="2"/>
    </row>
    <row r="6" spans="1:8" ht="18" x14ac:dyDescent="0.25">
      <c r="A6" s="23" t="s">
        <v>3</v>
      </c>
      <c r="B6" s="118"/>
      <c r="C6" s="4"/>
      <c r="D6" s="4"/>
      <c r="E6" s="4"/>
      <c r="F6" s="5"/>
      <c r="G6" s="5"/>
      <c r="H6" s="2"/>
    </row>
    <row r="7" spans="1:8" ht="15.75" x14ac:dyDescent="0.25">
      <c r="A7" s="64"/>
      <c r="B7" s="64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64"/>
      <c r="B8" s="64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3</v>
      </c>
      <c r="E10" s="74">
        <v>137897</v>
      </c>
      <c r="F10" s="74">
        <v>32693</v>
      </c>
      <c r="G10" s="104">
        <f>F10/E10</f>
        <v>0.23708275016860411</v>
      </c>
      <c r="H10" s="15"/>
    </row>
    <row r="11" spans="1:8" ht="15.75" x14ac:dyDescent="0.25">
      <c r="A11" s="93" t="s">
        <v>120</v>
      </c>
      <c r="B11" s="13"/>
      <c r="C11" s="14"/>
      <c r="D11" s="73"/>
      <c r="E11" s="74"/>
      <c r="F11" s="74"/>
      <c r="G11" s="104"/>
      <c r="H11" s="15"/>
    </row>
    <row r="12" spans="1:8" ht="15.75" x14ac:dyDescent="0.25">
      <c r="A12" s="93" t="s">
        <v>25</v>
      </c>
      <c r="B12" s="13"/>
      <c r="C12" s="14"/>
      <c r="D12" s="73">
        <v>1</v>
      </c>
      <c r="E12" s="74">
        <v>78346</v>
      </c>
      <c r="F12" s="74">
        <v>24379</v>
      </c>
      <c r="G12" s="104">
        <f>F12/E12</f>
        <v>0.31117095958951319</v>
      </c>
      <c r="H12" s="15"/>
    </row>
    <row r="13" spans="1:8" ht="15.75" x14ac:dyDescent="0.25">
      <c r="A13" s="93" t="s">
        <v>74</v>
      </c>
      <c r="B13" s="13"/>
      <c r="C13" s="14"/>
      <c r="D13" s="73"/>
      <c r="E13" s="74"/>
      <c r="F13" s="74"/>
      <c r="G13" s="104"/>
      <c r="H13" s="15"/>
    </row>
    <row r="14" spans="1:8" ht="15.75" x14ac:dyDescent="0.25">
      <c r="A14" s="93" t="s">
        <v>107</v>
      </c>
      <c r="B14" s="13"/>
      <c r="C14" s="14"/>
      <c r="D14" s="73"/>
      <c r="E14" s="74"/>
      <c r="F14" s="74"/>
      <c r="G14" s="104"/>
      <c r="H14" s="15"/>
    </row>
    <row r="15" spans="1:8" ht="15.75" x14ac:dyDescent="0.25">
      <c r="A15" s="93" t="s">
        <v>109</v>
      </c>
      <c r="B15" s="13"/>
      <c r="C15" s="14"/>
      <c r="D15" s="73">
        <v>8</v>
      </c>
      <c r="E15" s="74">
        <f>1947005+43050</f>
        <v>1990055</v>
      </c>
      <c r="F15" s="74">
        <f>499216-5100</f>
        <v>494116</v>
      </c>
      <c r="G15" s="104">
        <f>F15/E15</f>
        <v>0.24829263512817484</v>
      </c>
      <c r="H15" s="15"/>
    </row>
    <row r="16" spans="1:8" ht="15.75" x14ac:dyDescent="0.25">
      <c r="A16" s="93" t="s">
        <v>104</v>
      </c>
      <c r="B16" s="13"/>
      <c r="C16" s="14"/>
      <c r="D16" s="73">
        <v>4</v>
      </c>
      <c r="E16" s="74">
        <v>686844</v>
      </c>
      <c r="F16" s="74">
        <v>224918.5</v>
      </c>
      <c r="G16" s="104">
        <f>F16/E16</f>
        <v>0.32746664453645952</v>
      </c>
      <c r="H16" s="15"/>
    </row>
    <row r="17" spans="1:8" ht="15.75" x14ac:dyDescent="0.25">
      <c r="A17" s="93" t="s">
        <v>78</v>
      </c>
      <c r="B17" s="13"/>
      <c r="C17" s="14"/>
      <c r="D17" s="73"/>
      <c r="E17" s="74"/>
      <c r="F17" s="74"/>
      <c r="G17" s="104"/>
      <c r="H17" s="15"/>
    </row>
    <row r="18" spans="1:8" ht="15.75" x14ac:dyDescent="0.25">
      <c r="A18" s="70" t="s">
        <v>114</v>
      </c>
      <c r="B18" s="13"/>
      <c r="C18" s="14"/>
      <c r="D18" s="73"/>
      <c r="E18" s="74"/>
      <c r="F18" s="74"/>
      <c r="G18" s="104"/>
      <c r="H18" s="15"/>
    </row>
    <row r="19" spans="1:8" ht="15.75" x14ac:dyDescent="0.25">
      <c r="A19" s="70" t="s">
        <v>14</v>
      </c>
      <c r="B19" s="13"/>
      <c r="C19" s="14"/>
      <c r="D19" s="73">
        <v>1</v>
      </c>
      <c r="E19" s="74">
        <v>148782</v>
      </c>
      <c r="F19" s="74">
        <v>20763</v>
      </c>
      <c r="G19" s="104">
        <f>F19/E19</f>
        <v>0.13955317175464774</v>
      </c>
      <c r="H19" s="15"/>
    </row>
    <row r="20" spans="1:8" ht="15.75" x14ac:dyDescent="0.25">
      <c r="A20" s="93" t="s">
        <v>15</v>
      </c>
      <c r="B20" s="13"/>
      <c r="C20" s="14"/>
      <c r="D20" s="73">
        <v>1</v>
      </c>
      <c r="E20" s="74">
        <v>940322</v>
      </c>
      <c r="F20" s="74">
        <v>311884</v>
      </c>
      <c r="G20" s="104">
        <f>F20/E20</f>
        <v>0.33167787204808563</v>
      </c>
      <c r="H20" s="15"/>
    </row>
    <row r="21" spans="1:8" ht="15.75" x14ac:dyDescent="0.25">
      <c r="A21" s="93" t="s">
        <v>59</v>
      </c>
      <c r="B21" s="13"/>
      <c r="C21" s="14"/>
      <c r="D21" s="73"/>
      <c r="E21" s="74"/>
      <c r="F21" s="74"/>
      <c r="G21" s="104"/>
      <c r="H21" s="15"/>
    </row>
    <row r="22" spans="1:8" ht="15.75" x14ac:dyDescent="0.25">
      <c r="A22" s="93" t="s">
        <v>98</v>
      </c>
      <c r="B22" s="13"/>
      <c r="C22" s="14"/>
      <c r="D22" s="73"/>
      <c r="E22" s="74"/>
      <c r="F22" s="74"/>
      <c r="G22" s="104"/>
      <c r="H22" s="15"/>
    </row>
    <row r="23" spans="1:8" ht="15.75" x14ac:dyDescent="0.25">
      <c r="A23" s="93" t="s">
        <v>115</v>
      </c>
      <c r="B23" s="13"/>
      <c r="C23" s="14"/>
      <c r="D23" s="73"/>
      <c r="E23" s="74"/>
      <c r="F23" s="74"/>
      <c r="G23" s="104"/>
      <c r="H23" s="15"/>
    </row>
    <row r="24" spans="1:8" ht="15.75" x14ac:dyDescent="0.25">
      <c r="A24" s="93" t="s">
        <v>18</v>
      </c>
      <c r="B24" s="13"/>
      <c r="C24" s="14"/>
      <c r="D24" s="73"/>
      <c r="E24" s="74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>
        <v>3</v>
      </c>
      <c r="E25" s="74">
        <v>801225</v>
      </c>
      <c r="F25" s="74">
        <v>171879</v>
      </c>
      <c r="G25" s="104">
        <f>F25/E25</f>
        <v>0.21452026584292802</v>
      </c>
      <c r="H25" s="15"/>
    </row>
    <row r="26" spans="1:8" ht="15.75" x14ac:dyDescent="0.25">
      <c r="A26" s="94" t="s">
        <v>21</v>
      </c>
      <c r="B26" s="13"/>
      <c r="C26" s="14"/>
      <c r="D26" s="73">
        <v>9</v>
      </c>
      <c r="E26" s="74">
        <v>111297</v>
      </c>
      <c r="F26" s="74">
        <v>111297</v>
      </c>
      <c r="G26" s="104">
        <f>F26/E26</f>
        <v>1</v>
      </c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>
        <v>46173</v>
      </c>
      <c r="F28" s="74">
        <v>20623</v>
      </c>
      <c r="G28" s="104">
        <f>F28/E28</f>
        <v>0.44664630844866049</v>
      </c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142523</v>
      </c>
      <c r="F29" s="74">
        <v>41489.360000000001</v>
      </c>
      <c r="G29" s="104">
        <f t="shared" ref="G29:G34" si="0">F29/E29</f>
        <v>0.291106417911495</v>
      </c>
      <c r="H29" s="15"/>
    </row>
    <row r="30" spans="1:8" ht="15.75" x14ac:dyDescent="0.25">
      <c r="A30" s="70" t="s">
        <v>67</v>
      </c>
      <c r="B30" s="13"/>
      <c r="C30" s="14"/>
      <c r="D30" s="73"/>
      <c r="E30" s="74"/>
      <c r="F30" s="74"/>
      <c r="G30" s="104"/>
      <c r="H30" s="15"/>
    </row>
    <row r="31" spans="1:8" ht="15.75" x14ac:dyDescent="0.25">
      <c r="A31" s="70" t="s">
        <v>79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110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27</v>
      </c>
      <c r="B33" s="13"/>
      <c r="C33" s="14"/>
      <c r="D33" s="73">
        <v>1</v>
      </c>
      <c r="E33" s="74">
        <v>357528</v>
      </c>
      <c r="F33" s="74">
        <v>83408</v>
      </c>
      <c r="G33" s="104">
        <f t="shared" si="0"/>
        <v>0.23329081918059563</v>
      </c>
      <c r="H33" s="15"/>
    </row>
    <row r="34" spans="1:8" ht="15.75" x14ac:dyDescent="0.25">
      <c r="A34" s="70" t="s">
        <v>76</v>
      </c>
      <c r="B34" s="13"/>
      <c r="C34" s="14"/>
      <c r="D34" s="73">
        <v>2</v>
      </c>
      <c r="E34" s="74">
        <v>712960</v>
      </c>
      <c r="F34" s="74">
        <v>179860</v>
      </c>
      <c r="G34" s="104">
        <f t="shared" si="0"/>
        <v>0.2522722172351885</v>
      </c>
      <c r="H34" s="15"/>
    </row>
    <row r="35" spans="1:8" x14ac:dyDescent="0.2">
      <c r="A35" s="16" t="s">
        <v>28</v>
      </c>
      <c r="B35" s="13"/>
      <c r="C35" s="14"/>
      <c r="D35" s="77"/>
      <c r="E35" s="95">
        <v>18250</v>
      </c>
      <c r="F35" s="74">
        <v>3540</v>
      </c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34</v>
      </c>
      <c r="E39" s="82">
        <f>SUM(E9:E38)</f>
        <v>6172202</v>
      </c>
      <c r="F39" s="82">
        <f>SUM(F9:F38)</f>
        <v>1720849.86</v>
      </c>
      <c r="G39" s="106">
        <f>F39/E39</f>
        <v>0.27880647133713382</v>
      </c>
      <c r="H39" s="15"/>
    </row>
    <row r="40" spans="1:8" ht="15.75" x14ac:dyDescent="0.25">
      <c r="A40" s="120"/>
      <c r="B40" s="121"/>
      <c r="C40" s="22"/>
      <c r="D40" s="122"/>
      <c r="E40" s="123"/>
      <c r="F40" s="123"/>
      <c r="G40" s="124"/>
      <c r="H40" s="2"/>
    </row>
    <row r="41" spans="1:8" ht="18" x14ac:dyDescent="0.25">
      <c r="A41" s="23" t="s">
        <v>32</v>
      </c>
      <c r="B41" s="24"/>
      <c r="C41" s="14"/>
      <c r="D41" s="25"/>
      <c r="E41" s="87"/>
      <c r="F41" s="88"/>
      <c r="G41" s="107"/>
      <c r="H41" s="15"/>
    </row>
    <row r="42" spans="1:8" ht="15.75" x14ac:dyDescent="0.25">
      <c r="A42" s="26"/>
      <c r="B42" s="26"/>
      <c r="C42" s="14"/>
      <c r="D42" s="89"/>
      <c r="E42" s="25" t="s">
        <v>133</v>
      </c>
      <c r="F42" s="25" t="s">
        <v>133</v>
      </c>
      <c r="G42" s="108" t="s">
        <v>5</v>
      </c>
      <c r="H42" s="15"/>
    </row>
    <row r="43" spans="1:8" ht="15.75" x14ac:dyDescent="0.25">
      <c r="A43" s="26"/>
      <c r="B43" s="26"/>
      <c r="C43" s="14"/>
      <c r="D43" s="89" t="s">
        <v>6</v>
      </c>
      <c r="E43" s="90" t="s">
        <v>134</v>
      </c>
      <c r="F43" s="88" t="s">
        <v>8</v>
      </c>
      <c r="G43" s="109" t="s">
        <v>135</v>
      </c>
      <c r="H43" s="15"/>
    </row>
    <row r="44" spans="1:8" ht="15.75" x14ac:dyDescent="0.25">
      <c r="A44" s="27" t="s">
        <v>33</v>
      </c>
      <c r="B44" s="28"/>
      <c r="C44" s="14"/>
      <c r="D44" s="73">
        <v>46</v>
      </c>
      <c r="E44" s="111">
        <v>8296948.7300000004</v>
      </c>
      <c r="F44" s="74">
        <v>592026.55000000005</v>
      </c>
      <c r="G44" s="104">
        <f>1-(+F44/E44)</f>
        <v>0.92864526836723027</v>
      </c>
      <c r="H44" s="15"/>
    </row>
    <row r="45" spans="1:8" ht="15.75" x14ac:dyDescent="0.25">
      <c r="A45" s="27" t="s">
        <v>34</v>
      </c>
      <c r="B45" s="28"/>
      <c r="C45" s="14"/>
      <c r="D45" s="73">
        <v>16</v>
      </c>
      <c r="E45" s="111">
        <v>4477390.3</v>
      </c>
      <c r="F45" s="74">
        <v>612973.99</v>
      </c>
      <c r="G45" s="104">
        <f>1-(+F45/E45)</f>
        <v>0.86309569884939452</v>
      </c>
      <c r="H45" s="15"/>
    </row>
    <row r="46" spans="1:8" ht="15.75" x14ac:dyDescent="0.25">
      <c r="A46" s="27" t="s">
        <v>35</v>
      </c>
      <c r="B46" s="28"/>
      <c r="C46" s="14"/>
      <c r="D46" s="73">
        <v>78</v>
      </c>
      <c r="E46" s="111">
        <v>5410793.25</v>
      </c>
      <c r="F46" s="74">
        <v>377150.99</v>
      </c>
      <c r="G46" s="104">
        <f>1-(+F46/E46)</f>
        <v>0.93029654385703986</v>
      </c>
      <c r="H46" s="15"/>
    </row>
    <row r="47" spans="1:8" ht="15.75" x14ac:dyDescent="0.25">
      <c r="A47" s="27" t="s">
        <v>36</v>
      </c>
      <c r="B47" s="28"/>
      <c r="C47" s="14"/>
      <c r="D47" s="73">
        <v>6</v>
      </c>
      <c r="E47" s="111">
        <v>2694083.5</v>
      </c>
      <c r="F47" s="74">
        <v>76806</v>
      </c>
      <c r="G47" s="104">
        <f>1-(+F47/E47)</f>
        <v>0.97149086136342844</v>
      </c>
      <c r="H47" s="15"/>
    </row>
    <row r="48" spans="1:8" ht="15.75" x14ac:dyDescent="0.25">
      <c r="A48" s="27" t="s">
        <v>37</v>
      </c>
      <c r="B48" s="28"/>
      <c r="C48" s="14"/>
      <c r="D48" s="73">
        <v>63</v>
      </c>
      <c r="E48" s="111">
        <v>13530929.5</v>
      </c>
      <c r="F48" s="74">
        <v>1025716.5</v>
      </c>
      <c r="G48" s="104">
        <f t="shared" ref="G48:G54" si="1">1-(+F48/E48)</f>
        <v>0.92419467561337898</v>
      </c>
      <c r="H48" s="15"/>
    </row>
    <row r="49" spans="1:8" ht="15.75" x14ac:dyDescent="0.25">
      <c r="A49" s="27" t="s">
        <v>38</v>
      </c>
      <c r="B49" s="28"/>
      <c r="C49" s="14"/>
      <c r="D49" s="73">
        <v>2</v>
      </c>
      <c r="E49" s="111">
        <v>1166583</v>
      </c>
      <c r="F49" s="74">
        <v>42986</v>
      </c>
      <c r="G49" s="104">
        <f t="shared" si="1"/>
        <v>0.96315221463024925</v>
      </c>
      <c r="H49" s="2"/>
    </row>
    <row r="50" spans="1:8" ht="15.75" x14ac:dyDescent="0.25">
      <c r="A50" s="27" t="s">
        <v>39</v>
      </c>
      <c r="B50" s="28"/>
      <c r="C50" s="21"/>
      <c r="D50" s="73">
        <v>8</v>
      </c>
      <c r="E50" s="111">
        <v>936065</v>
      </c>
      <c r="F50" s="74">
        <v>66000.83</v>
      </c>
      <c r="G50" s="104">
        <f t="shared" si="1"/>
        <v>0.92949118918023854</v>
      </c>
      <c r="H50" s="2"/>
    </row>
    <row r="51" spans="1:8" ht="15.75" x14ac:dyDescent="0.25">
      <c r="A51" s="27" t="s">
        <v>40</v>
      </c>
      <c r="B51" s="28"/>
      <c r="C51" s="33"/>
      <c r="D51" s="73"/>
      <c r="E51" s="111"/>
      <c r="F51" s="74"/>
      <c r="G51" s="104"/>
      <c r="H51" s="2"/>
    </row>
    <row r="52" spans="1:8" ht="18" x14ac:dyDescent="0.25">
      <c r="A52" s="54" t="s">
        <v>41</v>
      </c>
      <c r="B52" s="28"/>
      <c r="C52" s="36"/>
      <c r="D52" s="73">
        <v>1</v>
      </c>
      <c r="E52" s="111">
        <v>153725</v>
      </c>
      <c r="F52" s="74">
        <v>-35900</v>
      </c>
      <c r="G52" s="104">
        <f t="shared" si="1"/>
        <v>1.2335339079525127</v>
      </c>
      <c r="H52" s="2"/>
    </row>
    <row r="53" spans="1:8" ht="18" x14ac:dyDescent="0.25">
      <c r="A53" s="55" t="s">
        <v>60</v>
      </c>
      <c r="B53" s="28"/>
      <c r="C53" s="36"/>
      <c r="D53" s="73">
        <v>2</v>
      </c>
      <c r="E53" s="111">
        <v>192800</v>
      </c>
      <c r="F53" s="74">
        <v>21600</v>
      </c>
      <c r="G53" s="104">
        <f t="shared" si="1"/>
        <v>0.88796680497925307</v>
      </c>
      <c r="H53" s="2"/>
    </row>
    <row r="54" spans="1:8" ht="15.75" x14ac:dyDescent="0.25">
      <c r="A54" s="27" t="s">
        <v>99</v>
      </c>
      <c r="B54" s="28"/>
      <c r="C54" s="40"/>
      <c r="D54" s="73">
        <v>768</v>
      </c>
      <c r="E54" s="111">
        <v>79430166.349999994</v>
      </c>
      <c r="F54" s="74">
        <v>9233473.6099999994</v>
      </c>
      <c r="G54" s="104">
        <f t="shared" si="1"/>
        <v>0.88375356575090436</v>
      </c>
      <c r="H54" s="2"/>
    </row>
    <row r="55" spans="1:8" ht="15.75" x14ac:dyDescent="0.25">
      <c r="A55" s="71" t="s">
        <v>100</v>
      </c>
      <c r="B55" s="30"/>
      <c r="C55" s="40"/>
      <c r="D55" s="73"/>
      <c r="E55" s="74"/>
      <c r="F55" s="74"/>
      <c r="G55" s="104"/>
      <c r="H55" s="2"/>
    </row>
    <row r="56" spans="1:8" x14ac:dyDescent="0.2">
      <c r="A56" s="16" t="s">
        <v>42</v>
      </c>
      <c r="B56" s="30"/>
      <c r="C56" s="40"/>
      <c r="D56" s="77"/>
      <c r="E56" s="96"/>
      <c r="F56" s="74"/>
      <c r="G56" s="105"/>
      <c r="H56" s="2"/>
    </row>
    <row r="57" spans="1:8" ht="18" x14ac:dyDescent="0.25">
      <c r="A57" s="16" t="s">
        <v>43</v>
      </c>
      <c r="B57" s="28"/>
      <c r="C57" s="39"/>
      <c r="D57" s="77"/>
      <c r="E57" s="96"/>
      <c r="F57" s="74"/>
      <c r="G57" s="105"/>
      <c r="H57" s="2"/>
    </row>
    <row r="58" spans="1:8" ht="18" x14ac:dyDescent="0.25">
      <c r="A58" s="16" t="s">
        <v>44</v>
      </c>
      <c r="B58" s="28"/>
      <c r="C58" s="39"/>
      <c r="D58" s="77"/>
      <c r="E58" s="95"/>
      <c r="F58" s="74"/>
      <c r="G58" s="105"/>
      <c r="H58" s="2"/>
    </row>
    <row r="59" spans="1:8" ht="18" x14ac:dyDescent="0.25">
      <c r="A59" s="16" t="s">
        <v>30</v>
      </c>
      <c r="B59" s="28"/>
      <c r="C59" s="117"/>
      <c r="D59" s="77"/>
      <c r="E59" s="95"/>
      <c r="F59" s="74"/>
      <c r="G59" s="105"/>
      <c r="H59" s="2"/>
    </row>
    <row r="60" spans="1:8" ht="18" x14ac:dyDescent="0.25">
      <c r="A60" s="32"/>
      <c r="B60" s="18"/>
      <c r="C60" s="39"/>
      <c r="D60" s="77"/>
      <c r="E60" s="80"/>
      <c r="F60" s="80"/>
      <c r="G60" s="105"/>
      <c r="H60" s="2"/>
    </row>
    <row r="61" spans="1:8" ht="18" x14ac:dyDescent="0.25">
      <c r="A61" s="20" t="s">
        <v>45</v>
      </c>
      <c r="B61" s="20"/>
      <c r="C61" s="39"/>
      <c r="D61" s="81">
        <f>SUM(D44:D57)</f>
        <v>990</v>
      </c>
      <c r="E61" s="82">
        <f>SUM(E44:E60)</f>
        <v>116289484.63</v>
      </c>
      <c r="F61" s="82">
        <f>SUM(F44:F60)</f>
        <v>12012834.469999999</v>
      </c>
      <c r="G61" s="110">
        <f>1-(+F61/E61)</f>
        <v>0.89669887601427234</v>
      </c>
      <c r="H61" s="2"/>
    </row>
    <row r="62" spans="1:8" ht="18" x14ac:dyDescent="0.25">
      <c r="A62" s="33"/>
      <c r="B62" s="33"/>
      <c r="C62" s="39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9"/>
      <c r="D63" s="36"/>
      <c r="E63" s="36"/>
      <c r="F63" s="37">
        <f>F61+F39</f>
        <v>13733684.329999998</v>
      </c>
      <c r="G63" s="36"/>
      <c r="H63" s="2"/>
    </row>
    <row r="64" spans="1:8" ht="18" x14ac:dyDescent="0.25">
      <c r="A64" s="43"/>
      <c r="B64" s="39"/>
      <c r="C64" s="39"/>
      <c r="D64" s="39"/>
      <c r="E64" s="44"/>
      <c r="F64" s="2"/>
      <c r="G64" s="2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9"/>
      <c r="F70" s="2"/>
      <c r="G70" s="2"/>
      <c r="H70" s="2"/>
    </row>
    <row r="71" spans="1:8" ht="15.75" x14ac:dyDescent="0.25">
      <c r="A71" s="48"/>
      <c r="B71" s="2"/>
      <c r="C71" s="2"/>
      <c r="D71" s="2"/>
      <c r="E71" s="2"/>
      <c r="F71" s="2"/>
      <c r="G71" s="2"/>
      <c r="H71" s="2"/>
    </row>
  </sheetData>
  <phoneticPr fontId="17" type="noConversion"/>
  <printOptions horizontalCentered="1"/>
  <pageMargins left="0.75" right="0.75" top="0.31" bottom="0.25" header="0.5" footer="0.5"/>
  <pageSetup scale="5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9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APRIL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80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>
        <v>7</v>
      </c>
      <c r="E9" s="99">
        <v>1058087</v>
      </c>
      <c r="F9" s="74">
        <v>313969</v>
      </c>
      <c r="G9" s="104">
        <f>+F9/E9</f>
        <v>0.29673268833281197</v>
      </c>
      <c r="H9" s="15"/>
    </row>
    <row r="10" spans="1:8" ht="15.75" x14ac:dyDescent="0.25">
      <c r="A10" s="93" t="s">
        <v>145</v>
      </c>
      <c r="B10" s="13"/>
      <c r="C10" s="14"/>
      <c r="D10" s="73"/>
      <c r="E10" s="99"/>
      <c r="F10" s="74"/>
      <c r="G10" s="104"/>
      <c r="H10" s="15"/>
    </row>
    <row r="11" spans="1:8" ht="15.75" x14ac:dyDescent="0.25">
      <c r="A11" s="93" t="s">
        <v>11</v>
      </c>
      <c r="B11" s="13"/>
      <c r="C11" s="14"/>
      <c r="D11" s="73">
        <v>2</v>
      </c>
      <c r="E11" s="99">
        <v>223965</v>
      </c>
      <c r="F11" s="74">
        <v>57975.5</v>
      </c>
      <c r="G11" s="104">
        <f>F11/E11</f>
        <v>0.2588596432478289</v>
      </c>
      <c r="H11" s="15"/>
    </row>
    <row r="12" spans="1:8" ht="15.75" x14ac:dyDescent="0.25">
      <c r="A12" s="93" t="s">
        <v>12</v>
      </c>
      <c r="B12" s="13"/>
      <c r="C12" s="14"/>
      <c r="D12" s="73"/>
      <c r="E12" s="99"/>
      <c r="F12" s="74"/>
      <c r="G12" s="104"/>
      <c r="H12" s="15"/>
    </row>
    <row r="13" spans="1:8" ht="15.75" x14ac:dyDescent="0.25">
      <c r="A13" s="93" t="s">
        <v>114</v>
      </c>
      <c r="B13" s="13"/>
      <c r="C13" s="14"/>
      <c r="D13" s="73"/>
      <c r="E13" s="99"/>
      <c r="F13" s="74"/>
      <c r="G13" s="104"/>
      <c r="H13" s="15"/>
    </row>
    <row r="14" spans="1:8" ht="15.75" x14ac:dyDescent="0.25">
      <c r="A14" s="93" t="s">
        <v>53</v>
      </c>
      <c r="B14" s="13"/>
      <c r="C14" s="14"/>
      <c r="D14" s="73"/>
      <c r="E14" s="99"/>
      <c r="F14" s="74"/>
      <c r="G14" s="104"/>
      <c r="H14" s="15"/>
    </row>
    <row r="15" spans="1:8" ht="15.75" x14ac:dyDescent="0.25">
      <c r="A15" s="93" t="s">
        <v>106</v>
      </c>
      <c r="B15" s="13"/>
      <c r="C15" s="14"/>
      <c r="D15" s="73">
        <v>1</v>
      </c>
      <c r="E15" s="99">
        <v>225329</v>
      </c>
      <c r="F15" s="74">
        <v>22301</v>
      </c>
      <c r="G15" s="104">
        <f>F15/E15</f>
        <v>9.8970838196592539E-2</v>
      </c>
      <c r="H15" s="15"/>
    </row>
    <row r="16" spans="1:8" ht="15.75" x14ac:dyDescent="0.25">
      <c r="A16" s="93" t="s">
        <v>122</v>
      </c>
      <c r="B16" s="13"/>
      <c r="C16" s="14"/>
      <c r="D16" s="73"/>
      <c r="E16" s="99"/>
      <c r="F16" s="74"/>
      <c r="G16" s="104"/>
      <c r="H16" s="15"/>
    </row>
    <row r="17" spans="1:8" ht="15.75" x14ac:dyDescent="0.25">
      <c r="A17" s="93" t="s">
        <v>13</v>
      </c>
      <c r="B17" s="13"/>
      <c r="C17" s="14"/>
      <c r="D17" s="73"/>
      <c r="E17" s="99"/>
      <c r="F17" s="74"/>
      <c r="G17" s="104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99">
        <v>481668</v>
      </c>
      <c r="F18" s="74">
        <v>103920</v>
      </c>
      <c r="G18" s="104">
        <f>F18/E18</f>
        <v>0.21575026781932782</v>
      </c>
      <c r="H18" s="15"/>
    </row>
    <row r="19" spans="1:8" ht="15.75" x14ac:dyDescent="0.25">
      <c r="A19" s="93" t="s">
        <v>15</v>
      </c>
      <c r="B19" s="13"/>
      <c r="C19" s="14"/>
      <c r="D19" s="73"/>
      <c r="E19" s="99"/>
      <c r="F19" s="74"/>
      <c r="G19" s="104"/>
      <c r="H19" s="15"/>
    </row>
    <row r="20" spans="1:8" ht="15.75" x14ac:dyDescent="0.25">
      <c r="A20" s="93" t="s">
        <v>16</v>
      </c>
      <c r="B20" s="13"/>
      <c r="C20" s="14"/>
      <c r="D20" s="73"/>
      <c r="E20" s="99"/>
      <c r="F20" s="74"/>
      <c r="G20" s="104"/>
      <c r="H20" s="15"/>
    </row>
    <row r="21" spans="1:8" ht="15.75" x14ac:dyDescent="0.25">
      <c r="A21" s="93" t="s">
        <v>110</v>
      </c>
      <c r="B21" s="13"/>
      <c r="C21" s="14"/>
      <c r="D21" s="73"/>
      <c r="E21" s="99"/>
      <c r="F21" s="74"/>
      <c r="G21" s="104"/>
      <c r="H21" s="15"/>
    </row>
    <row r="22" spans="1:8" ht="15.75" x14ac:dyDescent="0.25">
      <c r="A22" s="93" t="s">
        <v>56</v>
      </c>
      <c r="B22" s="13"/>
      <c r="C22" s="14"/>
      <c r="D22" s="73">
        <v>1</v>
      </c>
      <c r="E22" s="99">
        <v>112094</v>
      </c>
      <c r="F22" s="74">
        <v>13939.5</v>
      </c>
      <c r="G22" s="104">
        <f>F22/E22</f>
        <v>0.12435545167448749</v>
      </c>
      <c r="H22" s="15"/>
    </row>
    <row r="23" spans="1:8" ht="15.75" x14ac:dyDescent="0.25">
      <c r="A23" s="93" t="s">
        <v>18</v>
      </c>
      <c r="B23" s="13"/>
      <c r="C23" s="14"/>
      <c r="D23" s="73"/>
      <c r="E23" s="99"/>
      <c r="F23" s="74"/>
      <c r="G23" s="104"/>
      <c r="H23" s="15"/>
    </row>
    <row r="24" spans="1:8" ht="15.75" x14ac:dyDescent="0.25">
      <c r="A24" s="93" t="s">
        <v>19</v>
      </c>
      <c r="B24" s="13"/>
      <c r="C24" s="14"/>
      <c r="D24" s="73"/>
      <c r="E24" s="99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/>
      <c r="E25" s="99"/>
      <c r="F25" s="74"/>
      <c r="G25" s="104"/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4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57215</v>
      </c>
      <c r="F29" s="74">
        <v>23793</v>
      </c>
      <c r="G29" s="104">
        <f>F29/E29</f>
        <v>0.41585248623612692</v>
      </c>
      <c r="H29" s="15"/>
    </row>
    <row r="30" spans="1:8" ht="15.75" x14ac:dyDescent="0.25">
      <c r="A30" s="70" t="s">
        <v>25</v>
      </c>
      <c r="B30" s="13"/>
      <c r="C30" s="14"/>
      <c r="D30" s="73">
        <v>1</v>
      </c>
      <c r="E30" s="74">
        <v>158232</v>
      </c>
      <c r="F30" s="74">
        <v>76510.5</v>
      </c>
      <c r="G30" s="104">
        <f>F30/E30</f>
        <v>0.48353367207644471</v>
      </c>
      <c r="H30" s="15"/>
    </row>
    <row r="31" spans="1:8" ht="15.75" x14ac:dyDescent="0.25">
      <c r="A31" s="70" t="s">
        <v>26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118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155</v>
      </c>
      <c r="B33" s="13"/>
      <c r="C33" s="14"/>
      <c r="D33" s="73">
        <v>1</v>
      </c>
      <c r="E33" s="74">
        <v>141932</v>
      </c>
      <c r="F33" s="74">
        <v>30960</v>
      </c>
      <c r="G33" s="104">
        <f>F33/E33</f>
        <v>0.21813262689175097</v>
      </c>
      <c r="H33" s="15"/>
    </row>
    <row r="34" spans="1:8" ht="15.75" x14ac:dyDescent="0.25">
      <c r="A34" s="70" t="s">
        <v>27</v>
      </c>
      <c r="B34" s="13"/>
      <c r="C34" s="14"/>
      <c r="D34" s="73">
        <v>1</v>
      </c>
      <c r="E34" s="74">
        <v>195238</v>
      </c>
      <c r="F34" s="74">
        <v>81202.5</v>
      </c>
      <c r="G34" s="104">
        <f>+F34/E34</f>
        <v>0.41591544678802284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16</v>
      </c>
      <c r="E39" s="82">
        <f>SUM(E9:E38)</f>
        <v>2653760</v>
      </c>
      <c r="F39" s="82">
        <f>SUM(F9:F38)</f>
        <v>724571</v>
      </c>
      <c r="G39" s="106">
        <f>F39/E39</f>
        <v>0.27303561738815868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x14ac:dyDescent="0.25">
      <c r="A44" s="27" t="s">
        <v>33</v>
      </c>
      <c r="B44" s="28"/>
      <c r="C44" s="14"/>
      <c r="D44" s="73">
        <v>19</v>
      </c>
      <c r="E44" s="74">
        <v>3069438.3</v>
      </c>
      <c r="F44" s="74">
        <v>82443.350000000006</v>
      </c>
      <c r="G44" s="75">
        <f t="shared" ref="G44:G51" si="0">1-(+F44/E44)</f>
        <v>0.97314057428683287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99</v>
      </c>
      <c r="E46" s="74">
        <v>6524428.5</v>
      </c>
      <c r="F46" s="74">
        <v>463531.64</v>
      </c>
      <c r="G46" s="75">
        <f t="shared" si="0"/>
        <v>0.92895444558860596</v>
      </c>
      <c r="H46" s="15"/>
    </row>
    <row r="47" spans="1:8" ht="15.75" x14ac:dyDescent="0.25">
      <c r="A47" s="27" t="s">
        <v>36</v>
      </c>
      <c r="B47" s="28"/>
      <c r="C47" s="14"/>
      <c r="D47" s="73">
        <v>32</v>
      </c>
      <c r="E47" s="74">
        <v>2935806</v>
      </c>
      <c r="F47" s="74">
        <v>187034.85</v>
      </c>
      <c r="G47" s="75">
        <f t="shared" si="0"/>
        <v>0.93629182241605879</v>
      </c>
      <c r="H47" s="15"/>
    </row>
    <row r="48" spans="1:8" ht="15.75" x14ac:dyDescent="0.25">
      <c r="A48" s="27" t="s">
        <v>37</v>
      </c>
      <c r="B48" s="28"/>
      <c r="C48" s="14"/>
      <c r="D48" s="73">
        <v>76</v>
      </c>
      <c r="E48" s="74">
        <v>7440920</v>
      </c>
      <c r="F48" s="74">
        <v>686264.77</v>
      </c>
      <c r="G48" s="75">
        <f t="shared" si="0"/>
        <v>0.90777151615660423</v>
      </c>
      <c r="H48" s="15"/>
    </row>
    <row r="49" spans="1:8" ht="15.75" x14ac:dyDescent="0.25">
      <c r="A49" s="27" t="s">
        <v>38</v>
      </c>
      <c r="B49" s="28"/>
      <c r="C49" s="14"/>
      <c r="D49" s="73">
        <v>6</v>
      </c>
      <c r="E49" s="74">
        <v>1279420</v>
      </c>
      <c r="F49" s="74">
        <v>72899</v>
      </c>
      <c r="G49" s="75">
        <f t="shared" si="0"/>
        <v>0.943021838020353</v>
      </c>
      <c r="H49" s="15"/>
    </row>
    <row r="50" spans="1:8" ht="15.75" x14ac:dyDescent="0.25">
      <c r="A50" s="27" t="s">
        <v>39</v>
      </c>
      <c r="B50" s="28"/>
      <c r="C50" s="14"/>
      <c r="D50" s="73">
        <v>6</v>
      </c>
      <c r="E50" s="74">
        <v>2024345</v>
      </c>
      <c r="F50" s="74">
        <v>245563.5</v>
      </c>
      <c r="G50" s="75">
        <f t="shared" si="0"/>
        <v>0.87869483709545559</v>
      </c>
      <c r="H50" s="15"/>
    </row>
    <row r="51" spans="1:8" ht="15.75" x14ac:dyDescent="0.25">
      <c r="A51" s="27" t="s">
        <v>40</v>
      </c>
      <c r="B51" s="28"/>
      <c r="C51" s="14"/>
      <c r="D51" s="73">
        <v>2</v>
      </c>
      <c r="E51" s="74">
        <v>357240</v>
      </c>
      <c r="F51" s="74">
        <v>18596.37</v>
      </c>
      <c r="G51" s="75">
        <f t="shared" si="0"/>
        <v>0.94794432314410482</v>
      </c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61</v>
      </c>
      <c r="B53" s="30"/>
      <c r="C53" s="14"/>
      <c r="D53" s="73">
        <v>590</v>
      </c>
      <c r="E53" s="74">
        <v>49024254.710000001</v>
      </c>
      <c r="F53" s="74">
        <v>5643568.79</v>
      </c>
      <c r="G53" s="75">
        <f>1-(+F53/E53)</f>
        <v>0.88488210940922629</v>
      </c>
      <c r="H53" s="15"/>
    </row>
    <row r="54" spans="1:8" ht="15.75" x14ac:dyDescent="0.25">
      <c r="A54" s="29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31" t="s">
        <v>42</v>
      </c>
      <c r="B55" s="30"/>
      <c r="C55" s="14"/>
      <c r="D55" s="77"/>
      <c r="E55" s="80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80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78"/>
      <c r="F57" s="76">
        <v>26929.34</v>
      </c>
      <c r="G57" s="79"/>
      <c r="H57" s="15"/>
    </row>
    <row r="58" spans="1:8" x14ac:dyDescent="0.2">
      <c r="A58" s="16" t="s">
        <v>30</v>
      </c>
      <c r="B58" s="28"/>
      <c r="C58" s="21"/>
      <c r="D58" s="77"/>
      <c r="E58" s="78"/>
      <c r="F58" s="74"/>
      <c r="G58" s="79"/>
      <c r="H58" s="15"/>
    </row>
    <row r="59" spans="1:8" ht="15.75" x14ac:dyDescent="0.25">
      <c r="A59" s="32"/>
      <c r="B59" s="18"/>
      <c r="C59" s="33"/>
      <c r="D59" s="77"/>
      <c r="E59" s="80"/>
      <c r="F59" s="80"/>
      <c r="G59" s="79"/>
      <c r="H59" s="2"/>
    </row>
    <row r="60" spans="1:8" ht="18" x14ac:dyDescent="0.25">
      <c r="A60" s="20" t="s">
        <v>45</v>
      </c>
      <c r="B60" s="20"/>
      <c r="C60" s="36"/>
      <c r="D60" s="81">
        <f>SUM(D44:D56)</f>
        <v>830</v>
      </c>
      <c r="E60" s="82">
        <f>SUM(E44:E59)</f>
        <v>72655852.510000005</v>
      </c>
      <c r="F60" s="82">
        <f>SUM(F44:F59)</f>
        <v>7426831.6099999994</v>
      </c>
      <c r="G60" s="83">
        <f>1-(+F60/E60)</f>
        <v>0.89778068313247295</v>
      </c>
      <c r="H60" s="2"/>
    </row>
    <row r="61" spans="1:8" ht="18" x14ac:dyDescent="0.25">
      <c r="A61" s="33"/>
      <c r="B61" s="39"/>
      <c r="C61" s="39"/>
      <c r="D61" s="91"/>
      <c r="E61" s="92"/>
      <c r="F61" s="34"/>
      <c r="G61" s="34"/>
      <c r="H61" s="2"/>
    </row>
    <row r="62" spans="1:8" ht="18" x14ac:dyDescent="0.25">
      <c r="A62" s="35" t="s">
        <v>46</v>
      </c>
      <c r="B62" s="40"/>
      <c r="C62" s="40"/>
      <c r="D62" s="36"/>
      <c r="E62" s="36"/>
      <c r="F62" s="37">
        <f>F60+F39</f>
        <v>8151402.6099999994</v>
      </c>
      <c r="G62" s="36"/>
      <c r="H62" s="2"/>
    </row>
    <row r="63" spans="1:8" ht="18" x14ac:dyDescent="0.25">
      <c r="A63" s="35"/>
      <c r="B63" s="40"/>
      <c r="C63" s="40"/>
      <c r="D63" s="36"/>
      <c r="E63" s="36"/>
      <c r="F63" s="41"/>
      <c r="G63" s="40"/>
      <c r="H63" s="2"/>
    </row>
    <row r="64" spans="1:8" ht="15.75" x14ac:dyDescent="0.25">
      <c r="A64" s="4" t="s">
        <v>48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49</v>
      </c>
      <c r="B65" s="40"/>
      <c r="C65" s="40"/>
      <c r="D65" s="40"/>
      <c r="E65" s="40"/>
      <c r="F65" s="41"/>
      <c r="G65" s="40"/>
      <c r="H65" s="2"/>
    </row>
    <row r="66" spans="1:8" ht="18" x14ac:dyDescent="0.25">
      <c r="A66" s="4"/>
      <c r="B66" s="39"/>
      <c r="C66" s="39"/>
      <c r="D66" s="39"/>
      <c r="E66" s="39"/>
      <c r="F66" s="37"/>
      <c r="G66" s="39"/>
      <c r="H66" s="2"/>
    </row>
    <row r="67" spans="1:8" x14ac:dyDescent="0.2">
      <c r="A67" s="42" t="s">
        <v>50</v>
      </c>
    </row>
    <row r="69" spans="1:8" ht="18" x14ac:dyDescent="0.25">
      <c r="A69" s="116"/>
      <c r="B69" s="117"/>
      <c r="C69" s="117"/>
      <c r="D69" s="117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0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APRIL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81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115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97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57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25</v>
      </c>
      <c r="B17" s="13"/>
      <c r="C17" s="14"/>
      <c r="D17" s="73">
        <v>1</v>
      </c>
      <c r="E17" s="74">
        <v>181680</v>
      </c>
      <c r="F17" s="74">
        <v>56791</v>
      </c>
      <c r="G17" s="75">
        <f>F17/E17</f>
        <v>0.31258806693086744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145130</v>
      </c>
      <c r="F18" s="74">
        <v>32221.5</v>
      </c>
      <c r="G18" s="75">
        <f>F18/E18</f>
        <v>0.22201819058774891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127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112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27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118</v>
      </c>
      <c r="B33" s="13"/>
      <c r="C33" s="14"/>
      <c r="D33" s="73">
        <v>4</v>
      </c>
      <c r="E33" s="74">
        <v>406759</v>
      </c>
      <c r="F33" s="74">
        <v>129297.5</v>
      </c>
      <c r="G33" s="75">
        <f>F33/E33</f>
        <v>0.31787249944070078</v>
      </c>
      <c r="H33" s="15"/>
    </row>
    <row r="34" spans="1:8" ht="15.75" x14ac:dyDescent="0.25">
      <c r="A34" s="70" t="s">
        <v>130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</v>
      </c>
      <c r="E39" s="82">
        <f>SUM(E9:E38)</f>
        <v>733569</v>
      </c>
      <c r="F39" s="82">
        <f>SUM(F9:F38)</f>
        <v>218310</v>
      </c>
      <c r="G39" s="83">
        <f>F39/E39</f>
        <v>0.29759981678615099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x14ac:dyDescent="0.25">
      <c r="A44" s="27" t="s">
        <v>33</v>
      </c>
      <c r="B44" s="28"/>
      <c r="C44" s="14"/>
      <c r="D44" s="73">
        <v>28</v>
      </c>
      <c r="E44" s="74">
        <v>1979322.85</v>
      </c>
      <c r="F44" s="74">
        <v>136011.26999999999</v>
      </c>
      <c r="G44" s="75">
        <f>1-(+F44/E44)</f>
        <v>0.93128393884807625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49</v>
      </c>
      <c r="E46" s="74">
        <v>2738095.25</v>
      </c>
      <c r="F46" s="74">
        <v>224303.25</v>
      </c>
      <c r="G46" s="75">
        <f>1-(+F46/E46)</f>
        <v>0.91808055253008458</v>
      </c>
      <c r="H46" s="15"/>
    </row>
    <row r="47" spans="1:8" ht="15.75" x14ac:dyDescent="0.25">
      <c r="A47" s="27" t="s">
        <v>36</v>
      </c>
      <c r="B47" s="28"/>
      <c r="C47" s="14"/>
      <c r="D47" s="73">
        <v>4</v>
      </c>
      <c r="E47" s="74">
        <v>674656</v>
      </c>
      <c r="F47" s="74">
        <v>34735</v>
      </c>
      <c r="G47" s="75">
        <f>1-(+F47/E47)</f>
        <v>0.94851450220556843</v>
      </c>
      <c r="H47" s="15"/>
    </row>
    <row r="48" spans="1:8" ht="15.75" x14ac:dyDescent="0.25">
      <c r="A48" s="27" t="s">
        <v>37</v>
      </c>
      <c r="B48" s="28"/>
      <c r="C48" s="14"/>
      <c r="D48" s="73">
        <v>31</v>
      </c>
      <c r="E48" s="74">
        <v>3025807.28</v>
      </c>
      <c r="F48" s="74">
        <v>257280.43</v>
      </c>
      <c r="G48" s="75">
        <f>1-(+F48/E48)</f>
        <v>0.91497130973919794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143125</v>
      </c>
      <c r="F50" s="74">
        <v>18445</v>
      </c>
      <c r="G50" s="75">
        <f>1-(+F50/E50)</f>
        <v>0.87112663755458519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7" t="s">
        <v>61</v>
      </c>
      <c r="B53" s="30"/>
      <c r="C53" s="14"/>
      <c r="D53" s="112">
        <v>340</v>
      </c>
      <c r="E53" s="113">
        <v>28660032.890000001</v>
      </c>
      <c r="F53" s="113">
        <v>3429554.63</v>
      </c>
      <c r="G53" s="75">
        <f>1-(+F53/E53)</f>
        <v>0.88033668198627113</v>
      </c>
      <c r="H53" s="15"/>
    </row>
    <row r="54" spans="1:8" ht="15.75" x14ac:dyDescent="0.2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16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455</v>
      </c>
      <c r="E60" s="82">
        <f>SUM(E44:E59)</f>
        <v>37221039.269999996</v>
      </c>
      <c r="F60" s="82">
        <f>SUM(F44:F59)</f>
        <v>4100329.58</v>
      </c>
      <c r="G60" s="83">
        <f>1-(F60/E60)</f>
        <v>0.88983839085587146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4318639.58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70" spans="1:8" ht="18" x14ac:dyDescent="0.25">
      <c r="A70" s="116"/>
      <c r="B70" s="117"/>
      <c r="C70" s="117"/>
      <c r="D70" s="117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zoomScaleNormal="87" workbookViewId="0">
      <selection activeCell="D9" sqref="D9"/>
    </sheetView>
  </sheetViews>
  <sheetFormatPr defaultRowHeight="15" x14ac:dyDescent="0.2"/>
  <cols>
    <col min="1" max="1" width="9.6640625" style="57" customWidth="1"/>
    <col min="2" max="2" width="15.6640625" style="57" customWidth="1"/>
    <col min="3" max="3" width="3.6640625" style="57" customWidth="1"/>
    <col min="4" max="4" width="6.6640625" style="57" customWidth="1"/>
    <col min="5" max="6" width="14.6640625" style="57" customWidth="1"/>
    <col min="7" max="7" width="11.6640625" style="57" customWidth="1"/>
    <col min="8" max="8" width="3.6640625" style="57" customWidth="1"/>
    <col min="9" max="16384" width="8.88671875" style="57"/>
  </cols>
  <sheetData>
    <row r="1" spans="1:8" ht="23.25" x14ac:dyDescent="0.35">
      <c r="A1" s="56" t="s">
        <v>0</v>
      </c>
      <c r="B1" s="21"/>
      <c r="C1" s="21"/>
      <c r="D1" s="21"/>
      <c r="E1" s="21"/>
      <c r="F1" s="21"/>
      <c r="G1" s="21"/>
      <c r="H1" s="21"/>
    </row>
    <row r="2" spans="1:8" ht="23.25" x14ac:dyDescent="0.35">
      <c r="A2" s="56" t="s">
        <v>1</v>
      </c>
      <c r="B2" s="21"/>
      <c r="C2" s="21"/>
      <c r="D2" s="21"/>
      <c r="E2" s="21"/>
      <c r="F2" s="21"/>
      <c r="G2" s="21"/>
      <c r="H2" s="21"/>
    </row>
    <row r="3" spans="1:8" ht="23.25" x14ac:dyDescent="0.35">
      <c r="A3" s="1" t="str">
        <f>ARG!$A$3</f>
        <v>MONTH ENDED:  APRIL 2023</v>
      </c>
      <c r="B3" s="21"/>
      <c r="C3" s="21"/>
      <c r="D3" s="21"/>
      <c r="E3" s="21"/>
      <c r="F3" s="21"/>
      <c r="G3" s="21"/>
      <c r="H3" s="21"/>
    </row>
    <row r="4" spans="1:8" x14ac:dyDescent="0.2">
      <c r="A4" s="60"/>
      <c r="B4" s="60"/>
      <c r="C4" s="60"/>
      <c r="D4" s="60"/>
      <c r="E4" s="60"/>
      <c r="F4" s="5"/>
      <c r="G4" s="5"/>
      <c r="H4" s="21"/>
    </row>
    <row r="5" spans="1:8" ht="23.25" x14ac:dyDescent="0.35">
      <c r="A5" s="21"/>
      <c r="B5" s="60"/>
      <c r="C5" s="60"/>
      <c r="D5" s="61" t="s">
        <v>144</v>
      </c>
      <c r="E5" s="62"/>
      <c r="F5" s="8"/>
      <c r="G5" s="5"/>
      <c r="H5" s="63"/>
    </row>
    <row r="6" spans="1:8" ht="18" x14ac:dyDescent="0.25">
      <c r="A6" s="23" t="s">
        <v>3</v>
      </c>
      <c r="B6" s="60"/>
      <c r="C6" s="60"/>
      <c r="D6" s="60"/>
      <c r="E6" s="60"/>
      <c r="F6" s="5"/>
      <c r="G6" s="5"/>
      <c r="H6" s="63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4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4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66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66"/>
    </row>
    <row r="11" spans="1:8" ht="15.75" x14ac:dyDescent="0.25">
      <c r="A11" s="93" t="s">
        <v>52</v>
      </c>
      <c r="B11" s="13"/>
      <c r="C11" s="14"/>
      <c r="D11" s="73"/>
      <c r="E11" s="74"/>
      <c r="F11" s="74"/>
      <c r="G11" s="75"/>
      <c r="H11" s="66"/>
    </row>
    <row r="12" spans="1:8" ht="15.75" x14ac:dyDescent="0.25">
      <c r="A12" s="93" t="s">
        <v>63</v>
      </c>
      <c r="B12" s="13"/>
      <c r="C12" s="14"/>
      <c r="D12" s="73"/>
      <c r="E12" s="74"/>
      <c r="F12" s="74"/>
      <c r="G12" s="75"/>
      <c r="H12" s="66"/>
    </row>
    <row r="13" spans="1:8" ht="15.75" x14ac:dyDescent="0.25">
      <c r="A13" s="93" t="s">
        <v>13</v>
      </c>
      <c r="B13" s="13"/>
      <c r="C13" s="14"/>
      <c r="D13" s="73"/>
      <c r="E13" s="74"/>
      <c r="F13" s="74"/>
      <c r="G13" s="75"/>
      <c r="H13" s="66"/>
    </row>
    <row r="14" spans="1:8" ht="15.75" x14ac:dyDescent="0.25">
      <c r="A14" s="93" t="s">
        <v>65</v>
      </c>
      <c r="B14" s="13"/>
      <c r="C14" s="14"/>
      <c r="D14" s="73"/>
      <c r="E14" s="74"/>
      <c r="F14" s="74"/>
      <c r="G14" s="75"/>
      <c r="H14" s="66"/>
    </row>
    <row r="15" spans="1:8" ht="15.75" x14ac:dyDescent="0.25">
      <c r="A15" s="93" t="s">
        <v>25</v>
      </c>
      <c r="B15" s="13"/>
      <c r="C15" s="14"/>
      <c r="D15" s="73">
        <v>3</v>
      </c>
      <c r="E15" s="74">
        <v>539927</v>
      </c>
      <c r="F15" s="74">
        <v>141926</v>
      </c>
      <c r="G15" s="75">
        <f>F15/E15</f>
        <v>0.26286146090119589</v>
      </c>
      <c r="H15" s="66"/>
    </row>
    <row r="16" spans="1:8" ht="15.75" x14ac:dyDescent="0.25">
      <c r="A16" s="93" t="s">
        <v>66</v>
      </c>
      <c r="B16" s="13"/>
      <c r="C16" s="14"/>
      <c r="D16" s="73"/>
      <c r="E16" s="74"/>
      <c r="F16" s="74"/>
      <c r="G16" s="75"/>
      <c r="H16" s="66"/>
    </row>
    <row r="17" spans="1:8" ht="15.75" x14ac:dyDescent="0.25">
      <c r="A17" s="93" t="s">
        <v>98</v>
      </c>
      <c r="B17" s="13"/>
      <c r="C17" s="14"/>
      <c r="D17" s="73"/>
      <c r="E17" s="74"/>
      <c r="F17" s="74"/>
      <c r="G17" s="75"/>
      <c r="H17" s="66"/>
    </row>
    <row r="18" spans="1:8" ht="15.75" x14ac:dyDescent="0.25">
      <c r="A18" s="93" t="s">
        <v>14</v>
      </c>
      <c r="B18" s="13"/>
      <c r="C18" s="14"/>
      <c r="D18" s="73"/>
      <c r="E18" s="74"/>
      <c r="F18" s="74"/>
      <c r="G18" s="75"/>
      <c r="H18" s="66"/>
    </row>
    <row r="19" spans="1:8" ht="15.75" x14ac:dyDescent="0.25">
      <c r="A19" s="93" t="s">
        <v>16</v>
      </c>
      <c r="B19" s="13"/>
      <c r="C19" s="14"/>
      <c r="D19" s="73">
        <v>1</v>
      </c>
      <c r="E19" s="74">
        <v>472924</v>
      </c>
      <c r="F19" s="74">
        <v>25410</v>
      </c>
      <c r="G19" s="75">
        <f>F19/E19</f>
        <v>5.3729563312498417E-2</v>
      </c>
      <c r="H19" s="66"/>
    </row>
    <row r="20" spans="1:8" ht="15.75" x14ac:dyDescent="0.25">
      <c r="A20" s="93" t="s">
        <v>92</v>
      </c>
      <c r="B20" s="13"/>
      <c r="C20" s="14"/>
      <c r="D20" s="73"/>
      <c r="E20" s="74"/>
      <c r="F20" s="74"/>
      <c r="G20" s="75"/>
      <c r="H20" s="66"/>
    </row>
    <row r="21" spans="1:8" ht="15.75" x14ac:dyDescent="0.25">
      <c r="A21" s="93" t="s">
        <v>93</v>
      </c>
      <c r="B21" s="13"/>
      <c r="C21" s="14"/>
      <c r="D21" s="73"/>
      <c r="E21" s="74"/>
      <c r="F21" s="74"/>
      <c r="G21" s="75"/>
      <c r="H21" s="66"/>
    </row>
    <row r="22" spans="1:8" ht="15.75" x14ac:dyDescent="0.25">
      <c r="A22" s="93" t="s">
        <v>17</v>
      </c>
      <c r="B22" s="13"/>
      <c r="C22" s="14"/>
      <c r="D22" s="73"/>
      <c r="E22" s="74"/>
      <c r="F22" s="74"/>
      <c r="G22" s="75"/>
      <c r="H22" s="66"/>
    </row>
    <row r="23" spans="1:8" ht="15.75" x14ac:dyDescent="0.25">
      <c r="A23" s="93" t="s">
        <v>105</v>
      </c>
      <c r="B23" s="13"/>
      <c r="C23" s="14"/>
      <c r="D23" s="73"/>
      <c r="E23" s="74"/>
      <c r="F23" s="74"/>
      <c r="G23" s="75"/>
      <c r="H23" s="66"/>
    </row>
    <row r="24" spans="1:8" ht="15.75" x14ac:dyDescent="0.25">
      <c r="A24" s="93" t="s">
        <v>18</v>
      </c>
      <c r="B24" s="13"/>
      <c r="C24" s="14"/>
      <c r="D24" s="73">
        <v>2</v>
      </c>
      <c r="E24" s="74">
        <v>361318</v>
      </c>
      <c r="F24" s="74">
        <v>31076.5</v>
      </c>
      <c r="G24" s="75">
        <f>F24/E24</f>
        <v>8.6008723617422886E-2</v>
      </c>
      <c r="H24" s="66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66"/>
    </row>
    <row r="26" spans="1:8" ht="15.75" x14ac:dyDescent="0.25">
      <c r="A26" s="94" t="s">
        <v>21</v>
      </c>
      <c r="B26" s="13"/>
      <c r="C26" s="14"/>
      <c r="D26" s="73">
        <v>4</v>
      </c>
      <c r="E26" s="74">
        <v>16121</v>
      </c>
      <c r="F26" s="74">
        <v>16121</v>
      </c>
      <c r="G26" s="75">
        <f>F26/E26</f>
        <v>1</v>
      </c>
      <c r="H26" s="66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66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66"/>
    </row>
    <row r="29" spans="1:8" ht="15.75" x14ac:dyDescent="0.25">
      <c r="A29" s="70" t="s">
        <v>94</v>
      </c>
      <c r="B29" s="13"/>
      <c r="C29" s="14"/>
      <c r="D29" s="73">
        <v>1</v>
      </c>
      <c r="E29" s="74">
        <v>113952</v>
      </c>
      <c r="F29" s="74">
        <v>36843</v>
      </c>
      <c r="G29" s="75">
        <f>F29/E29</f>
        <v>0.32332034540859311</v>
      </c>
      <c r="H29" s="66"/>
    </row>
    <row r="30" spans="1:8" ht="15.75" x14ac:dyDescent="0.25">
      <c r="A30" s="70" t="s">
        <v>118</v>
      </c>
      <c r="B30" s="13"/>
      <c r="C30" s="14"/>
      <c r="D30" s="73">
        <v>11</v>
      </c>
      <c r="E30" s="74">
        <v>1007850</v>
      </c>
      <c r="F30" s="74">
        <v>163295</v>
      </c>
      <c r="G30" s="75">
        <f>F30/E30</f>
        <v>0.16202311851962098</v>
      </c>
      <c r="H30" s="66"/>
    </row>
    <row r="31" spans="1:8" ht="15.75" x14ac:dyDescent="0.25">
      <c r="A31" s="70" t="s">
        <v>125</v>
      </c>
      <c r="B31" s="13"/>
      <c r="C31" s="14"/>
      <c r="D31" s="73"/>
      <c r="E31" s="74"/>
      <c r="F31" s="74"/>
      <c r="G31" s="75"/>
      <c r="H31" s="66"/>
    </row>
    <row r="32" spans="1:8" ht="15.75" x14ac:dyDescent="0.25">
      <c r="A32" s="70" t="s">
        <v>96</v>
      </c>
      <c r="B32" s="13"/>
      <c r="C32" s="14"/>
      <c r="D32" s="73"/>
      <c r="E32" s="74"/>
      <c r="F32" s="74"/>
      <c r="G32" s="75"/>
      <c r="H32" s="66"/>
    </row>
    <row r="33" spans="1:8" ht="15.75" x14ac:dyDescent="0.25">
      <c r="A33" s="70" t="s">
        <v>67</v>
      </c>
      <c r="B33" s="13"/>
      <c r="C33" s="14"/>
      <c r="D33" s="73"/>
      <c r="E33" s="74"/>
      <c r="F33" s="74"/>
      <c r="G33" s="75"/>
      <c r="H33" s="66"/>
    </row>
    <row r="34" spans="1:8" ht="15.75" x14ac:dyDescent="0.25">
      <c r="A34" s="70" t="s">
        <v>128</v>
      </c>
      <c r="B34" s="13"/>
      <c r="C34" s="14"/>
      <c r="D34" s="73">
        <v>1</v>
      </c>
      <c r="E34" s="74">
        <v>113164</v>
      </c>
      <c r="F34" s="74">
        <v>40612.5</v>
      </c>
      <c r="G34" s="75">
        <f>F34/E34</f>
        <v>0.35888179986568164</v>
      </c>
      <c r="H34" s="66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66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66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66"/>
    </row>
    <row r="38" spans="1:8" x14ac:dyDescent="0.2">
      <c r="A38" s="17"/>
      <c r="B38" s="18"/>
      <c r="C38" s="14"/>
      <c r="D38" s="77"/>
      <c r="E38" s="80"/>
      <c r="F38" s="80"/>
      <c r="G38" s="79"/>
      <c r="H38" s="66"/>
    </row>
    <row r="39" spans="1:8" ht="15.75" x14ac:dyDescent="0.25">
      <c r="A39" s="19" t="s">
        <v>31</v>
      </c>
      <c r="B39" s="20"/>
      <c r="C39" s="21"/>
      <c r="D39" s="81">
        <f>SUM(D9:D38)</f>
        <v>23</v>
      </c>
      <c r="E39" s="82">
        <f>SUM(E9:E38)</f>
        <v>2625256</v>
      </c>
      <c r="F39" s="82">
        <f>SUM(F9:F38)</f>
        <v>455284</v>
      </c>
      <c r="G39" s="83">
        <f>F39/E39</f>
        <v>0.17342461078081528</v>
      </c>
      <c r="H39" s="67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68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68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68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68"/>
    </row>
    <row r="44" spans="1:8" ht="15.75" x14ac:dyDescent="0.25">
      <c r="A44" s="27" t="s">
        <v>33</v>
      </c>
      <c r="B44" s="28"/>
      <c r="C44" s="14"/>
      <c r="D44" s="73">
        <v>32</v>
      </c>
      <c r="E44" s="74">
        <v>423840.6</v>
      </c>
      <c r="F44" s="74">
        <v>42095.6</v>
      </c>
      <c r="G44" s="75">
        <f>1-(+F44/E44)</f>
        <v>0.90068058605051049</v>
      </c>
      <c r="H44" s="66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66"/>
    </row>
    <row r="46" spans="1:8" ht="15.75" x14ac:dyDescent="0.25">
      <c r="A46" s="27" t="s">
        <v>35</v>
      </c>
      <c r="B46" s="28"/>
      <c r="C46" s="14"/>
      <c r="D46" s="73">
        <v>76</v>
      </c>
      <c r="E46" s="74">
        <v>3304977.25</v>
      </c>
      <c r="F46" s="74">
        <v>305320.84999999998</v>
      </c>
      <c r="G46" s="75">
        <f t="shared" ref="G46:G52" si="0">1-(+F46/E46)</f>
        <v>0.90761786635596353</v>
      </c>
      <c r="H46" s="66"/>
    </row>
    <row r="47" spans="1:8" ht="15.75" x14ac:dyDescent="0.25">
      <c r="A47" s="27" t="s">
        <v>36</v>
      </c>
      <c r="B47" s="28"/>
      <c r="C47" s="14"/>
      <c r="D47" s="73">
        <v>8</v>
      </c>
      <c r="E47" s="74">
        <v>1204524.75</v>
      </c>
      <c r="F47" s="74">
        <v>57499.57</v>
      </c>
      <c r="G47" s="75">
        <f t="shared" si="0"/>
        <v>0.95226368740036271</v>
      </c>
      <c r="H47" s="66"/>
    </row>
    <row r="48" spans="1:8" ht="15.75" x14ac:dyDescent="0.25">
      <c r="A48" s="27" t="s">
        <v>37</v>
      </c>
      <c r="B48" s="28"/>
      <c r="C48" s="14"/>
      <c r="D48" s="73">
        <v>88</v>
      </c>
      <c r="E48" s="74">
        <v>5004203</v>
      </c>
      <c r="F48" s="74">
        <v>427327.38</v>
      </c>
      <c r="G48" s="75">
        <f t="shared" si="0"/>
        <v>0.91460630593922754</v>
      </c>
      <c r="H48" s="66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66"/>
    </row>
    <row r="50" spans="1:8" ht="15.75" x14ac:dyDescent="0.25">
      <c r="A50" s="27" t="s">
        <v>39</v>
      </c>
      <c r="B50" s="28"/>
      <c r="C50" s="14"/>
      <c r="D50" s="73">
        <v>9</v>
      </c>
      <c r="E50" s="74">
        <v>1513730</v>
      </c>
      <c r="F50" s="74">
        <v>142343.82999999999</v>
      </c>
      <c r="G50" s="75">
        <f t="shared" si="0"/>
        <v>0.90596484842078839</v>
      </c>
      <c r="H50" s="66"/>
    </row>
    <row r="51" spans="1:8" ht="15.75" x14ac:dyDescent="0.25">
      <c r="A51" s="27" t="s">
        <v>40</v>
      </c>
      <c r="B51" s="28"/>
      <c r="C51" s="14"/>
      <c r="D51" s="73">
        <v>4</v>
      </c>
      <c r="E51" s="74">
        <v>447320</v>
      </c>
      <c r="F51" s="74">
        <v>63470</v>
      </c>
      <c r="G51" s="75">
        <f t="shared" si="0"/>
        <v>0.85811052490387196</v>
      </c>
      <c r="H51" s="66"/>
    </row>
    <row r="52" spans="1:8" ht="15.75" x14ac:dyDescent="0.25">
      <c r="A52" s="27" t="s">
        <v>41</v>
      </c>
      <c r="B52" s="28"/>
      <c r="C52" s="14"/>
      <c r="D52" s="73">
        <v>2</v>
      </c>
      <c r="E52" s="74">
        <v>351825</v>
      </c>
      <c r="F52" s="74">
        <v>20500</v>
      </c>
      <c r="G52" s="75">
        <f t="shared" si="0"/>
        <v>0.94173239536701481</v>
      </c>
      <c r="H52" s="66"/>
    </row>
    <row r="53" spans="1:8" ht="15.75" x14ac:dyDescent="0.25">
      <c r="A53" s="29" t="s">
        <v>60</v>
      </c>
      <c r="B53" s="28"/>
      <c r="C53" s="14"/>
      <c r="D53" s="73"/>
      <c r="E53" s="74"/>
      <c r="F53" s="74"/>
      <c r="G53" s="75"/>
      <c r="H53" s="66"/>
    </row>
    <row r="54" spans="1:8" ht="15.75" x14ac:dyDescent="0.25">
      <c r="A54" s="27" t="s">
        <v>61</v>
      </c>
      <c r="B54" s="30"/>
      <c r="C54" s="14"/>
      <c r="D54" s="73">
        <v>612</v>
      </c>
      <c r="E54" s="74">
        <v>38393081.899999999</v>
      </c>
      <c r="F54" s="74">
        <v>4215909.6500000004</v>
      </c>
      <c r="G54" s="75">
        <f>1-(+F54/E54)</f>
        <v>0.89019090311684512</v>
      </c>
      <c r="H54" s="66"/>
    </row>
    <row r="55" spans="1:8" ht="15.75" x14ac:dyDescent="0.25">
      <c r="A55" s="27" t="s">
        <v>62</v>
      </c>
      <c r="B55" s="30"/>
      <c r="C55" s="14"/>
      <c r="D55" s="73">
        <v>8</v>
      </c>
      <c r="E55" s="74">
        <v>1274135.45</v>
      </c>
      <c r="F55" s="74">
        <v>58526.87</v>
      </c>
      <c r="G55" s="75">
        <f>1-(+F55/E55)</f>
        <v>0.95406542530466443</v>
      </c>
      <c r="H55" s="66"/>
    </row>
    <row r="56" spans="1:8" x14ac:dyDescent="0.2">
      <c r="A56" s="16" t="s">
        <v>42</v>
      </c>
      <c r="B56" s="30"/>
      <c r="C56" s="14"/>
      <c r="D56" s="77"/>
      <c r="E56" s="96"/>
      <c r="F56" s="74"/>
      <c r="G56" s="79"/>
      <c r="H56" s="66"/>
    </row>
    <row r="57" spans="1:8" x14ac:dyDescent="0.2">
      <c r="A57" s="16" t="s">
        <v>43</v>
      </c>
      <c r="B57" s="28"/>
      <c r="C57" s="14"/>
      <c r="D57" s="77"/>
      <c r="E57" s="96"/>
      <c r="F57" s="74"/>
      <c r="G57" s="79"/>
      <c r="H57" s="66"/>
    </row>
    <row r="58" spans="1:8" x14ac:dyDescent="0.2">
      <c r="A58" s="16" t="s">
        <v>44</v>
      </c>
      <c r="B58" s="28"/>
      <c r="C58" s="14"/>
      <c r="D58" s="77"/>
      <c r="E58" s="95"/>
      <c r="F58" s="74"/>
      <c r="G58" s="79"/>
      <c r="H58" s="66"/>
    </row>
    <row r="59" spans="1:8" x14ac:dyDescent="0.2">
      <c r="A59" s="16" t="s">
        <v>30</v>
      </c>
      <c r="B59" s="28"/>
      <c r="C59" s="14"/>
      <c r="D59" s="77"/>
      <c r="E59" s="95"/>
      <c r="F59" s="74"/>
      <c r="G59" s="79"/>
      <c r="H59" s="66"/>
    </row>
    <row r="60" spans="1:8" ht="15.75" x14ac:dyDescent="0.25">
      <c r="A60" s="32"/>
      <c r="B60" s="18"/>
      <c r="C60" s="14"/>
      <c r="D60" s="77"/>
      <c r="E60" s="80"/>
      <c r="F60" s="80"/>
      <c r="G60" s="79"/>
      <c r="H60" s="66"/>
    </row>
    <row r="61" spans="1:8" ht="15.75" x14ac:dyDescent="0.25">
      <c r="A61" s="20" t="s">
        <v>45</v>
      </c>
      <c r="B61" s="33"/>
      <c r="C61" s="33"/>
      <c r="D61" s="81">
        <f>SUM(D44:D57)</f>
        <v>839</v>
      </c>
      <c r="E61" s="82">
        <f>SUM(E44:E60)</f>
        <v>51917637.950000003</v>
      </c>
      <c r="F61" s="82">
        <f>SUM(F44:F60)</f>
        <v>5332993.7500000009</v>
      </c>
      <c r="G61" s="83">
        <f>1-(F61/E61)</f>
        <v>0.89727973073166356</v>
      </c>
      <c r="H61" s="63"/>
    </row>
    <row r="62" spans="1:8" ht="18" x14ac:dyDescent="0.25">
      <c r="A62" s="35"/>
      <c r="B62" s="36"/>
      <c r="C62" s="36"/>
      <c r="D62" s="98"/>
      <c r="E62" s="92"/>
      <c r="F62" s="34"/>
      <c r="G62" s="34"/>
      <c r="H62" s="65"/>
    </row>
    <row r="63" spans="1:8" ht="18" x14ac:dyDescent="0.25">
      <c r="A63" s="35" t="s">
        <v>46</v>
      </c>
      <c r="B63" s="36"/>
      <c r="C63" s="36"/>
      <c r="D63" s="51"/>
      <c r="E63" s="36"/>
      <c r="F63" s="37">
        <f>F61+F39</f>
        <v>5788277.7500000009</v>
      </c>
      <c r="G63" s="36"/>
      <c r="H63" s="65"/>
    </row>
    <row r="64" spans="1:8" ht="18" x14ac:dyDescent="0.25">
      <c r="A64" s="35"/>
      <c r="B64" s="36"/>
      <c r="C64" s="36"/>
      <c r="D64" s="51"/>
      <c r="E64" s="36"/>
      <c r="F64" s="37"/>
      <c r="G64" s="36"/>
      <c r="H64" s="65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4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4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4"/>
    </row>
    <row r="68" spans="1:8" ht="18" x14ac:dyDescent="0.25">
      <c r="A68" s="4"/>
      <c r="B68" s="40"/>
      <c r="C68" s="40"/>
      <c r="D68" s="40"/>
      <c r="E68" s="40"/>
      <c r="F68" s="41"/>
      <c r="G68" s="40"/>
      <c r="H68" s="65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65"/>
    </row>
    <row r="70" spans="1:8" ht="15.75" x14ac:dyDescent="0.25">
      <c r="A70" s="59"/>
      <c r="B70" s="21"/>
      <c r="C70" s="21"/>
      <c r="H70" s="21"/>
    </row>
    <row r="71" spans="1:8" ht="18" x14ac:dyDescent="0.25">
      <c r="A71" s="116"/>
      <c r="B71" s="117"/>
      <c r="C71" s="117"/>
      <c r="D71" s="117"/>
    </row>
  </sheetData>
  <printOptions horizontalCentered="1"/>
  <pageMargins left="0.45" right="0.45" top="0.25" bottom="0.25" header="0.3" footer="0.3"/>
  <pageSetup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4"/>
  <sheetViews>
    <sheetView showOutlineSymbols="0" zoomScale="87" zoomScaleNormal="87" workbookViewId="0">
      <selection activeCell="B8" sqref="B8"/>
    </sheetView>
  </sheetViews>
  <sheetFormatPr defaultColWidth="9.6640625" defaultRowHeight="15" x14ac:dyDescent="0.2"/>
  <cols>
    <col min="1" max="1" width="39.6640625" style="57" customWidth="1"/>
    <col min="2" max="2" width="27.6640625" style="57" customWidth="1"/>
    <col min="3" max="16384" width="9.6640625" style="57"/>
  </cols>
  <sheetData>
    <row r="1" spans="1:4" ht="23.25" x14ac:dyDescent="0.35">
      <c r="A1" s="56" t="s">
        <v>0</v>
      </c>
      <c r="B1" s="36"/>
      <c r="C1" s="37"/>
      <c r="D1" s="36"/>
    </row>
    <row r="2" spans="1:4" ht="23.25" x14ac:dyDescent="0.35">
      <c r="A2" s="56" t="s">
        <v>1</v>
      </c>
      <c r="B2" s="36"/>
      <c r="C2" s="21"/>
      <c r="D2" s="21"/>
    </row>
    <row r="3" spans="1:4" ht="23.25" x14ac:dyDescent="0.35">
      <c r="A3" s="56" t="s">
        <v>82</v>
      </c>
      <c r="B3" s="36"/>
      <c r="C3" s="21"/>
      <c r="D3" s="21"/>
    </row>
    <row r="4" spans="1:4" ht="23.25" x14ac:dyDescent="0.35">
      <c r="A4" s="56" t="str">
        <f>ARG!$A$3</f>
        <v>MONTH ENDED:  APRIL 2023</v>
      </c>
      <c r="B4" s="36"/>
      <c r="C4" s="21"/>
      <c r="D4" s="21"/>
    </row>
    <row r="5" spans="1:4" ht="24" thickBot="1" x14ac:dyDescent="0.4">
      <c r="A5" s="56"/>
      <c r="B5" s="36"/>
      <c r="C5" s="21"/>
      <c r="D5" s="21"/>
    </row>
    <row r="6" spans="1:4" ht="21.75" thickTop="1" thickBot="1" x14ac:dyDescent="0.35">
      <c r="A6" s="125" t="s">
        <v>83</v>
      </c>
      <c r="B6" s="126">
        <f>+ARG!$D$39+CARUTHERSVILLE!$D$39+HOLLYWOOD!$D$39+HARKC!$D$39+BALLYSKC!$D$39+AMERKC!$D$39+LAGRANGE!$D$39+AMERSC!$D$39+RIVERCITY!$D$39+HORSESHOE!$D$39+ISLEBV!$D$39+STJO!$D$39+CAPE!$D$39</f>
        <v>420</v>
      </c>
      <c r="C6" s="58"/>
      <c r="D6" s="21"/>
    </row>
    <row r="7" spans="1:4" ht="21.75" thickTop="1" thickBot="1" x14ac:dyDescent="0.35">
      <c r="A7" s="127" t="s">
        <v>84</v>
      </c>
      <c r="B7" s="135">
        <f>+ARG!$E$39+CARUTHERSVILLE!$E$39+HOLLYWOOD!$E$39+HARKC!$E$39+BALLYSKC!$E$39+AMERKC!$E$39+LAGRANGE!$E$39+AMERSC!$E$39+RIVERCITY!$E$39+HORSESHOE!$E$39+ISLEBV!$E$39+STJO!$E$39+CAPE!$E$39</f>
        <v>109406920</v>
      </c>
      <c r="C7" s="58"/>
      <c r="D7" s="21"/>
    </row>
    <row r="8" spans="1:4" ht="21" thickTop="1" x14ac:dyDescent="0.3">
      <c r="A8" s="127" t="s">
        <v>85</v>
      </c>
      <c r="B8" s="135">
        <f>+ARG!$F$39+CARUTHERSVILLE!$F$39+HOLLYWOOD!$F$39+HARKC!$F$39+BALLYSKC!$F$39+AMERKC!$F$39+LAGRANGE!$F$39+AMERSC!$F$39+RIVERCITY!$F$39+HORSESHOE!$F$39+ISLEBV!$F$39+STJO!$F$39+CAPE!$F$39</f>
        <v>23872542.93</v>
      </c>
      <c r="C8" s="58"/>
      <c r="D8" s="21"/>
    </row>
    <row r="9" spans="1:4" ht="20.25" x14ac:dyDescent="0.3">
      <c r="A9" s="127" t="s">
        <v>86</v>
      </c>
      <c r="B9" s="115">
        <f>B8/B7</f>
        <v>0.21819957028312287</v>
      </c>
      <c r="C9" s="58"/>
      <c r="D9" s="21"/>
    </row>
    <row r="10" spans="1:4" ht="21" thickBot="1" x14ac:dyDescent="0.35">
      <c r="A10" s="129"/>
      <c r="B10" s="130"/>
      <c r="C10" s="58"/>
      <c r="D10" s="21"/>
    </row>
    <row r="11" spans="1:4" ht="21.75" thickTop="1" thickBot="1" x14ac:dyDescent="0.35">
      <c r="A11" s="127" t="s">
        <v>141</v>
      </c>
      <c r="B11" s="126">
        <f>+AMERSC!$D$53+HOLLYWOOD!$D$53</f>
        <v>12</v>
      </c>
      <c r="C11" s="58"/>
      <c r="D11" s="21"/>
    </row>
    <row r="12" spans="1:4" ht="21.75" thickTop="1" thickBot="1" x14ac:dyDescent="0.35">
      <c r="A12" s="127" t="s">
        <v>142</v>
      </c>
      <c r="B12" s="135">
        <f>AMERSC!$E$53+HOLLYWOOD!$E$53</f>
        <v>5008431.5</v>
      </c>
      <c r="C12" s="58"/>
      <c r="D12" s="21"/>
    </row>
    <row r="13" spans="1:4" ht="21" thickTop="1" x14ac:dyDescent="0.3">
      <c r="A13" s="127" t="s">
        <v>143</v>
      </c>
      <c r="B13" s="135">
        <f>+AMERSC!$F$53+HOLLYWOOD!$F$53</f>
        <v>191780.04</v>
      </c>
      <c r="C13" s="58"/>
      <c r="D13" s="21"/>
    </row>
    <row r="14" spans="1:4" ht="20.25" x14ac:dyDescent="0.3">
      <c r="A14" s="127" t="s">
        <v>90</v>
      </c>
      <c r="B14" s="115">
        <f>1-(B13/B12)</f>
        <v>0.96170856285046524</v>
      </c>
      <c r="C14" s="58"/>
      <c r="D14" s="21"/>
    </row>
    <row r="15" spans="1:4" ht="21" thickBot="1" x14ac:dyDescent="0.35">
      <c r="A15" s="129"/>
      <c r="B15" s="130"/>
      <c r="C15" s="58"/>
      <c r="D15" s="21"/>
    </row>
    <row r="16" spans="1:4" ht="21.75" thickTop="1" thickBot="1" x14ac:dyDescent="0.35">
      <c r="A16" s="127" t="s">
        <v>87</v>
      </c>
      <c r="B16" s="126">
        <f>+ARG!$D$61+CARUTHERSVILLE!$D$60+HOLLYWOOD!$D$75+HARKC!$D$61+BALLYSKC!$D$62+AMERKC!$D$62+LAGRANGE!$D$60+AMERSC!$D$75+RIVERCITY!$D$61+HORSESHOE!$D$61+ISLEBV!$D$60+STJO!$D$60+CAPE!$D$61</f>
        <v>13804</v>
      </c>
      <c r="C16" s="58"/>
      <c r="D16" s="21"/>
    </row>
    <row r="17" spans="1:4" ht="21.75" thickTop="1" thickBot="1" x14ac:dyDescent="0.35">
      <c r="A17" s="127" t="s">
        <v>88</v>
      </c>
      <c r="B17" s="135">
        <f>+ARG!$E$61+CARUTHERSVILLE!$E$60+HOLLYWOOD!$E$75+HARKC!$E$61+BALLYSKC!$E$62+AMERKC!$E$62+LAGRANGE!$E$60+AMERSC!$E$75+RIVERCITY!$E$61+HORSESHOE!$E$61+ISLEBV!$E$60+STJO!$E$60+CAPE!$E$61</f>
        <v>1465728931.8900003</v>
      </c>
      <c r="C17" s="58"/>
      <c r="D17" s="21"/>
    </row>
    <row r="18" spans="1:4" ht="21" thickTop="1" x14ac:dyDescent="0.3">
      <c r="A18" s="127" t="s">
        <v>89</v>
      </c>
      <c r="B18" s="135">
        <f>+ARG!$F$61+CARUTHERSVILLE!$F$60+HOLLYWOOD!$F$75+HARKC!$F$61+BALLYSKC!$F$62+AMERKC!$F$62+LAGRANGE!$F$60+AMERSC!$F$75+RIVERCITY!$F$61+HORSESHOE!$F$61+ISLEBV!$F$60+STJO!$F$60+CAPE!$F$61</f>
        <v>143042646.75000003</v>
      </c>
      <c r="C18" s="21"/>
      <c r="D18" s="21"/>
    </row>
    <row r="19" spans="1:4" ht="20.25" x14ac:dyDescent="0.3">
      <c r="A19" s="127" t="s">
        <v>90</v>
      </c>
      <c r="B19" s="115">
        <f>1-(B18/B17)</f>
        <v>0.90240852613480715</v>
      </c>
      <c r="C19" s="21"/>
      <c r="D19" s="21"/>
    </row>
    <row r="20" spans="1:4" ht="20.25" x14ac:dyDescent="0.3">
      <c r="A20" s="129"/>
      <c r="B20" s="131"/>
      <c r="C20" s="21"/>
      <c r="D20" s="21"/>
    </row>
    <row r="21" spans="1:4" ht="20.25" x14ac:dyDescent="0.3">
      <c r="A21" s="127" t="s">
        <v>91</v>
      </c>
      <c r="B21" s="128">
        <f>B18+B8+B13</f>
        <v>167106969.72000003</v>
      </c>
      <c r="C21" s="21"/>
      <c r="D21" s="21"/>
    </row>
    <row r="22" spans="1:4" ht="21" thickBot="1" x14ac:dyDescent="0.35">
      <c r="A22" s="129"/>
      <c r="B22" s="132"/>
    </row>
    <row r="23" spans="1:4" ht="18.75" thickTop="1" x14ac:dyDescent="0.25">
      <c r="A23" s="133"/>
      <c r="B23" s="134"/>
    </row>
    <row r="24" spans="1:4" ht="15.75" x14ac:dyDescent="0.25">
      <c r="A24" s="48" t="s">
        <v>50</v>
      </c>
    </row>
  </sheetData>
  <phoneticPr fontId="17" type="noConversion"/>
  <printOptions horizontalCentered="1"/>
  <pageMargins left="0.20624999999999999" right="0.5" top="0.31944444444444442" bottom="0.25" header="0.5" footer="0.5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6" width="14.6640625" style="3" customWidth="1"/>
    <col min="7" max="7" width="13.441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APRIL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0.25" x14ac:dyDescent="0.3">
      <c r="A5" s="2"/>
      <c r="B5" s="4"/>
      <c r="C5" s="4"/>
      <c r="D5" s="49" t="s">
        <v>136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145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11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114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53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106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122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13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407790</v>
      </c>
      <c r="F18" s="74">
        <v>97391</v>
      </c>
      <c r="G18" s="75">
        <f>F18/E18</f>
        <v>0.23882635670320509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110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56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24010</v>
      </c>
      <c r="F29" s="74">
        <v>7439</v>
      </c>
      <c r="G29" s="75">
        <f>F29/E29</f>
        <v>0.30982923781757599</v>
      </c>
      <c r="H29" s="15"/>
    </row>
    <row r="30" spans="1:8" ht="15.75" x14ac:dyDescent="0.25">
      <c r="A30" s="70" t="s">
        <v>25</v>
      </c>
      <c r="B30" s="13"/>
      <c r="C30" s="14"/>
      <c r="D30" s="73">
        <v>2</v>
      </c>
      <c r="E30" s="74">
        <v>368969</v>
      </c>
      <c r="F30" s="74">
        <v>144967</v>
      </c>
      <c r="G30" s="75">
        <f>F30/E30</f>
        <v>0.39289750629456677</v>
      </c>
      <c r="H30" s="15"/>
    </row>
    <row r="31" spans="1:8" ht="15.75" x14ac:dyDescent="0.25">
      <c r="A31" s="70" t="s">
        <v>26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118</v>
      </c>
      <c r="B32" s="13"/>
      <c r="C32" s="14"/>
      <c r="D32" s="73">
        <v>2</v>
      </c>
      <c r="E32" s="74">
        <v>497845</v>
      </c>
      <c r="F32" s="74">
        <v>118204.5</v>
      </c>
      <c r="G32" s="75">
        <f>F32/E32</f>
        <v>0.23743233335676767</v>
      </c>
      <c r="H32" s="15"/>
    </row>
    <row r="33" spans="1:8" ht="15.75" x14ac:dyDescent="0.25">
      <c r="A33" s="70" t="s">
        <v>155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27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78"/>
      <c r="F35" s="74"/>
      <c r="G35" s="79"/>
      <c r="H35" s="15"/>
    </row>
    <row r="36" spans="1:8" x14ac:dyDescent="0.2">
      <c r="A36" s="16" t="s">
        <v>29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</v>
      </c>
      <c r="E39" s="82">
        <f>SUM(E9:E38)</f>
        <v>1298614</v>
      </c>
      <c r="F39" s="82">
        <f>SUM(F9:F38)</f>
        <v>368001.5</v>
      </c>
      <c r="G39" s="83">
        <f>F39/E39</f>
        <v>0.28338020381730061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x14ac:dyDescent="0.25">
      <c r="A44" s="27" t="s">
        <v>33</v>
      </c>
      <c r="B44" s="28"/>
      <c r="C44" s="14"/>
      <c r="D44" s="73"/>
      <c r="E44" s="74"/>
      <c r="F44" s="74"/>
      <c r="G44" s="75"/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36</v>
      </c>
      <c r="E46" s="74">
        <v>1977085.75</v>
      </c>
      <c r="F46" s="74">
        <v>200991.73</v>
      </c>
      <c r="G46" s="75">
        <f>1-(+F46/E46)</f>
        <v>0.89833939676111674</v>
      </c>
      <c r="H46" s="15"/>
    </row>
    <row r="47" spans="1:8" ht="15.75" x14ac:dyDescent="0.25">
      <c r="A47" s="27" t="s">
        <v>36</v>
      </c>
      <c r="B47" s="28"/>
      <c r="C47" s="14"/>
      <c r="D47" s="73">
        <v>5</v>
      </c>
      <c r="E47" s="74">
        <v>491017.5</v>
      </c>
      <c r="F47" s="74">
        <v>47012.25</v>
      </c>
      <c r="G47" s="75">
        <f>1-(+F47/E47)</f>
        <v>0.90425544914386957</v>
      </c>
      <c r="H47" s="15"/>
    </row>
    <row r="48" spans="1:8" ht="15.75" x14ac:dyDescent="0.25">
      <c r="A48" s="27" t="s">
        <v>37</v>
      </c>
      <c r="B48" s="28"/>
      <c r="C48" s="14"/>
      <c r="D48" s="73">
        <v>25</v>
      </c>
      <c r="E48" s="74">
        <v>2777633</v>
      </c>
      <c r="F48" s="74">
        <v>204001.2</v>
      </c>
      <c r="G48" s="75">
        <f>1-(+F48/E48)</f>
        <v>0.92655574008517327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691315</v>
      </c>
      <c r="F50" s="74">
        <v>84250</v>
      </c>
      <c r="G50" s="75">
        <f>1-(+F50/E50)</f>
        <v>0.87813080867621851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61</v>
      </c>
      <c r="B53" s="30"/>
      <c r="C53" s="14"/>
      <c r="D53" s="73">
        <v>340</v>
      </c>
      <c r="E53" s="74">
        <v>29127499.989999998</v>
      </c>
      <c r="F53" s="74">
        <v>3154113.55</v>
      </c>
      <c r="G53" s="75">
        <f>1-(+F53/E53)</f>
        <v>0.89171355073099767</v>
      </c>
      <c r="H53" s="15"/>
    </row>
    <row r="54" spans="1:8" ht="15.75" x14ac:dyDescent="0.25">
      <c r="A54" s="29" t="s">
        <v>62</v>
      </c>
      <c r="B54" s="30"/>
      <c r="C54" s="14"/>
      <c r="D54" s="73">
        <v>7</v>
      </c>
      <c r="E54" s="74">
        <v>267047.09000000003</v>
      </c>
      <c r="F54" s="74">
        <v>18720.98</v>
      </c>
      <c r="G54" s="75">
        <f>1-(+F54/E54)</f>
        <v>0.92989633401360039</v>
      </c>
      <c r="H54" s="15"/>
    </row>
    <row r="55" spans="1:8" x14ac:dyDescent="0.2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416</v>
      </c>
      <c r="E60" s="82">
        <f>SUM(E44:E59)</f>
        <v>35331598.329999998</v>
      </c>
      <c r="F60" s="82">
        <f>SUM(F44:F59)</f>
        <v>3709089.71</v>
      </c>
      <c r="G60" s="83">
        <f>1-(F60/E60)</f>
        <v>0.89502060803033023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4077091.21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16"/>
      <c r="B70" s="117"/>
      <c r="C70" s="117"/>
      <c r="D70" s="117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96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51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APRIL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1.75" x14ac:dyDescent="0.3">
      <c r="A5" s="2"/>
      <c r="B5" s="4"/>
      <c r="C5" s="4"/>
      <c r="D5" s="69" t="s">
        <v>95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101</v>
      </c>
      <c r="B9" s="13"/>
      <c r="C9" s="14"/>
      <c r="D9" s="73">
        <v>5</v>
      </c>
      <c r="E9" s="74">
        <v>776889</v>
      </c>
      <c r="F9" s="74">
        <v>37782.5</v>
      </c>
      <c r="G9" s="75">
        <f>F9/E9</f>
        <v>4.8633073708084423E-2</v>
      </c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104</v>
      </c>
      <c r="B11" s="13"/>
      <c r="C11" s="14"/>
      <c r="D11" s="73">
        <v>5</v>
      </c>
      <c r="E11" s="74">
        <v>1118832</v>
      </c>
      <c r="F11" s="74">
        <v>306712</v>
      </c>
      <c r="G11" s="75">
        <f>F11/E11</f>
        <v>0.27413588456533244</v>
      </c>
      <c r="H11" s="15"/>
    </row>
    <row r="12" spans="1:8" ht="15.75" x14ac:dyDescent="0.25">
      <c r="A12" s="93" t="s">
        <v>67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108</v>
      </c>
      <c r="B13" s="13"/>
      <c r="C13" s="14"/>
      <c r="D13" s="73">
        <v>2</v>
      </c>
      <c r="E13" s="74">
        <v>951157</v>
      </c>
      <c r="F13" s="74">
        <v>251593.92</v>
      </c>
      <c r="G13" s="75">
        <f>F13/E13</f>
        <v>0.26451355559597417</v>
      </c>
      <c r="H13" s="15"/>
    </row>
    <row r="14" spans="1:8" ht="15.75" x14ac:dyDescent="0.25">
      <c r="A14" s="93" t="s">
        <v>25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110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14</v>
      </c>
      <c r="B17" s="13"/>
      <c r="C17" s="14"/>
      <c r="D17" s="73">
        <v>2</v>
      </c>
      <c r="E17" s="74">
        <v>147152</v>
      </c>
      <c r="F17" s="74">
        <v>56677</v>
      </c>
      <c r="G17" s="75">
        <f t="shared" ref="G17:G24" si="0">F17/E17</f>
        <v>0.38515956290094594</v>
      </c>
      <c r="H17" s="15"/>
    </row>
    <row r="18" spans="1:8" ht="15.75" x14ac:dyDescent="0.25">
      <c r="A18" s="93" t="s">
        <v>15</v>
      </c>
      <c r="B18" s="13"/>
      <c r="C18" s="14"/>
      <c r="D18" s="73">
        <v>2</v>
      </c>
      <c r="E18" s="74">
        <v>1283387</v>
      </c>
      <c r="F18" s="74">
        <v>558096</v>
      </c>
      <c r="G18" s="75">
        <f t="shared" si="0"/>
        <v>0.43486181486955999</v>
      </c>
      <c r="H18" s="15"/>
    </row>
    <row r="19" spans="1:8" ht="15.75" x14ac:dyDescent="0.25">
      <c r="A19" s="93" t="s">
        <v>54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17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55</v>
      </c>
      <c r="B21" s="13"/>
      <c r="C21" s="14"/>
      <c r="D21" s="73">
        <v>4</v>
      </c>
      <c r="E21" s="74">
        <v>7322345</v>
      </c>
      <c r="F21" s="74">
        <v>1133261</v>
      </c>
      <c r="G21" s="75">
        <f t="shared" si="0"/>
        <v>0.15476749593197262</v>
      </c>
      <c r="H21" s="15"/>
    </row>
    <row r="22" spans="1:8" ht="15.75" x14ac:dyDescent="0.25">
      <c r="A22" s="93" t="s">
        <v>56</v>
      </c>
      <c r="B22" s="13"/>
      <c r="C22" s="14"/>
      <c r="D22" s="73">
        <v>1</v>
      </c>
      <c r="E22" s="74">
        <v>485489</v>
      </c>
      <c r="F22" s="74">
        <v>52856</v>
      </c>
      <c r="G22" s="75">
        <f t="shared" si="0"/>
        <v>0.10887167371454348</v>
      </c>
      <c r="H22" s="15"/>
    </row>
    <row r="23" spans="1:8" ht="15.75" x14ac:dyDescent="0.25">
      <c r="A23" s="94" t="s">
        <v>20</v>
      </c>
      <c r="B23" s="13"/>
      <c r="C23" s="14"/>
      <c r="D23" s="73">
        <v>4</v>
      </c>
      <c r="E23" s="74">
        <v>666010</v>
      </c>
      <c r="F23" s="74">
        <v>145773</v>
      </c>
      <c r="G23" s="75">
        <f t="shared" si="0"/>
        <v>0.2188750919655861</v>
      </c>
      <c r="H23" s="15"/>
    </row>
    <row r="24" spans="1:8" ht="15.75" x14ac:dyDescent="0.25">
      <c r="A24" s="94" t="s">
        <v>21</v>
      </c>
      <c r="B24" s="13"/>
      <c r="C24" s="14"/>
      <c r="D24" s="73">
        <v>20</v>
      </c>
      <c r="E24" s="74">
        <v>155478</v>
      </c>
      <c r="F24" s="74">
        <v>155478</v>
      </c>
      <c r="G24" s="75">
        <f t="shared" si="0"/>
        <v>1</v>
      </c>
      <c r="H24" s="15"/>
    </row>
    <row r="25" spans="1:8" ht="15.75" x14ac:dyDescent="0.25">
      <c r="A25" s="70" t="s">
        <v>22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70" t="s">
        <v>23</v>
      </c>
      <c r="B26" s="13"/>
      <c r="C26" s="14"/>
      <c r="D26" s="73"/>
      <c r="E26" s="74">
        <v>41758</v>
      </c>
      <c r="F26" s="74">
        <v>3333</v>
      </c>
      <c r="G26" s="75">
        <f>F26/E26</f>
        <v>7.9817041046027104E-2</v>
      </c>
      <c r="H26" s="15"/>
    </row>
    <row r="27" spans="1:8" ht="15.75" x14ac:dyDescent="0.25">
      <c r="A27" s="93" t="s">
        <v>123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24</v>
      </c>
      <c r="B28" s="13"/>
      <c r="C28" s="14"/>
      <c r="D28" s="73">
        <v>1</v>
      </c>
      <c r="E28" s="74">
        <v>70512</v>
      </c>
      <c r="F28" s="74">
        <v>24039</v>
      </c>
      <c r="G28" s="75">
        <f>F28/E28</f>
        <v>0.34092069434989791</v>
      </c>
      <c r="H28" s="15"/>
    </row>
    <row r="29" spans="1:8" ht="15.75" x14ac:dyDescent="0.25">
      <c r="A29" s="70" t="s">
        <v>119</v>
      </c>
      <c r="B29" s="13"/>
      <c r="C29" s="14"/>
      <c r="D29" s="73">
        <v>1</v>
      </c>
      <c r="E29" s="74">
        <v>22420</v>
      </c>
      <c r="F29" s="74">
        <v>14497.5</v>
      </c>
      <c r="G29" s="75">
        <f>F29/E29</f>
        <v>0.64663247100802856</v>
      </c>
      <c r="H29" s="15"/>
    </row>
    <row r="30" spans="1:8" ht="15.75" x14ac:dyDescent="0.25">
      <c r="A30" s="70" t="s">
        <v>124</v>
      </c>
      <c r="B30" s="13"/>
      <c r="C30" s="14"/>
      <c r="D30" s="73"/>
      <c r="E30" s="76"/>
      <c r="F30" s="74"/>
      <c r="G30" s="75"/>
      <c r="H30" s="15"/>
    </row>
    <row r="31" spans="1:8" ht="15.75" x14ac:dyDescent="0.25">
      <c r="A31" s="70" t="s">
        <v>151</v>
      </c>
      <c r="B31" s="13"/>
      <c r="C31" s="14"/>
      <c r="D31" s="73"/>
      <c r="E31" s="76"/>
      <c r="F31" s="74"/>
      <c r="G31" s="75"/>
      <c r="H31" s="15"/>
    </row>
    <row r="32" spans="1:8" ht="15.75" x14ac:dyDescent="0.25">
      <c r="A32" s="70" t="s">
        <v>58</v>
      </c>
      <c r="B32" s="13"/>
      <c r="C32" s="14"/>
      <c r="D32" s="73">
        <v>13</v>
      </c>
      <c r="E32" s="76">
        <v>1301487</v>
      </c>
      <c r="F32" s="76">
        <v>294151</v>
      </c>
      <c r="G32" s="75">
        <f>F32/E32</f>
        <v>0.22601147764057575</v>
      </c>
      <c r="H32" s="15"/>
    </row>
    <row r="33" spans="1:8" ht="15.75" x14ac:dyDescent="0.25">
      <c r="A33" s="93" t="s">
        <v>148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93" t="s">
        <v>98</v>
      </c>
      <c r="B34" s="13"/>
      <c r="C34" s="14"/>
      <c r="D34" s="73">
        <v>1</v>
      </c>
      <c r="E34" s="74">
        <v>397916</v>
      </c>
      <c r="F34" s="74">
        <v>47282.5</v>
      </c>
      <c r="G34" s="75">
        <f>F34/E34</f>
        <v>0.11882532996913922</v>
      </c>
      <c r="H34" s="15"/>
    </row>
    <row r="35" spans="1:8" x14ac:dyDescent="0.2">
      <c r="A35" s="16" t="s">
        <v>28</v>
      </c>
      <c r="B35" s="13"/>
      <c r="C35" s="14"/>
      <c r="D35" s="77"/>
      <c r="E35" s="78">
        <v>244920</v>
      </c>
      <c r="F35" s="74">
        <v>42203</v>
      </c>
      <c r="G35" s="79"/>
      <c r="H35" s="15"/>
    </row>
    <row r="36" spans="1:8" x14ac:dyDescent="0.2">
      <c r="A36" s="16" t="s">
        <v>29</v>
      </c>
      <c r="B36" s="13"/>
      <c r="C36" s="14"/>
      <c r="D36" s="77"/>
      <c r="E36" s="78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21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2"/>
      <c r="D39" s="81">
        <f>SUM(D9:D38)</f>
        <v>61</v>
      </c>
      <c r="E39" s="82">
        <f>SUM(E9:E38)</f>
        <v>14985752</v>
      </c>
      <c r="F39" s="82">
        <f>SUM(F9:F38)</f>
        <v>3123735.42</v>
      </c>
      <c r="G39" s="83">
        <f>F39/E39</f>
        <v>0.20844702488070002</v>
      </c>
      <c r="H39" s="2"/>
    </row>
    <row r="40" spans="1:8" ht="15.75" x14ac:dyDescent="0.25">
      <c r="A40" s="22"/>
      <c r="B40" s="22"/>
      <c r="C40" s="24"/>
      <c r="D40" s="122"/>
      <c r="E40" s="123"/>
      <c r="F40" s="123"/>
      <c r="G40" s="124"/>
      <c r="H40" s="2"/>
    </row>
    <row r="41" spans="1:8" ht="18" hidden="1" x14ac:dyDescent="0.25">
      <c r="A41" s="23" t="s">
        <v>138</v>
      </c>
      <c r="B41" s="24"/>
      <c r="C41" s="24"/>
      <c r="D41" s="25"/>
      <c r="E41" s="87"/>
      <c r="F41" s="88"/>
      <c r="G41" s="107"/>
      <c r="H41" s="2"/>
    </row>
    <row r="42" spans="1:8" ht="15.75" hidden="1" x14ac:dyDescent="0.25">
      <c r="A42" s="26"/>
      <c r="B42" s="26"/>
      <c r="C42" s="26"/>
      <c r="D42" s="89"/>
      <c r="E42" s="25" t="s">
        <v>147</v>
      </c>
      <c r="F42" s="25" t="s">
        <v>147</v>
      </c>
      <c r="G42" s="108" t="s">
        <v>5</v>
      </c>
      <c r="H42" s="2"/>
    </row>
    <row r="43" spans="1:8" ht="15.75" hidden="1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109" t="s">
        <v>135</v>
      </c>
      <c r="H43" s="2"/>
    </row>
    <row r="44" spans="1:8" ht="15.75" hidden="1" x14ac:dyDescent="0.25">
      <c r="A44" s="27" t="s">
        <v>10</v>
      </c>
      <c r="B44" s="28"/>
      <c r="C44" s="14"/>
      <c r="D44" s="73"/>
      <c r="E44" s="111"/>
      <c r="F44" s="74"/>
      <c r="G44" s="104"/>
      <c r="H44" s="2"/>
    </row>
    <row r="45" spans="1:8" ht="15.75" hidden="1" x14ac:dyDescent="0.25">
      <c r="A45" s="27"/>
      <c r="B45" s="28"/>
      <c r="C45" s="14"/>
      <c r="D45" s="73"/>
      <c r="E45" s="111"/>
      <c r="F45" s="74"/>
      <c r="G45" s="104"/>
      <c r="H45" s="2"/>
    </row>
    <row r="46" spans="1:8" ht="15.75" hidden="1" x14ac:dyDescent="0.25">
      <c r="A46" s="27"/>
      <c r="B46" s="28"/>
      <c r="C46" s="14"/>
      <c r="D46" s="73"/>
      <c r="E46" s="111"/>
      <c r="F46" s="74"/>
      <c r="G46" s="104"/>
      <c r="H46" s="2"/>
    </row>
    <row r="47" spans="1:8" ht="15.75" hidden="1" x14ac:dyDescent="0.25">
      <c r="A47" s="27"/>
      <c r="B47" s="28"/>
      <c r="C47" s="14"/>
      <c r="D47" s="73"/>
      <c r="E47" s="111"/>
      <c r="F47" s="74"/>
      <c r="G47" s="104"/>
      <c r="H47" s="2"/>
    </row>
    <row r="48" spans="1:8" ht="15.75" hidden="1" x14ac:dyDescent="0.25">
      <c r="A48" s="27"/>
      <c r="B48" s="28"/>
      <c r="C48" s="14"/>
      <c r="D48" s="73"/>
      <c r="E48" s="111"/>
      <c r="F48" s="74"/>
      <c r="G48" s="104"/>
      <c r="H48" s="2"/>
    </row>
    <row r="49" spans="1:8" hidden="1" x14ac:dyDescent="0.2">
      <c r="A49" s="16" t="s">
        <v>139</v>
      </c>
      <c r="B49" s="30"/>
      <c r="C49" s="14"/>
      <c r="D49" s="77"/>
      <c r="E49" s="96"/>
      <c r="F49" s="74"/>
      <c r="G49" s="105"/>
      <c r="H49" s="2"/>
    </row>
    <row r="50" spans="1:8" hidden="1" x14ac:dyDescent="0.2">
      <c r="A50" s="16" t="s">
        <v>44</v>
      </c>
      <c r="B50" s="28"/>
      <c r="C50" s="14"/>
      <c r="D50" s="77"/>
      <c r="E50" s="95"/>
      <c r="F50" s="74"/>
      <c r="G50" s="105"/>
      <c r="H50" s="2"/>
    </row>
    <row r="51" spans="1:8" hidden="1" x14ac:dyDescent="0.2">
      <c r="A51" s="16" t="s">
        <v>30</v>
      </c>
      <c r="B51" s="28"/>
      <c r="C51" s="14"/>
      <c r="D51" s="77"/>
      <c r="E51" s="95"/>
      <c r="F51" s="74"/>
      <c r="G51" s="105"/>
      <c r="H51" s="2"/>
    </row>
    <row r="52" spans="1:8" ht="15.75" hidden="1" x14ac:dyDescent="0.25">
      <c r="A52" s="32"/>
      <c r="B52" s="18"/>
      <c r="C52" s="14"/>
      <c r="D52" s="77"/>
      <c r="E52" s="80"/>
      <c r="F52" s="80"/>
      <c r="G52" s="105"/>
      <c r="H52" s="2"/>
    </row>
    <row r="53" spans="1:8" ht="15.75" hidden="1" x14ac:dyDescent="0.25">
      <c r="A53" s="20" t="s">
        <v>140</v>
      </c>
      <c r="B53" s="20"/>
      <c r="C53" s="21"/>
      <c r="D53" s="138">
        <f>SUM(D44:D49)</f>
        <v>0</v>
      </c>
      <c r="E53" s="139">
        <f>SUM(E44:E52)</f>
        <v>0</v>
      </c>
      <c r="F53" s="139">
        <f>SUM(F44:F52)</f>
        <v>0</v>
      </c>
      <c r="G53" s="110"/>
      <c r="H53" s="2"/>
    </row>
    <row r="54" spans="1:8" ht="15.75" hidden="1" x14ac:dyDescent="0.25">
      <c r="A54" s="22"/>
      <c r="B54" s="22"/>
      <c r="C54" s="24"/>
      <c r="D54" s="122"/>
      <c r="E54" s="123"/>
      <c r="F54" s="123"/>
      <c r="G54" s="124"/>
      <c r="H54" s="2"/>
    </row>
    <row r="55" spans="1:8" ht="18" x14ac:dyDescent="0.25">
      <c r="A55" s="23" t="s">
        <v>32</v>
      </c>
      <c r="B55" s="24"/>
      <c r="C55" s="26"/>
      <c r="D55" s="25"/>
      <c r="E55" s="87"/>
      <c r="F55" s="88"/>
      <c r="G55" s="88"/>
      <c r="H55" s="2"/>
    </row>
    <row r="56" spans="1:8" ht="15.75" x14ac:dyDescent="0.25">
      <c r="A56" s="26"/>
      <c r="B56" s="26"/>
      <c r="C56" s="26"/>
      <c r="D56" s="89"/>
      <c r="E56" s="25" t="s">
        <v>133</v>
      </c>
      <c r="F56" s="25" t="s">
        <v>133</v>
      </c>
      <c r="G56" s="25" t="s">
        <v>5</v>
      </c>
      <c r="H56" s="2"/>
    </row>
    <row r="57" spans="1:8" ht="15.75" x14ac:dyDescent="0.25">
      <c r="A57" s="26"/>
      <c r="B57" s="26"/>
      <c r="C57" s="14"/>
      <c r="D57" s="89" t="s">
        <v>6</v>
      </c>
      <c r="E57" s="90" t="s">
        <v>134</v>
      </c>
      <c r="F57" s="88" t="s">
        <v>8</v>
      </c>
      <c r="G57" s="88" t="s">
        <v>135</v>
      </c>
      <c r="H57" s="15"/>
    </row>
    <row r="58" spans="1:8" ht="15.75" x14ac:dyDescent="0.25">
      <c r="A58" s="27" t="s">
        <v>33</v>
      </c>
      <c r="B58" s="28"/>
      <c r="C58" s="14"/>
      <c r="D58" s="73">
        <v>186</v>
      </c>
      <c r="E58" s="74">
        <v>32610182.600000001</v>
      </c>
      <c r="F58" s="74">
        <v>1832129.91</v>
      </c>
      <c r="G58" s="75">
        <f t="shared" ref="G58:G64" si="1">1-(+F58/E58)</f>
        <v>0.94381724467866057</v>
      </c>
      <c r="H58" s="15"/>
    </row>
    <row r="59" spans="1:8" ht="15.75" x14ac:dyDescent="0.25">
      <c r="A59" s="27" t="s">
        <v>34</v>
      </c>
      <c r="B59" s="28"/>
      <c r="C59" s="14"/>
      <c r="D59" s="73">
        <v>4</v>
      </c>
      <c r="E59" s="74">
        <v>4365351.72</v>
      </c>
      <c r="F59" s="74">
        <v>407218.65</v>
      </c>
      <c r="G59" s="75">
        <f t="shared" si="1"/>
        <v>0.90671572965488334</v>
      </c>
      <c r="H59" s="15"/>
    </row>
    <row r="60" spans="1:8" ht="15.75" x14ac:dyDescent="0.25">
      <c r="A60" s="27" t="s">
        <v>35</v>
      </c>
      <c r="B60" s="28"/>
      <c r="C60" s="14"/>
      <c r="D60" s="73">
        <v>231</v>
      </c>
      <c r="E60" s="74">
        <v>19774797.5</v>
      </c>
      <c r="F60" s="74">
        <v>1141238.5900000001</v>
      </c>
      <c r="G60" s="75">
        <f t="shared" si="1"/>
        <v>0.94228822874165963</v>
      </c>
      <c r="H60" s="15"/>
    </row>
    <row r="61" spans="1:8" ht="15.75" x14ac:dyDescent="0.25">
      <c r="A61" s="27" t="s">
        <v>36</v>
      </c>
      <c r="B61" s="28"/>
      <c r="C61" s="14"/>
      <c r="D61" s="73">
        <v>1</v>
      </c>
      <c r="E61" s="74">
        <v>364612</v>
      </c>
      <c r="F61" s="74">
        <v>22932.5</v>
      </c>
      <c r="G61" s="75">
        <f t="shared" si="1"/>
        <v>0.93710437396465285</v>
      </c>
      <c r="H61" s="15"/>
    </row>
    <row r="62" spans="1:8" ht="15.75" x14ac:dyDescent="0.25">
      <c r="A62" s="27" t="s">
        <v>37</v>
      </c>
      <c r="B62" s="28"/>
      <c r="C62" s="14"/>
      <c r="D62" s="73">
        <v>130</v>
      </c>
      <c r="E62" s="74">
        <v>17114684.27</v>
      </c>
      <c r="F62" s="74">
        <v>924242.29</v>
      </c>
      <c r="G62" s="75">
        <f t="shared" si="1"/>
        <v>0.94599711712940648</v>
      </c>
      <c r="H62" s="15"/>
    </row>
    <row r="63" spans="1:8" ht="15.75" x14ac:dyDescent="0.25">
      <c r="A63" s="27" t="s">
        <v>38</v>
      </c>
      <c r="B63" s="28"/>
      <c r="C63" s="14"/>
      <c r="D63" s="73">
        <v>3</v>
      </c>
      <c r="E63" s="74">
        <v>196734</v>
      </c>
      <c r="F63" s="74">
        <v>28564</v>
      </c>
      <c r="G63" s="75">
        <f t="shared" si="1"/>
        <v>0.85480903148413589</v>
      </c>
      <c r="H63" s="15"/>
    </row>
    <row r="64" spans="1:8" ht="15.75" x14ac:dyDescent="0.25">
      <c r="A64" s="27" t="s">
        <v>39</v>
      </c>
      <c r="B64" s="28"/>
      <c r="C64" s="14"/>
      <c r="D64" s="73">
        <v>23</v>
      </c>
      <c r="E64" s="74">
        <v>1913935</v>
      </c>
      <c r="F64" s="74">
        <v>156970</v>
      </c>
      <c r="G64" s="75">
        <f t="shared" si="1"/>
        <v>0.91798572051819938</v>
      </c>
      <c r="H64" s="15"/>
    </row>
    <row r="65" spans="1:8" ht="15.75" x14ac:dyDescent="0.25">
      <c r="A65" s="27" t="s">
        <v>40</v>
      </c>
      <c r="B65" s="28"/>
      <c r="C65" s="14"/>
      <c r="D65" s="73"/>
      <c r="E65" s="74"/>
      <c r="F65" s="74"/>
      <c r="G65" s="75"/>
      <c r="H65" s="15"/>
    </row>
    <row r="66" spans="1:8" ht="15.75" x14ac:dyDescent="0.25">
      <c r="A66" s="27" t="s">
        <v>41</v>
      </c>
      <c r="B66" s="28"/>
      <c r="C66" s="14"/>
      <c r="D66" s="73">
        <v>4</v>
      </c>
      <c r="E66" s="74">
        <v>267250</v>
      </c>
      <c r="F66" s="74">
        <v>44375</v>
      </c>
      <c r="G66" s="75">
        <f>1-(+F66/E66)</f>
        <v>0.83395696913002804</v>
      </c>
      <c r="H66" s="15"/>
    </row>
    <row r="67" spans="1:8" ht="15.75" x14ac:dyDescent="0.25">
      <c r="A67" s="29" t="s">
        <v>60</v>
      </c>
      <c r="B67" s="30"/>
      <c r="C67" s="14"/>
      <c r="D67" s="73">
        <v>2</v>
      </c>
      <c r="E67" s="74">
        <v>254800</v>
      </c>
      <c r="F67" s="74">
        <v>14000</v>
      </c>
      <c r="G67" s="75">
        <f>1-(+F67/E67)</f>
        <v>0.94505494505494503</v>
      </c>
      <c r="H67" s="15"/>
    </row>
    <row r="68" spans="1:8" ht="15.75" x14ac:dyDescent="0.25">
      <c r="A68" s="27" t="s">
        <v>61</v>
      </c>
      <c r="B68" s="30"/>
      <c r="C68" s="14"/>
      <c r="D68" s="73">
        <v>1062</v>
      </c>
      <c r="E68" s="74">
        <v>119530443.91</v>
      </c>
      <c r="F68" s="74">
        <v>13514437.82</v>
      </c>
      <c r="G68" s="75">
        <f>1-(+F68/E68)</f>
        <v>0.88693727407073264</v>
      </c>
      <c r="H68" s="15"/>
    </row>
    <row r="69" spans="1:8" ht="15.75" x14ac:dyDescent="0.25">
      <c r="A69" s="27" t="s">
        <v>62</v>
      </c>
      <c r="B69" s="30"/>
      <c r="C69" s="14"/>
      <c r="D69" s="73"/>
      <c r="E69" s="74"/>
      <c r="F69" s="74"/>
      <c r="G69" s="75"/>
      <c r="H69" s="15"/>
    </row>
    <row r="70" spans="1:8" x14ac:dyDescent="0.2">
      <c r="A70" s="31" t="s">
        <v>42</v>
      </c>
      <c r="B70" s="30"/>
      <c r="C70" s="14"/>
      <c r="D70" s="77"/>
      <c r="E70" s="96"/>
      <c r="F70" s="74"/>
      <c r="G70" s="79"/>
      <c r="H70" s="15"/>
    </row>
    <row r="71" spans="1:8" x14ac:dyDescent="0.2">
      <c r="A71" s="16" t="s">
        <v>43</v>
      </c>
      <c r="B71" s="28"/>
      <c r="C71" s="14"/>
      <c r="D71" s="77"/>
      <c r="E71" s="96"/>
      <c r="F71" s="74"/>
      <c r="G71" s="79"/>
      <c r="H71" s="15"/>
    </row>
    <row r="72" spans="1:8" x14ac:dyDescent="0.2">
      <c r="A72" s="16" t="s">
        <v>44</v>
      </c>
      <c r="B72" s="28"/>
      <c r="C72" s="14"/>
      <c r="D72" s="77"/>
      <c r="E72" s="78"/>
      <c r="F72" s="74"/>
      <c r="G72" s="79"/>
      <c r="H72" s="15"/>
    </row>
    <row r="73" spans="1:8" x14ac:dyDescent="0.2">
      <c r="A73" s="16" t="s">
        <v>30</v>
      </c>
      <c r="B73" s="28"/>
      <c r="C73" s="14"/>
      <c r="D73" s="77"/>
      <c r="E73" s="78"/>
      <c r="F73" s="76"/>
      <c r="G73" s="79"/>
      <c r="H73" s="15"/>
    </row>
    <row r="74" spans="1:8" ht="15.75" x14ac:dyDescent="0.25">
      <c r="A74" s="32"/>
      <c r="B74" s="18"/>
      <c r="C74" s="21"/>
      <c r="D74" s="77"/>
      <c r="E74" s="80"/>
      <c r="F74" s="80"/>
      <c r="G74" s="79"/>
      <c r="H74" s="15"/>
    </row>
    <row r="75" spans="1:8" ht="15.75" x14ac:dyDescent="0.25">
      <c r="A75" s="20" t="s">
        <v>45</v>
      </c>
      <c r="B75" s="20"/>
      <c r="C75" s="33"/>
      <c r="D75" s="81">
        <f>SUM(D58:D71)</f>
        <v>1646</v>
      </c>
      <c r="E75" s="82">
        <f>SUM(E58:E74)</f>
        <v>196392791</v>
      </c>
      <c r="F75" s="82">
        <f>SUM(F58:F74)</f>
        <v>18086108.760000002</v>
      </c>
      <c r="G75" s="83">
        <f>1-(+F75/E75)</f>
        <v>0.90790848957383574</v>
      </c>
      <c r="H75" s="2"/>
    </row>
    <row r="76" spans="1:8" ht="18" x14ac:dyDescent="0.25">
      <c r="A76" s="33"/>
      <c r="B76" s="33"/>
      <c r="C76" s="36"/>
      <c r="D76" s="91"/>
      <c r="E76" s="92"/>
      <c r="F76" s="34"/>
      <c r="G76" s="34"/>
      <c r="H76" s="2"/>
    </row>
    <row r="77" spans="1:8" ht="18" x14ac:dyDescent="0.25">
      <c r="A77" s="35" t="s">
        <v>46</v>
      </c>
      <c r="B77" s="36"/>
      <c r="C77" s="39"/>
      <c r="D77" s="36"/>
      <c r="E77" s="36"/>
      <c r="F77" s="37">
        <f>F75+F39+F53</f>
        <v>21209844.18</v>
      </c>
      <c r="G77" s="36"/>
      <c r="H77" s="2"/>
    </row>
    <row r="78" spans="1:8" ht="8.25" customHeight="1" x14ac:dyDescent="0.25">
      <c r="A78" s="35"/>
      <c r="B78" s="36"/>
      <c r="C78" s="39"/>
      <c r="D78" s="36"/>
      <c r="E78" s="36"/>
      <c r="F78" s="37"/>
      <c r="G78" s="36"/>
      <c r="H78" s="2"/>
    </row>
    <row r="79" spans="1:8" ht="15.75" x14ac:dyDescent="0.25">
      <c r="A79" s="4" t="s">
        <v>47</v>
      </c>
      <c r="B79" s="40"/>
      <c r="C79" s="40"/>
      <c r="D79" s="40"/>
      <c r="E79" s="40"/>
      <c r="F79" s="41"/>
      <c r="G79" s="40"/>
      <c r="H79" s="2"/>
    </row>
    <row r="80" spans="1:8" ht="15.75" x14ac:dyDescent="0.25">
      <c r="A80" s="4" t="s">
        <v>48</v>
      </c>
      <c r="B80" s="40"/>
      <c r="C80" s="40"/>
      <c r="D80" s="40"/>
      <c r="E80" s="40"/>
      <c r="F80" s="41"/>
      <c r="G80" s="40"/>
      <c r="H80" s="2"/>
    </row>
    <row r="81" spans="1:8" ht="15.75" x14ac:dyDescent="0.25">
      <c r="A81" s="4" t="s">
        <v>49</v>
      </c>
      <c r="B81" s="40"/>
      <c r="C81" s="40"/>
      <c r="D81" s="40"/>
      <c r="E81" s="40"/>
      <c r="F81" s="41"/>
      <c r="G81" s="40"/>
      <c r="H81" s="2"/>
    </row>
    <row r="82" spans="1:8" ht="15.75" x14ac:dyDescent="0.25">
      <c r="A82" s="4"/>
      <c r="B82" s="40"/>
      <c r="C82" s="40"/>
      <c r="D82" s="40"/>
      <c r="E82" s="40"/>
      <c r="F82" s="41"/>
      <c r="G82" s="40"/>
      <c r="H82" s="2"/>
    </row>
    <row r="83" spans="1:8" ht="18" x14ac:dyDescent="0.25">
      <c r="A83" s="42" t="s">
        <v>50</v>
      </c>
      <c r="B83" s="39"/>
      <c r="C83" s="39"/>
      <c r="D83" s="39"/>
      <c r="E83" s="39"/>
      <c r="F83" s="37"/>
      <c r="G83" s="39"/>
      <c r="H83" s="2"/>
    </row>
    <row r="84" spans="1:8" ht="18" x14ac:dyDescent="0.25">
      <c r="A84" s="43"/>
      <c r="B84" s="39"/>
      <c r="C84" s="39"/>
      <c r="D84" s="39"/>
      <c r="E84" s="37"/>
      <c r="F84" s="2"/>
      <c r="G84" s="2"/>
      <c r="H84" s="2"/>
    </row>
    <row r="85" spans="1:8" ht="18" x14ac:dyDescent="0.25">
      <c r="A85" s="116"/>
      <c r="B85" s="117"/>
      <c r="C85" s="117"/>
      <c r="D85" s="117"/>
      <c r="E85" s="44"/>
      <c r="F85" s="2"/>
      <c r="G85" s="2"/>
      <c r="H85" s="2"/>
    </row>
    <row r="86" spans="1:8" ht="18" x14ac:dyDescent="0.25">
      <c r="A86" s="43"/>
      <c r="B86" s="39"/>
      <c r="C86" s="39"/>
      <c r="D86" s="39"/>
      <c r="E86" s="45"/>
      <c r="F86" s="2"/>
      <c r="G86" s="2"/>
      <c r="H86" s="2"/>
    </row>
    <row r="87" spans="1:8" ht="18" x14ac:dyDescent="0.25">
      <c r="A87" s="43"/>
      <c r="B87" s="39"/>
      <c r="C87" s="39"/>
      <c r="D87" s="39"/>
      <c r="E87" s="46"/>
      <c r="F87" s="2"/>
      <c r="G87" s="2"/>
      <c r="H87" s="2"/>
    </row>
    <row r="88" spans="1:8" ht="18" x14ac:dyDescent="0.25">
      <c r="A88" s="43"/>
      <c r="B88" s="39"/>
      <c r="C88" s="39"/>
      <c r="D88" s="39"/>
      <c r="E88" s="37"/>
      <c r="F88" s="2"/>
      <c r="G88" s="2"/>
      <c r="H88" s="2"/>
    </row>
    <row r="89" spans="1:8" ht="18" x14ac:dyDescent="0.25">
      <c r="A89" s="43"/>
      <c r="B89" s="39"/>
      <c r="C89" s="39"/>
      <c r="D89" s="39"/>
      <c r="E89" s="37"/>
      <c r="F89" s="2"/>
      <c r="G89" s="2"/>
      <c r="H89" s="2"/>
    </row>
    <row r="90" spans="1:8" ht="18" x14ac:dyDescent="0.25">
      <c r="A90" s="43"/>
      <c r="B90" s="39"/>
      <c r="C90" s="39"/>
      <c r="D90" s="39"/>
      <c r="E90" s="44"/>
      <c r="F90" s="2"/>
      <c r="G90" s="2"/>
      <c r="H90" s="2"/>
    </row>
    <row r="91" spans="1:8" ht="18" x14ac:dyDescent="0.25">
      <c r="A91" s="43"/>
      <c r="B91" s="39"/>
      <c r="C91" s="39"/>
      <c r="D91" s="39"/>
      <c r="E91" s="45"/>
      <c r="F91" s="2"/>
      <c r="G91" s="2"/>
      <c r="H91" s="2"/>
    </row>
    <row r="92" spans="1:8" ht="18" x14ac:dyDescent="0.25">
      <c r="A92" s="43"/>
      <c r="B92" s="39"/>
      <c r="C92" s="39"/>
      <c r="D92" s="39"/>
      <c r="E92" s="45"/>
      <c r="F92" s="2"/>
      <c r="G92" s="2"/>
      <c r="H92" s="2"/>
    </row>
    <row r="93" spans="1:8" ht="18" x14ac:dyDescent="0.25">
      <c r="A93" s="43"/>
      <c r="B93" s="39"/>
      <c r="C93" s="39"/>
      <c r="D93" s="39"/>
      <c r="E93" s="45"/>
      <c r="F93" s="2"/>
      <c r="G93" s="2"/>
      <c r="H93" s="2"/>
    </row>
    <row r="94" spans="1:8" ht="18" x14ac:dyDescent="0.25">
      <c r="A94" s="43"/>
      <c r="B94" s="39"/>
      <c r="C94" s="39"/>
      <c r="D94" s="39"/>
      <c r="E94" s="47"/>
      <c r="F94" s="2"/>
      <c r="G94" s="2"/>
      <c r="H94" s="2"/>
    </row>
    <row r="95" spans="1:8" ht="18" x14ac:dyDescent="0.25">
      <c r="A95" s="43"/>
      <c r="B95" s="39"/>
      <c r="C95" s="39"/>
      <c r="D95" s="39"/>
      <c r="E95" s="39"/>
      <c r="F95" s="2"/>
      <c r="G95" s="2"/>
      <c r="H95" s="2"/>
    </row>
    <row r="96" spans="1:8" ht="15.75" x14ac:dyDescent="0.25">
      <c r="A96" s="48"/>
      <c r="B96" s="2"/>
      <c r="C96" s="2"/>
      <c r="D96" s="2"/>
      <c r="E96" s="2"/>
      <c r="F96" s="2"/>
      <c r="G96" s="2"/>
      <c r="H96" s="2"/>
    </row>
  </sheetData>
  <phoneticPr fontId="17" type="noConversion"/>
  <printOptions horizontalCentered="1"/>
  <pageMargins left="0.20624999999999999" right="0.5" top="0.31944444444444398" bottom="0.25" header="0.5" footer="0.5"/>
  <pageSetup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APRIL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137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101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>
        <v>9</v>
      </c>
      <c r="E10" s="99">
        <v>2303081</v>
      </c>
      <c r="F10" s="74">
        <v>488698</v>
      </c>
      <c r="G10" s="100">
        <f t="shared" ref="G10:G22" si="0">F10/E10</f>
        <v>0.21219314474827417</v>
      </c>
      <c r="H10" s="15"/>
    </row>
    <row r="11" spans="1:8" ht="15.75" x14ac:dyDescent="0.25">
      <c r="A11" s="93" t="s">
        <v>104</v>
      </c>
      <c r="B11" s="13"/>
      <c r="C11" s="14"/>
      <c r="D11" s="73">
        <v>10</v>
      </c>
      <c r="E11" s="99">
        <v>1391260.5</v>
      </c>
      <c r="F11" s="74">
        <v>409578.5</v>
      </c>
      <c r="G11" s="100">
        <f t="shared" si="0"/>
        <v>0.29439382488038723</v>
      </c>
      <c r="H11" s="15"/>
    </row>
    <row r="12" spans="1:8" ht="15.75" x14ac:dyDescent="0.25">
      <c r="A12" s="93" t="s">
        <v>67</v>
      </c>
      <c r="B12" s="13"/>
      <c r="C12" s="14"/>
      <c r="D12" s="73"/>
      <c r="E12" s="99"/>
      <c r="F12" s="74"/>
      <c r="G12" s="100"/>
      <c r="H12" s="15"/>
    </row>
    <row r="13" spans="1:8" ht="15.75" x14ac:dyDescent="0.25">
      <c r="A13" s="93" t="s">
        <v>108</v>
      </c>
      <c r="B13" s="13"/>
      <c r="C13" s="14"/>
      <c r="D13" s="73"/>
      <c r="E13" s="99"/>
      <c r="F13" s="74"/>
      <c r="G13" s="100"/>
      <c r="H13" s="15"/>
    </row>
    <row r="14" spans="1:8" ht="15.75" x14ac:dyDescent="0.25">
      <c r="A14" s="93" t="s">
        <v>25</v>
      </c>
      <c r="B14" s="13"/>
      <c r="C14" s="14"/>
      <c r="D14" s="73">
        <v>1</v>
      </c>
      <c r="E14" s="99">
        <v>387693</v>
      </c>
      <c r="F14" s="74">
        <v>142167</v>
      </c>
      <c r="G14" s="100">
        <f t="shared" si="0"/>
        <v>0.36669994041677306</v>
      </c>
      <c r="H14" s="15"/>
    </row>
    <row r="15" spans="1:8" ht="15.75" x14ac:dyDescent="0.25">
      <c r="A15" s="93" t="s">
        <v>110</v>
      </c>
      <c r="B15" s="13"/>
      <c r="C15" s="14"/>
      <c r="D15" s="73">
        <v>1</v>
      </c>
      <c r="E15" s="99">
        <v>170365</v>
      </c>
      <c r="F15" s="74">
        <v>56121</v>
      </c>
      <c r="G15" s="100">
        <f t="shared" si="0"/>
        <v>0.32941625333842045</v>
      </c>
      <c r="H15" s="15"/>
    </row>
    <row r="16" spans="1:8" ht="15.75" x14ac:dyDescent="0.25">
      <c r="A16" s="93" t="s">
        <v>10</v>
      </c>
      <c r="B16" s="13"/>
      <c r="C16" s="14"/>
      <c r="D16" s="73">
        <v>2</v>
      </c>
      <c r="E16" s="99">
        <v>300</v>
      </c>
      <c r="F16" s="74">
        <v>-7487.5</v>
      </c>
      <c r="G16" s="75">
        <f t="shared" si="0"/>
        <v>-24.958333333333332</v>
      </c>
      <c r="H16" s="15"/>
    </row>
    <row r="17" spans="1:8" ht="15.75" x14ac:dyDescent="0.25">
      <c r="A17" s="93" t="s">
        <v>14</v>
      </c>
      <c r="B17" s="13"/>
      <c r="C17" s="14"/>
      <c r="D17" s="73">
        <v>2</v>
      </c>
      <c r="E17" s="99">
        <v>630438</v>
      </c>
      <c r="F17" s="74">
        <v>155104.5</v>
      </c>
      <c r="G17" s="75">
        <f t="shared" si="0"/>
        <v>0.2460265720023222</v>
      </c>
      <c r="H17" s="15"/>
    </row>
    <row r="18" spans="1:8" ht="15.75" x14ac:dyDescent="0.25">
      <c r="A18" s="93" t="s">
        <v>15</v>
      </c>
      <c r="B18" s="13"/>
      <c r="C18" s="14"/>
      <c r="D18" s="73">
        <v>2</v>
      </c>
      <c r="E18" s="99">
        <v>1340578</v>
      </c>
      <c r="F18" s="74">
        <v>-8532</v>
      </c>
      <c r="G18" s="100">
        <f t="shared" si="0"/>
        <v>-6.3644189297452289E-3</v>
      </c>
      <c r="H18" s="15"/>
    </row>
    <row r="19" spans="1:8" ht="15.75" x14ac:dyDescent="0.25">
      <c r="A19" s="93" t="s">
        <v>54</v>
      </c>
      <c r="B19" s="13"/>
      <c r="C19" s="14"/>
      <c r="D19" s="73">
        <v>2</v>
      </c>
      <c r="E19" s="99">
        <v>503107</v>
      </c>
      <c r="F19" s="74">
        <v>187487.5</v>
      </c>
      <c r="G19" s="75">
        <f t="shared" si="0"/>
        <v>0.37265929514000001</v>
      </c>
      <c r="H19" s="15"/>
    </row>
    <row r="20" spans="1:8" ht="15.75" x14ac:dyDescent="0.25">
      <c r="A20" s="93" t="s">
        <v>17</v>
      </c>
      <c r="B20" s="13"/>
      <c r="C20" s="14"/>
      <c r="D20" s="73"/>
      <c r="E20" s="99"/>
      <c r="F20" s="74"/>
      <c r="G20" s="75"/>
      <c r="H20" s="15"/>
    </row>
    <row r="21" spans="1:8" ht="15.75" x14ac:dyDescent="0.25">
      <c r="A21" s="93" t="s">
        <v>55</v>
      </c>
      <c r="B21" s="13"/>
      <c r="C21" s="14"/>
      <c r="D21" s="73">
        <v>7</v>
      </c>
      <c r="E21" s="99">
        <v>2617867</v>
      </c>
      <c r="F21" s="74">
        <v>616998.5</v>
      </c>
      <c r="G21" s="75">
        <f t="shared" si="0"/>
        <v>0.23568748908939988</v>
      </c>
      <c r="H21" s="15"/>
    </row>
    <row r="22" spans="1:8" ht="15.75" x14ac:dyDescent="0.25">
      <c r="A22" s="93" t="s">
        <v>56</v>
      </c>
      <c r="B22" s="13"/>
      <c r="C22" s="14"/>
      <c r="D22" s="73">
        <v>3</v>
      </c>
      <c r="E22" s="99">
        <v>843070</v>
      </c>
      <c r="F22" s="74">
        <v>220050</v>
      </c>
      <c r="G22" s="75">
        <f t="shared" si="0"/>
        <v>0.26101035501203934</v>
      </c>
      <c r="H22" s="15"/>
    </row>
    <row r="23" spans="1:8" ht="15.75" x14ac:dyDescent="0.25">
      <c r="A23" s="94" t="s">
        <v>20</v>
      </c>
      <c r="B23" s="13"/>
      <c r="C23" s="14"/>
      <c r="D23" s="73">
        <v>3</v>
      </c>
      <c r="E23" s="99">
        <v>751775</v>
      </c>
      <c r="F23" s="74">
        <v>205477.5</v>
      </c>
      <c r="G23" s="75">
        <f>F23/E23</f>
        <v>0.27332313524658308</v>
      </c>
      <c r="H23" s="15"/>
    </row>
    <row r="24" spans="1:8" ht="15.75" x14ac:dyDescent="0.25">
      <c r="A24" s="94" t="s">
        <v>21</v>
      </c>
      <c r="B24" s="13"/>
      <c r="C24" s="14"/>
      <c r="D24" s="73">
        <v>13</v>
      </c>
      <c r="E24" s="99">
        <v>240679</v>
      </c>
      <c r="F24" s="74">
        <v>240679</v>
      </c>
      <c r="G24" s="75">
        <f>F24/E24</f>
        <v>1</v>
      </c>
      <c r="H24" s="15"/>
    </row>
    <row r="25" spans="1:8" ht="15.75" x14ac:dyDescent="0.25">
      <c r="A25" s="70" t="s">
        <v>22</v>
      </c>
      <c r="B25" s="13"/>
      <c r="C25" s="14"/>
      <c r="D25" s="73"/>
      <c r="E25" s="99"/>
      <c r="F25" s="74"/>
      <c r="G25" s="75"/>
      <c r="H25" s="15"/>
    </row>
    <row r="26" spans="1:8" ht="15.75" x14ac:dyDescent="0.25">
      <c r="A26" s="70" t="s">
        <v>23</v>
      </c>
      <c r="B26" s="13"/>
      <c r="C26" s="14"/>
      <c r="D26" s="73"/>
      <c r="E26" s="99">
        <v>48923</v>
      </c>
      <c r="F26" s="74">
        <v>17218</v>
      </c>
      <c r="G26" s="75">
        <f>F26/E26</f>
        <v>0.35194080493837254</v>
      </c>
      <c r="H26" s="15"/>
    </row>
    <row r="27" spans="1:8" ht="15.75" x14ac:dyDescent="0.25">
      <c r="A27" s="93" t="s">
        <v>123</v>
      </c>
      <c r="B27" s="13"/>
      <c r="C27" s="14"/>
      <c r="D27" s="73"/>
      <c r="E27" s="99"/>
      <c r="F27" s="74"/>
      <c r="G27" s="100"/>
      <c r="H27" s="15"/>
    </row>
    <row r="28" spans="1:8" ht="15.75" x14ac:dyDescent="0.25">
      <c r="A28" s="70" t="s">
        <v>24</v>
      </c>
      <c r="B28" s="13"/>
      <c r="C28" s="14"/>
      <c r="D28" s="73">
        <v>1</v>
      </c>
      <c r="E28" s="99">
        <v>129401</v>
      </c>
      <c r="F28" s="74">
        <v>63879</v>
      </c>
      <c r="G28" s="75">
        <f>F28/E28</f>
        <v>0.4936515173762181</v>
      </c>
      <c r="H28" s="15"/>
    </row>
    <row r="29" spans="1:8" ht="15.75" x14ac:dyDescent="0.25">
      <c r="A29" s="70" t="s">
        <v>119</v>
      </c>
      <c r="B29" s="13"/>
      <c r="C29" s="14"/>
      <c r="D29" s="101"/>
      <c r="E29" s="99"/>
      <c r="F29" s="99"/>
      <c r="G29" s="102"/>
      <c r="H29" s="15"/>
    </row>
    <row r="30" spans="1:8" ht="15.75" x14ac:dyDescent="0.25">
      <c r="A30" s="70" t="s">
        <v>124</v>
      </c>
      <c r="B30" s="13"/>
      <c r="C30" s="14"/>
      <c r="D30" s="73"/>
      <c r="E30" s="103"/>
      <c r="F30" s="74"/>
      <c r="G30" s="100"/>
      <c r="H30" s="15"/>
    </row>
    <row r="31" spans="1:8" ht="15.75" x14ac:dyDescent="0.25">
      <c r="A31" s="70" t="s">
        <v>151</v>
      </c>
      <c r="B31" s="13"/>
      <c r="C31" s="14"/>
      <c r="D31" s="73">
        <v>1</v>
      </c>
      <c r="E31" s="103">
        <v>164218</v>
      </c>
      <c r="F31" s="74">
        <v>48986</v>
      </c>
      <c r="G31" s="100">
        <f>F31/E31</f>
        <v>0.29829860307639844</v>
      </c>
      <c r="H31" s="15"/>
    </row>
    <row r="32" spans="1:8" ht="15.75" x14ac:dyDescent="0.25">
      <c r="A32" s="70" t="s">
        <v>58</v>
      </c>
      <c r="B32" s="13"/>
      <c r="C32" s="14"/>
      <c r="D32" s="73"/>
      <c r="E32" s="103"/>
      <c r="F32" s="76"/>
      <c r="G32" s="100"/>
      <c r="H32" s="15"/>
    </row>
    <row r="33" spans="1:8" ht="15.75" x14ac:dyDescent="0.25">
      <c r="A33" s="93" t="s">
        <v>148</v>
      </c>
      <c r="B33" s="13"/>
      <c r="C33" s="14"/>
      <c r="D33" s="73">
        <v>2</v>
      </c>
      <c r="E33" s="99">
        <v>346766</v>
      </c>
      <c r="F33" s="74">
        <v>79328.5</v>
      </c>
      <c r="G33" s="100">
        <f>F33/E33</f>
        <v>0.22876666109134114</v>
      </c>
      <c r="H33" s="15"/>
    </row>
    <row r="34" spans="1:8" ht="15.75" x14ac:dyDescent="0.25">
      <c r="A34" s="93" t="s">
        <v>98</v>
      </c>
      <c r="B34" s="13"/>
      <c r="C34" s="14"/>
      <c r="D34" s="73"/>
      <c r="E34" s="99"/>
      <c r="F34" s="74"/>
      <c r="G34" s="100"/>
      <c r="H34" s="15"/>
    </row>
    <row r="35" spans="1:8" x14ac:dyDescent="0.2">
      <c r="A35" s="16" t="s">
        <v>28</v>
      </c>
      <c r="B35" s="13"/>
      <c r="C35" s="14"/>
      <c r="D35" s="77"/>
      <c r="E35" s="103"/>
      <c r="F35" s="76"/>
      <c r="G35" s="79"/>
      <c r="H35" s="15"/>
    </row>
    <row r="36" spans="1:8" x14ac:dyDescent="0.2">
      <c r="A36" s="16" t="s">
        <v>29</v>
      </c>
      <c r="B36" s="13"/>
      <c r="C36" s="14"/>
      <c r="D36" s="77"/>
      <c r="E36" s="103"/>
      <c r="F36" s="76"/>
      <c r="G36" s="79"/>
      <c r="H36" s="15"/>
    </row>
    <row r="37" spans="1:8" x14ac:dyDescent="0.2">
      <c r="A37" s="16" t="s">
        <v>30</v>
      </c>
      <c r="B37" s="13"/>
      <c r="C37" s="14"/>
      <c r="D37" s="77"/>
      <c r="E37" s="99"/>
      <c r="F37" s="74"/>
      <c r="G37" s="79"/>
      <c r="H37" s="15"/>
    </row>
    <row r="38" spans="1:8" x14ac:dyDescent="0.2">
      <c r="A38" s="17"/>
      <c r="B38" s="18"/>
      <c r="C38" s="21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2"/>
      <c r="D39" s="81">
        <f>SUM(D9:D38)</f>
        <v>59</v>
      </c>
      <c r="E39" s="82">
        <f>SUM(E9:E38)</f>
        <v>11869521.5</v>
      </c>
      <c r="F39" s="82">
        <f>SUM(F9:F38)</f>
        <v>2915753.5</v>
      </c>
      <c r="G39" s="83">
        <f>F39/E39</f>
        <v>0.24565046703862495</v>
      </c>
      <c r="H39" s="2"/>
    </row>
    <row r="40" spans="1:8" ht="15.75" x14ac:dyDescent="0.25">
      <c r="A40" s="22"/>
      <c r="B40" s="22"/>
      <c r="C40" s="24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6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14"/>
      <c r="D43" s="89" t="s">
        <v>6</v>
      </c>
      <c r="E43" s="90" t="s">
        <v>134</v>
      </c>
      <c r="F43" s="88" t="s">
        <v>8</v>
      </c>
      <c r="G43" s="88" t="s">
        <v>135</v>
      </c>
      <c r="H43" s="15"/>
    </row>
    <row r="44" spans="1:8" ht="15.75" x14ac:dyDescent="0.25">
      <c r="A44" s="27" t="s">
        <v>33</v>
      </c>
      <c r="B44" s="28"/>
      <c r="C44" s="14"/>
      <c r="D44" s="73">
        <v>54</v>
      </c>
      <c r="E44" s="74">
        <v>7366502.0499999998</v>
      </c>
      <c r="F44" s="74">
        <v>490230.84</v>
      </c>
      <c r="G44" s="75">
        <f>1-(+F44/E44)</f>
        <v>0.93345134004272756</v>
      </c>
      <c r="H44" s="15"/>
    </row>
    <row r="45" spans="1:8" ht="15.75" x14ac:dyDescent="0.25">
      <c r="A45" s="27" t="s">
        <v>34</v>
      </c>
      <c r="B45" s="28"/>
      <c r="C45" s="14"/>
      <c r="D45" s="73">
        <v>15</v>
      </c>
      <c r="E45" s="74">
        <v>7926190.2999999998</v>
      </c>
      <c r="F45" s="74">
        <v>705388.87</v>
      </c>
      <c r="G45" s="75">
        <f t="shared" ref="G45:G54" si="1">1-(+F45/E45)</f>
        <v>0.91100530730381279</v>
      </c>
      <c r="H45" s="15"/>
    </row>
    <row r="46" spans="1:8" ht="15.75" x14ac:dyDescent="0.25">
      <c r="A46" s="27" t="s">
        <v>35</v>
      </c>
      <c r="B46" s="28"/>
      <c r="C46" s="14"/>
      <c r="D46" s="73">
        <v>129</v>
      </c>
      <c r="E46" s="74">
        <v>12748226.85</v>
      </c>
      <c r="F46" s="74">
        <v>745600.55</v>
      </c>
      <c r="G46" s="75">
        <f t="shared" si="1"/>
        <v>0.94151339172317916</v>
      </c>
      <c r="H46" s="15"/>
    </row>
    <row r="47" spans="1:8" ht="15.75" x14ac:dyDescent="0.25">
      <c r="A47" s="27" t="s">
        <v>36</v>
      </c>
      <c r="B47" s="28"/>
      <c r="C47" s="14"/>
      <c r="D47" s="73"/>
      <c r="E47" s="74"/>
      <c r="F47" s="74"/>
      <c r="G47" s="75"/>
      <c r="H47" s="15"/>
    </row>
    <row r="48" spans="1:8" ht="15.75" x14ac:dyDescent="0.25">
      <c r="A48" s="27" t="s">
        <v>37</v>
      </c>
      <c r="B48" s="28"/>
      <c r="C48" s="14"/>
      <c r="D48" s="73">
        <v>98</v>
      </c>
      <c r="E48" s="74">
        <v>15008683.5</v>
      </c>
      <c r="F48" s="74">
        <v>1035817.53</v>
      </c>
      <c r="G48" s="75">
        <f t="shared" si="1"/>
        <v>0.93098545052269244</v>
      </c>
      <c r="H48" s="15"/>
    </row>
    <row r="49" spans="1:8" ht="15.75" x14ac:dyDescent="0.25">
      <c r="A49" s="27" t="s">
        <v>38</v>
      </c>
      <c r="B49" s="28"/>
      <c r="C49" s="14"/>
      <c r="D49" s="73">
        <v>2</v>
      </c>
      <c r="E49" s="74">
        <v>1801700</v>
      </c>
      <c r="F49" s="74">
        <v>108093</v>
      </c>
      <c r="G49" s="75">
        <f t="shared" si="1"/>
        <v>0.94000499528223347</v>
      </c>
      <c r="H49" s="15"/>
    </row>
    <row r="50" spans="1:8" ht="15.75" x14ac:dyDescent="0.25">
      <c r="A50" s="27" t="s">
        <v>39</v>
      </c>
      <c r="B50" s="28"/>
      <c r="C50" s="14"/>
      <c r="D50" s="73">
        <v>9</v>
      </c>
      <c r="E50" s="74">
        <v>1781915</v>
      </c>
      <c r="F50" s="74">
        <v>109810</v>
      </c>
      <c r="G50" s="75">
        <f t="shared" si="1"/>
        <v>0.93837528726117692</v>
      </c>
      <c r="H50" s="15"/>
    </row>
    <row r="51" spans="1:8" ht="15.75" x14ac:dyDescent="0.25">
      <c r="A51" s="27" t="s">
        <v>40</v>
      </c>
      <c r="B51" s="28"/>
      <c r="C51" s="14"/>
      <c r="D51" s="73">
        <v>2</v>
      </c>
      <c r="E51" s="74">
        <v>294620</v>
      </c>
      <c r="F51" s="74">
        <v>14660</v>
      </c>
      <c r="G51" s="75">
        <f t="shared" si="1"/>
        <v>0.9502409883918268</v>
      </c>
      <c r="H51" s="15"/>
    </row>
    <row r="52" spans="1:8" ht="15.75" x14ac:dyDescent="0.25">
      <c r="A52" s="27" t="s">
        <v>41</v>
      </c>
      <c r="B52" s="28"/>
      <c r="C52" s="14"/>
      <c r="D52" s="73">
        <v>2</v>
      </c>
      <c r="E52" s="74">
        <v>464200</v>
      </c>
      <c r="F52" s="74">
        <v>62025</v>
      </c>
      <c r="G52" s="75">
        <f t="shared" si="1"/>
        <v>0.86638302455838001</v>
      </c>
      <c r="H52" s="15"/>
    </row>
    <row r="53" spans="1:8" ht="15.75" x14ac:dyDescent="0.25">
      <c r="A53" s="29" t="s">
        <v>60</v>
      </c>
      <c r="B53" s="30"/>
      <c r="C53" s="14"/>
      <c r="D53" s="73">
        <v>3</v>
      </c>
      <c r="E53" s="74">
        <v>345400</v>
      </c>
      <c r="F53" s="74">
        <v>63500</v>
      </c>
      <c r="G53" s="75">
        <f t="shared" si="1"/>
        <v>0.81615518239722062</v>
      </c>
      <c r="H53" s="15"/>
    </row>
    <row r="54" spans="1:8" ht="15.75" x14ac:dyDescent="0.25">
      <c r="A54" s="27" t="s">
        <v>61</v>
      </c>
      <c r="B54" s="30"/>
      <c r="C54" s="14"/>
      <c r="D54" s="73">
        <v>624</v>
      </c>
      <c r="E54" s="74">
        <v>68850016.670000002</v>
      </c>
      <c r="F54" s="74">
        <v>7767466.71</v>
      </c>
      <c r="G54" s="75">
        <f t="shared" si="1"/>
        <v>0.88718279114978749</v>
      </c>
      <c r="H54" s="15"/>
    </row>
    <row r="55" spans="1:8" ht="15.75" x14ac:dyDescent="0.25">
      <c r="A55" s="27" t="s">
        <v>62</v>
      </c>
      <c r="B55" s="30"/>
      <c r="C55" s="14"/>
      <c r="D55" s="73"/>
      <c r="E55" s="74"/>
      <c r="F55" s="74"/>
      <c r="G55" s="75"/>
      <c r="H55" s="15"/>
    </row>
    <row r="56" spans="1:8" x14ac:dyDescent="0.2">
      <c r="A56" s="31" t="s">
        <v>42</v>
      </c>
      <c r="B56" s="30"/>
      <c r="C56" s="14"/>
      <c r="D56" s="77"/>
      <c r="E56" s="96"/>
      <c r="F56" s="74"/>
      <c r="G56" s="79"/>
      <c r="H56" s="15"/>
    </row>
    <row r="57" spans="1:8" x14ac:dyDescent="0.2">
      <c r="A57" s="16" t="s">
        <v>43</v>
      </c>
      <c r="B57" s="28"/>
      <c r="C57" s="14"/>
      <c r="D57" s="77"/>
      <c r="E57" s="96"/>
      <c r="F57" s="74"/>
      <c r="G57" s="79"/>
      <c r="H57" s="15"/>
    </row>
    <row r="58" spans="1:8" x14ac:dyDescent="0.2">
      <c r="A58" s="16" t="s">
        <v>44</v>
      </c>
      <c r="B58" s="28"/>
      <c r="C58" s="14"/>
      <c r="D58" s="77"/>
      <c r="E58" s="78"/>
      <c r="F58" s="74"/>
      <c r="G58" s="79"/>
      <c r="H58" s="15"/>
    </row>
    <row r="59" spans="1:8" x14ac:dyDescent="0.2">
      <c r="A59" s="16" t="s">
        <v>30</v>
      </c>
      <c r="B59" s="28"/>
      <c r="C59" s="14"/>
      <c r="D59" s="77"/>
      <c r="E59" s="95"/>
      <c r="F59" s="74"/>
      <c r="G59" s="79"/>
      <c r="H59" s="15"/>
    </row>
    <row r="60" spans="1:8" ht="15.75" x14ac:dyDescent="0.25">
      <c r="A60" s="32"/>
      <c r="B60" s="18"/>
      <c r="C60" s="21"/>
      <c r="D60" s="77"/>
      <c r="E60" s="97"/>
      <c r="F60" s="80"/>
      <c r="G60" s="79"/>
      <c r="H60" s="2"/>
    </row>
    <row r="61" spans="1:8" ht="18" x14ac:dyDescent="0.25">
      <c r="A61" s="20" t="s">
        <v>45</v>
      </c>
      <c r="B61" s="20"/>
      <c r="C61" s="39"/>
      <c r="D61" s="81">
        <f>SUM(D44:D57)</f>
        <v>938</v>
      </c>
      <c r="E61" s="82">
        <f>SUM(E44:E60)</f>
        <v>116587454.37</v>
      </c>
      <c r="F61" s="82">
        <f>SUM(F44:F60)</f>
        <v>11102592.5</v>
      </c>
      <c r="G61" s="83">
        <f>1-(F61/E61)</f>
        <v>0.9047702640048646</v>
      </c>
      <c r="H61" s="2"/>
    </row>
    <row r="62" spans="1:8" ht="18" x14ac:dyDescent="0.25">
      <c r="A62" s="33"/>
      <c r="B62" s="33"/>
      <c r="C62" s="39"/>
      <c r="D62" s="98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9"/>
      <c r="D63" s="51"/>
      <c r="E63" s="36"/>
      <c r="F63" s="37">
        <f>F61+F25</f>
        <v>11102592.5</v>
      </c>
      <c r="G63" s="36"/>
      <c r="H63" s="2"/>
    </row>
    <row r="64" spans="1:8" ht="18" x14ac:dyDescent="0.25">
      <c r="A64" s="35"/>
      <c r="B64" s="36"/>
      <c r="C64" s="39"/>
      <c r="D64" s="51"/>
      <c r="E64" s="36"/>
      <c r="F64" s="37"/>
      <c r="G64" s="36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16"/>
      <c r="B71" s="117"/>
      <c r="C71" s="117"/>
      <c r="D71" s="117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4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5546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APRIL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150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>
        <v>5</v>
      </c>
      <c r="E10" s="74">
        <v>333328</v>
      </c>
      <c r="F10" s="74">
        <v>89353.5</v>
      </c>
      <c r="G10" s="75">
        <f>F10/E10</f>
        <v>0.26806478903662456</v>
      </c>
      <c r="H10" s="15"/>
    </row>
    <row r="11" spans="1:8" ht="15.75" x14ac:dyDescent="0.25">
      <c r="A11" s="93" t="s">
        <v>101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63</v>
      </c>
      <c r="B12" s="13"/>
      <c r="C12" s="14"/>
      <c r="D12" s="73">
        <v>1</v>
      </c>
      <c r="E12" s="74">
        <v>56766</v>
      </c>
      <c r="F12" s="74">
        <v>14336</v>
      </c>
      <c r="G12" s="75">
        <f>F12/E12</f>
        <v>0.25254553782193567</v>
      </c>
      <c r="H12" s="15"/>
    </row>
    <row r="13" spans="1:8" ht="15.75" x14ac:dyDescent="0.25">
      <c r="A13" s="93" t="s">
        <v>64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129</v>
      </c>
      <c r="B14" s="13"/>
      <c r="C14" s="14"/>
      <c r="D14" s="73">
        <v>7</v>
      </c>
      <c r="E14" s="74">
        <v>5022384</v>
      </c>
      <c r="F14" s="74">
        <v>758298.5</v>
      </c>
      <c r="G14" s="75">
        <f>F14/E14</f>
        <v>0.15098377583235373</v>
      </c>
      <c r="H14" s="15"/>
    </row>
    <row r="15" spans="1:8" ht="15.75" x14ac:dyDescent="0.25">
      <c r="A15" s="93" t="s">
        <v>25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111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131</v>
      </c>
      <c r="B17" s="13"/>
      <c r="C17" s="14"/>
      <c r="D17" s="73">
        <v>1</v>
      </c>
      <c r="E17" s="74">
        <v>18875</v>
      </c>
      <c r="F17" s="74">
        <v>19956</v>
      </c>
      <c r="G17" s="75">
        <f>F17/E17</f>
        <v>1.0572715231788079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538633</v>
      </c>
      <c r="F18" s="74">
        <v>164906.5</v>
      </c>
      <c r="G18" s="75">
        <f>F18/E18</f>
        <v>0.30615743929540151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102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124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160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117</v>
      </c>
      <c r="B23" s="13"/>
      <c r="C23" s="14"/>
      <c r="D23" s="73">
        <v>7</v>
      </c>
      <c r="E23" s="74">
        <v>741475</v>
      </c>
      <c r="F23" s="74">
        <v>208244.5</v>
      </c>
      <c r="G23" s="75">
        <f>F23/E23</f>
        <v>0.2808516807714353</v>
      </c>
      <c r="H23" s="15"/>
    </row>
    <row r="24" spans="1:8" ht="15.75" x14ac:dyDescent="0.25">
      <c r="A24" s="93" t="s">
        <v>154</v>
      </c>
      <c r="B24" s="13"/>
      <c r="C24" s="14"/>
      <c r="D24" s="73">
        <v>1</v>
      </c>
      <c r="E24" s="74">
        <v>779669</v>
      </c>
      <c r="F24" s="74">
        <v>45446</v>
      </c>
      <c r="G24" s="75">
        <f>F24/E24</f>
        <v>5.8288837955593975E-2</v>
      </c>
      <c r="H24" s="15"/>
    </row>
    <row r="25" spans="1:8" ht="15.75" x14ac:dyDescent="0.25">
      <c r="A25" s="94" t="s">
        <v>20</v>
      </c>
      <c r="B25" s="13"/>
      <c r="C25" s="14"/>
      <c r="D25" s="73">
        <v>1</v>
      </c>
      <c r="E25" s="74">
        <v>106074</v>
      </c>
      <c r="F25" s="74">
        <v>25868</v>
      </c>
      <c r="G25" s="75">
        <f>F25/E25</f>
        <v>0.24386748873427985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146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67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161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98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103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24</v>
      </c>
      <c r="E39" s="82">
        <f>SUM(E9:E38)</f>
        <v>7597204</v>
      </c>
      <c r="F39" s="82">
        <f>SUM(F9:F38)</f>
        <v>1326409</v>
      </c>
      <c r="G39" s="83">
        <f>F39/E39</f>
        <v>0.1745917313790705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x14ac:dyDescent="0.25">
      <c r="A44" s="27" t="s">
        <v>33</v>
      </c>
      <c r="B44" s="28"/>
      <c r="C44" s="14"/>
      <c r="D44" s="73"/>
      <c r="E44" s="74"/>
      <c r="F44" s="74"/>
      <c r="G44" s="75"/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51</v>
      </c>
      <c r="E46" s="74">
        <v>1753032.5</v>
      </c>
      <c r="F46" s="74">
        <v>154385.17000000001</v>
      </c>
      <c r="G46" s="75">
        <f>1-(+F46/E46)</f>
        <v>0.91193251123410435</v>
      </c>
      <c r="H46" s="15"/>
    </row>
    <row r="47" spans="1:8" ht="15.75" x14ac:dyDescent="0.25">
      <c r="A47" s="27" t="s">
        <v>36</v>
      </c>
      <c r="B47" s="28"/>
      <c r="C47" s="14"/>
      <c r="D47" s="73">
        <v>7</v>
      </c>
      <c r="E47" s="74">
        <v>1305288.5</v>
      </c>
      <c r="F47" s="74">
        <v>79490.100000000006</v>
      </c>
      <c r="G47" s="75"/>
      <c r="H47" s="15"/>
    </row>
    <row r="48" spans="1:8" ht="15.75" x14ac:dyDescent="0.25">
      <c r="A48" s="27" t="s">
        <v>37</v>
      </c>
      <c r="B48" s="28"/>
      <c r="C48" s="14"/>
      <c r="D48" s="73">
        <v>62</v>
      </c>
      <c r="E48" s="74">
        <v>4390116</v>
      </c>
      <c r="F48" s="74">
        <v>434863.09</v>
      </c>
      <c r="G48" s="75">
        <f>1-(+F48/E48)</f>
        <v>0.90094496591889595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14</v>
      </c>
      <c r="E50" s="74">
        <v>904975</v>
      </c>
      <c r="F50" s="74">
        <v>86685.04</v>
      </c>
      <c r="G50" s="75">
        <f>1-(+F50/E50)</f>
        <v>0.90421277935854583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60</v>
      </c>
      <c r="B53" s="30"/>
      <c r="C53" s="14"/>
      <c r="D53" s="73"/>
      <c r="E53" s="74"/>
      <c r="F53" s="74"/>
      <c r="G53" s="75"/>
      <c r="H53" s="15"/>
    </row>
    <row r="54" spans="1:8" ht="15.75" x14ac:dyDescent="0.25">
      <c r="A54" s="27" t="s">
        <v>61</v>
      </c>
      <c r="B54" s="30"/>
      <c r="C54" s="14"/>
      <c r="D54" s="73">
        <v>534</v>
      </c>
      <c r="E54" s="74">
        <v>42536872.200000003</v>
      </c>
      <c r="F54" s="74">
        <v>4940406.37</v>
      </c>
      <c r="G54" s="75">
        <f>1-(+F54/E54)</f>
        <v>0.8838559086626967</v>
      </c>
      <c r="H54" s="15"/>
    </row>
    <row r="55" spans="1:8" ht="15.75" x14ac:dyDescent="0.25">
      <c r="A55" s="27" t="s">
        <v>62</v>
      </c>
      <c r="B55" s="30"/>
      <c r="C55" s="14"/>
      <c r="D55" s="73"/>
      <c r="E55" s="74"/>
      <c r="F55" s="74"/>
      <c r="G55" s="75"/>
      <c r="H55" s="15"/>
    </row>
    <row r="56" spans="1:8" ht="15.75" x14ac:dyDescent="0.25">
      <c r="A56" s="72" t="s">
        <v>126</v>
      </c>
      <c r="B56" s="30"/>
      <c r="C56" s="14"/>
      <c r="D56" s="73">
        <v>227</v>
      </c>
      <c r="E56" s="74">
        <v>37091984.609999999</v>
      </c>
      <c r="F56" s="74">
        <v>4170444.1</v>
      </c>
      <c r="G56" s="75">
        <f>1-(+F56/E56)</f>
        <v>0.88756481639228202</v>
      </c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>
        <v>-1.08</v>
      </c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80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895</v>
      </c>
      <c r="E62" s="82">
        <f>SUM(E44:E61)</f>
        <v>87982268.810000002</v>
      </c>
      <c r="F62" s="82">
        <f>SUM(F44:F61)</f>
        <v>9866272.790000001</v>
      </c>
      <c r="G62" s="83">
        <f>1-(+F62/E62)</f>
        <v>0.88786066870693603</v>
      </c>
      <c r="H62" s="2"/>
    </row>
    <row r="63" spans="1:8" x14ac:dyDescent="0.2">
      <c r="A63" s="33"/>
      <c r="B63" s="33"/>
      <c r="C63" s="33"/>
      <c r="D63" s="91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6"/>
      <c r="D64" s="36"/>
      <c r="E64" s="36"/>
      <c r="F64" s="37">
        <f>F62+F39</f>
        <v>11192681.790000001</v>
      </c>
      <c r="G64" s="36"/>
      <c r="H64" s="2"/>
    </row>
    <row r="65" spans="1:8" ht="18" x14ac:dyDescent="0.25">
      <c r="A65" s="38"/>
      <c r="B65" s="39"/>
      <c r="C65" s="39"/>
      <c r="D65" s="36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37"/>
      <c r="F72" s="2"/>
      <c r="G72" s="2"/>
      <c r="H72" s="2"/>
    </row>
    <row r="73" spans="1:8" ht="18" x14ac:dyDescent="0.25">
      <c r="A73" s="43"/>
      <c r="B73" s="39"/>
      <c r="C73" s="39"/>
      <c r="D73" s="39"/>
      <c r="E73" s="44"/>
      <c r="F73" s="2"/>
      <c r="G73" s="2"/>
      <c r="H73" s="2"/>
    </row>
    <row r="74" spans="1:8" ht="18" x14ac:dyDescent="0.25">
      <c r="A74" s="43"/>
      <c r="B74" s="39"/>
      <c r="C74" s="39"/>
      <c r="D74" s="39"/>
      <c r="E74" s="45"/>
      <c r="F74" s="2"/>
      <c r="G74" s="2"/>
      <c r="H74" s="2"/>
    </row>
    <row r="75" spans="1:8" ht="18" x14ac:dyDescent="0.25">
      <c r="A75" s="43"/>
      <c r="B75" s="39"/>
      <c r="C75" s="39"/>
      <c r="D75" s="39"/>
      <c r="E75" s="46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37"/>
      <c r="F77" s="2"/>
      <c r="G77" s="2"/>
      <c r="H77" s="2"/>
    </row>
    <row r="78" spans="1:8" ht="18" x14ac:dyDescent="0.25">
      <c r="A78" s="43"/>
      <c r="B78" s="39"/>
      <c r="C78" s="39"/>
      <c r="D78" s="39"/>
      <c r="E78" s="44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5"/>
      <c r="F81" s="2"/>
      <c r="G81" s="2"/>
      <c r="H81" s="2"/>
    </row>
    <row r="82" spans="1:8" ht="18" x14ac:dyDescent="0.25">
      <c r="A82" s="43"/>
      <c r="B82" s="39"/>
      <c r="C82" s="39"/>
      <c r="D82" s="39"/>
      <c r="E82" s="47"/>
      <c r="F82" s="2"/>
      <c r="G82" s="2"/>
      <c r="H82" s="2"/>
    </row>
    <row r="83" spans="1:8" ht="18" x14ac:dyDescent="0.25">
      <c r="A83" s="43"/>
      <c r="B83" s="39"/>
      <c r="C83" s="39"/>
      <c r="D83" s="39"/>
      <c r="E83" s="39"/>
      <c r="F83" s="2"/>
      <c r="G83" s="2"/>
      <c r="H83" s="2"/>
    </row>
    <row r="84" spans="1:8" ht="15.75" x14ac:dyDescent="0.25">
      <c r="A84" s="48"/>
      <c r="B84" s="2"/>
      <c r="C84" s="2"/>
      <c r="D84" s="2"/>
      <c r="E84" s="2"/>
      <c r="F84" s="2"/>
      <c r="G84" s="2"/>
      <c r="H84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88671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APRIL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132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74"/>
      <c r="G10" s="75"/>
      <c r="H10" s="15"/>
    </row>
    <row r="11" spans="1:8" ht="15.75" x14ac:dyDescent="0.25">
      <c r="A11" s="93" t="s">
        <v>101</v>
      </c>
      <c r="B11" s="13"/>
      <c r="C11" s="14"/>
      <c r="D11" s="73">
        <v>4</v>
      </c>
      <c r="E11" s="99">
        <v>905041</v>
      </c>
      <c r="F11" s="74">
        <v>149053.5</v>
      </c>
      <c r="G11" s="75">
        <f t="shared" ref="G11:G23" si="0">F11/E11</f>
        <v>0.1646925387910603</v>
      </c>
      <c r="H11" s="15"/>
    </row>
    <row r="12" spans="1:8" ht="15.75" x14ac:dyDescent="0.25">
      <c r="A12" s="93" t="s">
        <v>63</v>
      </c>
      <c r="B12" s="13"/>
      <c r="C12" s="14"/>
      <c r="D12" s="73"/>
      <c r="E12" s="99"/>
      <c r="F12" s="74"/>
      <c r="G12" s="75"/>
      <c r="H12" s="15"/>
    </row>
    <row r="13" spans="1:8" ht="15.75" x14ac:dyDescent="0.25">
      <c r="A13" s="93" t="s">
        <v>64</v>
      </c>
      <c r="B13" s="13"/>
      <c r="C13" s="14"/>
      <c r="D13" s="73">
        <v>1</v>
      </c>
      <c r="E13" s="99">
        <v>133924</v>
      </c>
      <c r="F13" s="74">
        <v>32120</v>
      </c>
      <c r="G13" s="75">
        <f t="shared" si="0"/>
        <v>0.23983751978734208</v>
      </c>
      <c r="H13" s="15"/>
    </row>
    <row r="14" spans="1:8" ht="15.75" x14ac:dyDescent="0.25">
      <c r="A14" s="93" t="s">
        <v>129</v>
      </c>
      <c r="B14" s="13"/>
      <c r="C14" s="14"/>
      <c r="D14" s="73">
        <v>3</v>
      </c>
      <c r="E14" s="99">
        <v>1543427</v>
      </c>
      <c r="F14" s="74">
        <v>447684.5</v>
      </c>
      <c r="G14" s="75">
        <f t="shared" si="0"/>
        <v>0.29005874589468761</v>
      </c>
      <c r="H14" s="15"/>
    </row>
    <row r="15" spans="1:8" ht="15.75" x14ac:dyDescent="0.25">
      <c r="A15" s="93" t="s">
        <v>25</v>
      </c>
      <c r="B15" s="13"/>
      <c r="C15" s="14"/>
      <c r="D15" s="73">
        <v>1</v>
      </c>
      <c r="E15" s="99">
        <v>112215</v>
      </c>
      <c r="F15" s="74">
        <v>47693</v>
      </c>
      <c r="G15" s="75">
        <f t="shared" si="0"/>
        <v>0.4250144811299737</v>
      </c>
      <c r="H15" s="15"/>
    </row>
    <row r="16" spans="1:8" ht="15.75" x14ac:dyDescent="0.25">
      <c r="A16" s="93" t="s">
        <v>111</v>
      </c>
      <c r="B16" s="13"/>
      <c r="C16" s="14"/>
      <c r="D16" s="73">
        <v>2</v>
      </c>
      <c r="E16" s="99">
        <v>161080</v>
      </c>
      <c r="F16" s="74">
        <v>15398.5</v>
      </c>
      <c r="G16" s="75">
        <f t="shared" si="0"/>
        <v>9.5595356344673449E-2</v>
      </c>
      <c r="H16" s="15"/>
    </row>
    <row r="17" spans="1:8" ht="15.75" x14ac:dyDescent="0.25">
      <c r="A17" s="93" t="s">
        <v>131</v>
      </c>
      <c r="B17" s="13"/>
      <c r="C17" s="14"/>
      <c r="D17" s="73">
        <v>1</v>
      </c>
      <c r="E17" s="99">
        <v>45971</v>
      </c>
      <c r="F17" s="74">
        <v>13241</v>
      </c>
      <c r="G17" s="75">
        <f t="shared" si="0"/>
        <v>0.28802940984533726</v>
      </c>
      <c r="H17" s="15"/>
    </row>
    <row r="18" spans="1:8" ht="15.75" x14ac:dyDescent="0.25">
      <c r="A18" s="93" t="s">
        <v>14</v>
      </c>
      <c r="B18" s="13"/>
      <c r="C18" s="14"/>
      <c r="D18" s="73">
        <v>2</v>
      </c>
      <c r="E18" s="99">
        <v>265207</v>
      </c>
      <c r="F18" s="74">
        <v>77051.5</v>
      </c>
      <c r="G18" s="75">
        <f t="shared" si="0"/>
        <v>0.29053343237546519</v>
      </c>
      <c r="H18" s="15"/>
    </row>
    <row r="19" spans="1:8" ht="15.75" x14ac:dyDescent="0.25">
      <c r="A19" s="93" t="s">
        <v>15</v>
      </c>
      <c r="B19" s="13"/>
      <c r="C19" s="14"/>
      <c r="D19" s="73">
        <v>2</v>
      </c>
      <c r="E19" s="99">
        <v>1259187</v>
      </c>
      <c r="F19" s="74">
        <v>444781.5</v>
      </c>
      <c r="G19" s="75">
        <f t="shared" si="0"/>
        <v>0.35322910735260132</v>
      </c>
      <c r="H19" s="15"/>
    </row>
    <row r="20" spans="1:8" ht="15.75" x14ac:dyDescent="0.25">
      <c r="A20" s="93" t="s">
        <v>102</v>
      </c>
      <c r="B20" s="13"/>
      <c r="C20" s="14"/>
      <c r="D20" s="73"/>
      <c r="E20" s="99"/>
      <c r="F20" s="74"/>
      <c r="G20" s="75"/>
      <c r="H20" s="15"/>
    </row>
    <row r="21" spans="1:8" ht="15.75" x14ac:dyDescent="0.25">
      <c r="A21" s="93" t="s">
        <v>124</v>
      </c>
      <c r="B21" s="13"/>
      <c r="C21" s="14"/>
      <c r="D21" s="73">
        <v>2</v>
      </c>
      <c r="E21" s="99">
        <v>372190</v>
      </c>
      <c r="F21" s="74">
        <v>85502</v>
      </c>
      <c r="G21" s="75">
        <f t="shared" si="0"/>
        <v>0.22972675246513877</v>
      </c>
      <c r="H21" s="15"/>
    </row>
    <row r="22" spans="1:8" ht="15.75" x14ac:dyDescent="0.25">
      <c r="A22" s="93" t="s">
        <v>160</v>
      </c>
      <c r="B22" s="13"/>
      <c r="C22" s="14"/>
      <c r="D22" s="73">
        <v>10</v>
      </c>
      <c r="E22" s="99">
        <v>930371</v>
      </c>
      <c r="F22" s="74">
        <v>291217</v>
      </c>
      <c r="G22" s="75">
        <f t="shared" si="0"/>
        <v>0.3130116910350817</v>
      </c>
      <c r="H22" s="15"/>
    </row>
    <row r="23" spans="1:8" ht="15.75" x14ac:dyDescent="0.25">
      <c r="A23" s="93" t="s">
        <v>117</v>
      </c>
      <c r="B23" s="13"/>
      <c r="C23" s="14"/>
      <c r="D23" s="73">
        <v>2</v>
      </c>
      <c r="E23" s="99">
        <v>1225179.5</v>
      </c>
      <c r="F23" s="74">
        <v>248875.5</v>
      </c>
      <c r="G23" s="75">
        <f t="shared" si="0"/>
        <v>0.20313390813346127</v>
      </c>
      <c r="H23" s="15"/>
    </row>
    <row r="24" spans="1:8" ht="15.75" x14ac:dyDescent="0.25">
      <c r="A24" s="93" t="s">
        <v>154</v>
      </c>
      <c r="B24" s="13"/>
      <c r="C24" s="14"/>
      <c r="D24" s="73"/>
      <c r="E24" s="99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99">
        <v>764139</v>
      </c>
      <c r="F25" s="74">
        <v>219752</v>
      </c>
      <c r="G25" s="75">
        <f>F25/E25</f>
        <v>0.28758118614545258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74"/>
      <c r="G28" s="75"/>
      <c r="H28" s="15"/>
    </row>
    <row r="29" spans="1:8" ht="15.75" x14ac:dyDescent="0.25">
      <c r="A29" s="70" t="s">
        <v>146</v>
      </c>
      <c r="B29" s="13"/>
      <c r="C29" s="14"/>
      <c r="D29" s="73"/>
      <c r="E29" s="99"/>
      <c r="F29" s="74"/>
      <c r="G29" s="75"/>
      <c r="H29" s="15"/>
    </row>
    <row r="30" spans="1:8" ht="15.75" x14ac:dyDescent="0.25">
      <c r="A30" s="70" t="s">
        <v>67</v>
      </c>
      <c r="B30" s="13"/>
      <c r="C30" s="14"/>
      <c r="D30" s="73">
        <v>2</v>
      </c>
      <c r="E30" s="99">
        <v>66089</v>
      </c>
      <c r="F30" s="74">
        <v>27061</v>
      </c>
      <c r="G30" s="75">
        <f>F30/E30</f>
        <v>0.40946299686786003</v>
      </c>
      <c r="H30" s="15"/>
    </row>
    <row r="31" spans="1:8" ht="15.75" x14ac:dyDescent="0.25">
      <c r="A31" s="70" t="s">
        <v>161</v>
      </c>
      <c r="B31" s="13"/>
      <c r="C31" s="14"/>
      <c r="D31" s="73">
        <v>2</v>
      </c>
      <c r="E31" s="99">
        <v>139343</v>
      </c>
      <c r="F31" s="74">
        <v>47359</v>
      </c>
      <c r="G31" s="75">
        <f>F31/E31</f>
        <v>0.33987354944274201</v>
      </c>
      <c r="H31" s="15"/>
    </row>
    <row r="32" spans="1:8" ht="15.75" x14ac:dyDescent="0.25">
      <c r="A32" s="70" t="s">
        <v>53</v>
      </c>
      <c r="B32" s="13"/>
      <c r="C32" s="14"/>
      <c r="D32" s="73">
        <v>1</v>
      </c>
      <c r="E32" s="99">
        <v>176012</v>
      </c>
      <c r="F32" s="74">
        <v>71285</v>
      </c>
      <c r="G32" s="75">
        <f>F32/E32</f>
        <v>0.40500079540031364</v>
      </c>
      <c r="H32" s="15"/>
    </row>
    <row r="33" spans="1:8" ht="15.75" x14ac:dyDescent="0.25">
      <c r="A33" s="70" t="s">
        <v>98</v>
      </c>
      <c r="B33" s="13"/>
      <c r="C33" s="14"/>
      <c r="D33" s="73">
        <v>1</v>
      </c>
      <c r="E33" s="99">
        <v>62747</v>
      </c>
      <c r="F33" s="74">
        <v>16828</v>
      </c>
      <c r="G33" s="75">
        <f>F33/E33</f>
        <v>0.26818812054759589</v>
      </c>
      <c r="H33" s="15"/>
    </row>
    <row r="34" spans="1:8" ht="15.75" x14ac:dyDescent="0.25">
      <c r="A34" s="70" t="s">
        <v>103</v>
      </c>
      <c r="B34" s="13"/>
      <c r="C34" s="14"/>
      <c r="D34" s="73">
        <v>2</v>
      </c>
      <c r="E34" s="99">
        <v>1686893</v>
      </c>
      <c r="F34" s="74">
        <v>216925.5</v>
      </c>
      <c r="G34" s="75">
        <f>F34/E34</f>
        <v>0.12859470043446738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9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9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42</v>
      </c>
      <c r="E39" s="82">
        <f>SUM(E9:E38)</f>
        <v>9849015.5</v>
      </c>
      <c r="F39" s="82">
        <f>SUM(F9:F38)</f>
        <v>2451828.5</v>
      </c>
      <c r="G39" s="83">
        <f>F39/E39</f>
        <v>0.24894148049619783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x14ac:dyDescent="0.25">
      <c r="A44" s="27" t="s">
        <v>33</v>
      </c>
      <c r="B44" s="28"/>
      <c r="C44" s="14"/>
      <c r="D44" s="73">
        <v>118</v>
      </c>
      <c r="E44" s="74">
        <v>13857372.85</v>
      </c>
      <c r="F44" s="74">
        <v>792653.45</v>
      </c>
      <c r="G44" s="75">
        <f>1-(+F44/E44)</f>
        <v>0.94279915402579362</v>
      </c>
      <c r="H44" s="15"/>
    </row>
    <row r="45" spans="1:8" ht="15.75" x14ac:dyDescent="0.25">
      <c r="A45" s="27" t="s">
        <v>34</v>
      </c>
      <c r="B45" s="28"/>
      <c r="C45" s="14"/>
      <c r="D45" s="73">
        <v>19</v>
      </c>
      <c r="E45" s="74">
        <v>7438850.2800000003</v>
      </c>
      <c r="F45" s="74">
        <v>642200.17000000004</v>
      </c>
      <c r="G45" s="75">
        <f t="shared" ref="G45:G53" si="1">1-(+F45/E45)</f>
        <v>0.91366943199184802</v>
      </c>
      <c r="H45" s="15"/>
    </row>
    <row r="46" spans="1:8" ht="15.75" x14ac:dyDescent="0.25">
      <c r="A46" s="27" t="s">
        <v>35</v>
      </c>
      <c r="B46" s="28"/>
      <c r="C46" s="14"/>
      <c r="D46" s="73">
        <v>212</v>
      </c>
      <c r="E46" s="74">
        <v>6355145.5</v>
      </c>
      <c r="F46" s="74">
        <v>522594.64</v>
      </c>
      <c r="G46" s="75">
        <f t="shared" si="1"/>
        <v>0.91776826510109011</v>
      </c>
      <c r="H46" s="15"/>
    </row>
    <row r="47" spans="1:8" ht="15.75" x14ac:dyDescent="0.25">
      <c r="A47" s="27" t="s">
        <v>36</v>
      </c>
      <c r="B47" s="28"/>
      <c r="C47" s="14"/>
      <c r="D47" s="73"/>
      <c r="E47" s="74"/>
      <c r="F47" s="74"/>
      <c r="G47" s="75"/>
      <c r="H47" s="15"/>
    </row>
    <row r="48" spans="1:8" ht="15.75" x14ac:dyDescent="0.25">
      <c r="A48" s="27" t="s">
        <v>37</v>
      </c>
      <c r="B48" s="28"/>
      <c r="C48" s="14"/>
      <c r="D48" s="73">
        <v>126</v>
      </c>
      <c r="E48" s="74">
        <v>18962185.84</v>
      </c>
      <c r="F48" s="74">
        <v>1203436.3600000001</v>
      </c>
      <c r="G48" s="75">
        <f t="shared" si="1"/>
        <v>0.93653493483533967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15</v>
      </c>
      <c r="E50" s="74">
        <v>1619525</v>
      </c>
      <c r="F50" s="74">
        <v>121713.55</v>
      </c>
      <c r="G50" s="75">
        <f t="shared" si="1"/>
        <v>0.92484614315925961</v>
      </c>
      <c r="H50" s="15"/>
    </row>
    <row r="51" spans="1:8" ht="15.75" x14ac:dyDescent="0.25">
      <c r="A51" s="27" t="s">
        <v>40</v>
      </c>
      <c r="B51" s="28"/>
      <c r="C51" s="14"/>
      <c r="D51" s="73">
        <v>3</v>
      </c>
      <c r="E51" s="74">
        <v>243540</v>
      </c>
      <c r="F51" s="74">
        <v>10980</v>
      </c>
      <c r="G51" s="75">
        <f t="shared" si="1"/>
        <v>0.95491500369549154</v>
      </c>
      <c r="H51" s="15"/>
    </row>
    <row r="52" spans="1:8" ht="15.75" x14ac:dyDescent="0.25">
      <c r="A52" s="27" t="s">
        <v>41</v>
      </c>
      <c r="B52" s="28"/>
      <c r="C52" s="14"/>
      <c r="D52" s="73">
        <v>5</v>
      </c>
      <c r="E52" s="74">
        <v>485050</v>
      </c>
      <c r="F52" s="74">
        <v>51525</v>
      </c>
      <c r="G52" s="75">
        <f t="shared" si="1"/>
        <v>0.89377383774868568</v>
      </c>
      <c r="H52" s="15"/>
    </row>
    <row r="53" spans="1:8" ht="15.75" x14ac:dyDescent="0.25">
      <c r="A53" s="29" t="s">
        <v>60</v>
      </c>
      <c r="B53" s="30"/>
      <c r="C53" s="14"/>
      <c r="D53" s="73">
        <v>2</v>
      </c>
      <c r="E53" s="74">
        <v>128100</v>
      </c>
      <c r="F53" s="74">
        <v>16200</v>
      </c>
      <c r="G53" s="75">
        <f t="shared" si="1"/>
        <v>0.87353629976580793</v>
      </c>
      <c r="H53" s="15"/>
    </row>
    <row r="54" spans="1:8" ht="15.75" x14ac:dyDescent="0.25">
      <c r="A54" s="27" t="s">
        <v>61</v>
      </c>
      <c r="B54" s="30"/>
      <c r="C54" s="14"/>
      <c r="D54" s="73">
        <v>1271</v>
      </c>
      <c r="E54" s="74">
        <v>107160572.84999999</v>
      </c>
      <c r="F54" s="74">
        <v>11996639.9</v>
      </c>
      <c r="G54" s="75">
        <f>1-(+F54/E54)</f>
        <v>0.88804987150644932</v>
      </c>
      <c r="H54" s="15"/>
    </row>
    <row r="55" spans="1:8" ht="15.75" x14ac:dyDescent="0.25">
      <c r="A55" s="27" t="s">
        <v>62</v>
      </c>
      <c r="B55" s="30"/>
      <c r="C55" s="14"/>
      <c r="D55" s="73">
        <v>21</v>
      </c>
      <c r="E55" s="74">
        <v>522618.66</v>
      </c>
      <c r="F55" s="74">
        <v>68820.820000000007</v>
      </c>
      <c r="G55" s="75">
        <f>1-(+F55/E55)</f>
        <v>0.86831541759339403</v>
      </c>
      <c r="H55" s="15"/>
    </row>
    <row r="56" spans="1:8" ht="15.75" x14ac:dyDescent="0.25">
      <c r="A56" s="72" t="s">
        <v>126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97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1792</v>
      </c>
      <c r="E62" s="82">
        <f>SUM(E44:E61)</f>
        <v>156772960.97999999</v>
      </c>
      <c r="F62" s="82">
        <f>SUM(F44:F61)</f>
        <v>15426763.890000001</v>
      </c>
      <c r="G62" s="83">
        <f>1-(F62/E62)</f>
        <v>0.90159805751217492</v>
      </c>
      <c r="H62" s="15"/>
    </row>
    <row r="63" spans="1:8" x14ac:dyDescent="0.2">
      <c r="A63" s="33"/>
      <c r="B63" s="33"/>
      <c r="C63" s="50"/>
      <c r="D63" s="98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51"/>
      <c r="E64" s="36"/>
      <c r="F64" s="37">
        <f>F62+F39</f>
        <v>17878592.390000001</v>
      </c>
      <c r="G64" s="36"/>
      <c r="H64" s="2"/>
    </row>
    <row r="65" spans="1:8" ht="18" x14ac:dyDescent="0.25">
      <c r="A65" s="38"/>
      <c r="B65" s="39"/>
      <c r="C65" s="39"/>
      <c r="D65" s="114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zoomScale="87" workbookViewId="0">
      <selection activeCell="D9" sqref="D9"/>
    </sheetView>
  </sheetViews>
  <sheetFormatPr defaultRowHeight="23.25" x14ac:dyDescent="0.35"/>
  <cols>
    <col min="1" max="1" width="9.6640625" style="53" customWidth="1"/>
    <col min="2" max="2" width="15.6640625" style="53" customWidth="1"/>
    <col min="3" max="3" width="3.6640625" style="53" customWidth="1"/>
    <col min="4" max="4" width="7.6640625" style="53" customWidth="1"/>
    <col min="5" max="6" width="14.6640625" style="53" customWidth="1"/>
    <col min="7" max="7" width="11.6640625" style="53" customWidth="1"/>
    <col min="8" max="16384" width="8.88671875" style="53"/>
  </cols>
  <sheetData>
    <row r="1" spans="1:8" ht="23.25" customHeigh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customHeigh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customHeight="1" x14ac:dyDescent="0.35">
      <c r="A3" s="1" t="str">
        <f>ARG!$A$3</f>
        <v>MONTH ENDED:  APRIL 2023</v>
      </c>
      <c r="B3" s="2"/>
      <c r="C3" s="2"/>
      <c r="D3" s="2"/>
      <c r="E3" s="2"/>
      <c r="F3" s="2"/>
      <c r="G3" s="2"/>
      <c r="H3" s="2"/>
    </row>
    <row r="4" spans="1:8" ht="15.75" customHeight="1" x14ac:dyDescent="0.35">
      <c r="A4" s="4"/>
      <c r="B4" s="4"/>
      <c r="C4" s="4"/>
      <c r="D4" s="4"/>
      <c r="E4" s="4"/>
      <c r="F4" s="5"/>
      <c r="G4" s="5"/>
      <c r="H4" s="2"/>
    </row>
    <row r="5" spans="1:8" ht="23.25" customHeight="1" x14ac:dyDescent="0.35">
      <c r="A5" s="2"/>
      <c r="B5" s="4"/>
      <c r="C5" s="4"/>
      <c r="D5" s="6" t="s">
        <v>68</v>
      </c>
      <c r="E5" s="7"/>
      <c r="F5" s="8"/>
      <c r="G5" s="5"/>
      <c r="H5" s="2"/>
    </row>
    <row r="6" spans="1:8" ht="15.75" customHeight="1" x14ac:dyDescent="0.35">
      <c r="A6" s="9" t="s">
        <v>3</v>
      </c>
      <c r="B6" s="4"/>
      <c r="C6" s="4"/>
      <c r="D6" s="4"/>
      <c r="E6" s="4"/>
      <c r="F6" s="5"/>
      <c r="G6" s="5"/>
      <c r="H6" s="2"/>
    </row>
    <row r="7" spans="1:8" ht="15.75" customHeight="1" x14ac:dyDescent="0.3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customHeight="1" x14ac:dyDescent="0.3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customHeight="1" x14ac:dyDescent="0.35">
      <c r="A9" s="93" t="s">
        <v>10</v>
      </c>
      <c r="B9" s="13"/>
      <c r="C9" s="14"/>
      <c r="D9" s="73">
        <v>2</v>
      </c>
      <c r="E9" s="74">
        <v>73407</v>
      </c>
      <c r="F9" s="74">
        <v>20403</v>
      </c>
      <c r="G9" s="75">
        <f>F9/E9</f>
        <v>0.27794352037271652</v>
      </c>
      <c r="H9" s="15"/>
    </row>
    <row r="10" spans="1:8" ht="15.75" customHeight="1" x14ac:dyDescent="0.3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customHeight="1" x14ac:dyDescent="0.3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customHeight="1" x14ac:dyDescent="0.3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customHeight="1" x14ac:dyDescent="0.35">
      <c r="A13" s="93" t="s">
        <v>115</v>
      </c>
      <c r="B13" s="13"/>
      <c r="C13" s="14"/>
      <c r="D13" s="73"/>
      <c r="E13" s="74"/>
      <c r="F13" s="74"/>
      <c r="G13" s="75"/>
      <c r="H13" s="15"/>
    </row>
    <row r="14" spans="1:8" ht="15.75" customHeight="1" x14ac:dyDescent="0.35">
      <c r="A14" s="93" t="s">
        <v>97</v>
      </c>
      <c r="B14" s="13"/>
      <c r="C14" s="14"/>
      <c r="D14" s="73"/>
      <c r="E14" s="74"/>
      <c r="F14" s="74"/>
      <c r="G14" s="75"/>
      <c r="H14" s="15"/>
    </row>
    <row r="15" spans="1:8" ht="15.75" customHeight="1" x14ac:dyDescent="0.35">
      <c r="A15" s="93" t="s">
        <v>57</v>
      </c>
      <c r="B15" s="13"/>
      <c r="C15" s="14"/>
      <c r="D15" s="73">
        <v>1</v>
      </c>
      <c r="E15" s="74">
        <v>13260</v>
      </c>
      <c r="F15" s="74">
        <v>-345</v>
      </c>
      <c r="G15" s="75">
        <f>+F15/E15</f>
        <v>-2.6018099547511313E-2</v>
      </c>
      <c r="H15" s="15"/>
    </row>
    <row r="16" spans="1:8" ht="15.75" customHeight="1" x14ac:dyDescent="0.3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customHeight="1" x14ac:dyDescent="0.35">
      <c r="A17" s="93" t="s">
        <v>25</v>
      </c>
      <c r="B17" s="13"/>
      <c r="C17" s="14"/>
      <c r="D17" s="73"/>
      <c r="E17" s="74"/>
      <c r="F17" s="74"/>
      <c r="G17" s="75"/>
      <c r="H17" s="15"/>
    </row>
    <row r="18" spans="1:8" ht="15.75" customHeight="1" x14ac:dyDescent="0.35">
      <c r="A18" s="93" t="s">
        <v>14</v>
      </c>
      <c r="B18" s="13"/>
      <c r="C18" s="14"/>
      <c r="D18" s="73"/>
      <c r="E18" s="74"/>
      <c r="F18" s="74"/>
      <c r="G18" s="75"/>
      <c r="H18" s="15"/>
    </row>
    <row r="19" spans="1:8" ht="15.75" customHeight="1" x14ac:dyDescent="0.3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customHeight="1" x14ac:dyDescent="0.3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customHeight="1" x14ac:dyDescent="0.3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customHeight="1" x14ac:dyDescent="0.35">
      <c r="A22" s="93" t="s">
        <v>127</v>
      </c>
      <c r="B22" s="13"/>
      <c r="C22" s="14"/>
      <c r="D22" s="73"/>
      <c r="E22" s="74"/>
      <c r="F22" s="74"/>
      <c r="G22" s="75"/>
      <c r="H22" s="15"/>
    </row>
    <row r="23" spans="1:8" ht="15.75" customHeight="1" x14ac:dyDescent="0.3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customHeight="1" x14ac:dyDescent="0.3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customHeight="1" x14ac:dyDescent="0.3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customHeight="1" x14ac:dyDescent="0.3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customHeight="1" x14ac:dyDescent="0.3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customHeight="1" x14ac:dyDescent="0.3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customHeight="1" x14ac:dyDescent="0.3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customHeight="1" x14ac:dyDescent="0.35">
      <c r="A30" s="70" t="s">
        <v>112</v>
      </c>
      <c r="B30" s="13"/>
      <c r="C30" s="14"/>
      <c r="D30" s="73"/>
      <c r="E30" s="74"/>
      <c r="F30" s="74"/>
      <c r="G30" s="75"/>
      <c r="H30" s="15"/>
    </row>
    <row r="31" spans="1:8" ht="15.75" customHeight="1" x14ac:dyDescent="0.35">
      <c r="A31" s="70" t="s">
        <v>27</v>
      </c>
      <c r="B31" s="13"/>
      <c r="C31" s="14"/>
      <c r="D31" s="73">
        <v>1</v>
      </c>
      <c r="E31" s="74">
        <v>55676</v>
      </c>
      <c r="F31" s="74">
        <v>20546.5</v>
      </c>
      <c r="G31" s="75">
        <f>+F31/E31</f>
        <v>0.36903692794022558</v>
      </c>
      <c r="H31" s="15"/>
    </row>
    <row r="32" spans="1:8" ht="15.75" customHeight="1" x14ac:dyDescent="0.3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customHeight="1" x14ac:dyDescent="0.35">
      <c r="A33" s="70" t="s">
        <v>118</v>
      </c>
      <c r="B33" s="13"/>
      <c r="C33" s="14"/>
      <c r="D33" s="73"/>
      <c r="E33" s="74"/>
      <c r="F33" s="74"/>
      <c r="G33" s="75"/>
      <c r="H33" s="15"/>
    </row>
    <row r="34" spans="1:8" ht="15.75" customHeight="1" x14ac:dyDescent="0.35">
      <c r="A34" s="70" t="s">
        <v>130</v>
      </c>
      <c r="B34" s="13"/>
      <c r="C34" s="14"/>
      <c r="D34" s="73"/>
      <c r="E34" s="74"/>
      <c r="F34" s="74"/>
      <c r="G34" s="75"/>
      <c r="H34" s="15"/>
    </row>
    <row r="35" spans="1:8" ht="15.75" customHeight="1" x14ac:dyDescent="0.35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ht="15.75" customHeight="1" x14ac:dyDescent="0.35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ht="15.75" customHeight="1" x14ac:dyDescent="0.35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ht="15.75" customHeight="1" x14ac:dyDescent="0.35">
      <c r="A38" s="17"/>
      <c r="B38" s="18"/>
      <c r="C38" s="14"/>
      <c r="D38" s="77"/>
      <c r="E38" s="80"/>
      <c r="F38" s="80"/>
      <c r="G38" s="79"/>
      <c r="H38" s="15"/>
    </row>
    <row r="39" spans="1:8" ht="15.75" customHeight="1" x14ac:dyDescent="0.35">
      <c r="A39" s="19" t="s">
        <v>31</v>
      </c>
      <c r="B39" s="20"/>
      <c r="C39" s="21"/>
      <c r="D39" s="81">
        <f>SUM(D9:D38)</f>
        <v>4</v>
      </c>
      <c r="E39" s="82">
        <f>SUM(E9:E38)</f>
        <v>142343</v>
      </c>
      <c r="F39" s="82">
        <f>SUM(F9:F38)</f>
        <v>40604.5</v>
      </c>
      <c r="G39" s="83">
        <f>F39/E39</f>
        <v>0.28525814406047362</v>
      </c>
      <c r="H39" s="15"/>
    </row>
    <row r="40" spans="1:8" ht="15.75" customHeight="1" x14ac:dyDescent="0.35">
      <c r="A40" s="22"/>
      <c r="B40" s="22"/>
      <c r="C40" s="22"/>
      <c r="D40" s="84"/>
      <c r="E40" s="85"/>
      <c r="F40" s="86"/>
      <c r="G40" s="86"/>
      <c r="H40" s="2"/>
    </row>
    <row r="41" spans="1:8" ht="15.75" customHeight="1" x14ac:dyDescent="0.3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customHeight="1" x14ac:dyDescent="0.3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customHeight="1" x14ac:dyDescent="0.3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customHeight="1" x14ac:dyDescent="0.35">
      <c r="A44" s="27" t="s">
        <v>33</v>
      </c>
      <c r="B44" s="28"/>
      <c r="C44" s="14"/>
      <c r="D44" s="73">
        <v>19</v>
      </c>
      <c r="E44" s="74">
        <v>774647</v>
      </c>
      <c r="F44" s="74">
        <v>30820.85</v>
      </c>
      <c r="G44" s="75">
        <f>1-(+F44/E44)</f>
        <v>0.96021303897129917</v>
      </c>
      <c r="H44" s="15"/>
    </row>
    <row r="45" spans="1:8" ht="15.75" customHeight="1" x14ac:dyDescent="0.3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customHeight="1" x14ac:dyDescent="0.35">
      <c r="A46" s="27" t="s">
        <v>35</v>
      </c>
      <c r="B46" s="28"/>
      <c r="C46" s="14"/>
      <c r="D46" s="73">
        <v>20</v>
      </c>
      <c r="E46" s="74">
        <v>648081</v>
      </c>
      <c r="F46" s="74">
        <v>75958.75</v>
      </c>
      <c r="G46" s="75">
        <f>1-(+F46/E46)</f>
        <v>0.88279435749543655</v>
      </c>
      <c r="H46" s="15"/>
    </row>
    <row r="47" spans="1:8" ht="15.75" customHeight="1" x14ac:dyDescent="0.35">
      <c r="A47" s="27" t="s">
        <v>36</v>
      </c>
      <c r="B47" s="28"/>
      <c r="C47" s="14"/>
      <c r="D47" s="73">
        <v>12</v>
      </c>
      <c r="E47" s="74">
        <v>598876</v>
      </c>
      <c r="F47" s="74">
        <v>80342.5</v>
      </c>
      <c r="G47" s="75">
        <f>1-(+F47/E47)</f>
        <v>0.865844515392168</v>
      </c>
      <c r="H47" s="15"/>
    </row>
    <row r="48" spans="1:8" ht="15.75" customHeight="1" x14ac:dyDescent="0.35">
      <c r="A48" s="27" t="s">
        <v>37</v>
      </c>
      <c r="B48" s="28"/>
      <c r="C48" s="14"/>
      <c r="D48" s="73">
        <v>24</v>
      </c>
      <c r="E48" s="74">
        <v>1586463.16</v>
      </c>
      <c r="F48" s="74">
        <v>116490.73</v>
      </c>
      <c r="G48" s="75">
        <f>1-(+F48/E48)</f>
        <v>0.92657205478379967</v>
      </c>
      <c r="H48" s="15"/>
    </row>
    <row r="49" spans="1:8" ht="15.75" customHeight="1" x14ac:dyDescent="0.3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customHeight="1" x14ac:dyDescent="0.35">
      <c r="A50" s="27" t="s">
        <v>39</v>
      </c>
      <c r="B50" s="28"/>
      <c r="C50" s="14"/>
      <c r="D50" s="73">
        <v>9</v>
      </c>
      <c r="E50" s="74">
        <v>731924</v>
      </c>
      <c r="F50" s="74">
        <v>55852.5</v>
      </c>
      <c r="G50" s="75">
        <f>1-(+F50/E50)</f>
        <v>0.92369084768363929</v>
      </c>
      <c r="H50" s="15"/>
    </row>
    <row r="51" spans="1:8" ht="15.75" customHeight="1" x14ac:dyDescent="0.3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customHeight="1" x14ac:dyDescent="0.3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customHeight="1" x14ac:dyDescent="0.35">
      <c r="A53" s="27" t="s">
        <v>61</v>
      </c>
      <c r="B53" s="30"/>
      <c r="C53" s="14"/>
      <c r="D53" s="73">
        <v>329</v>
      </c>
      <c r="E53" s="74">
        <v>24242986.449999999</v>
      </c>
      <c r="F53" s="74">
        <v>2771880.81</v>
      </c>
      <c r="G53" s="75">
        <f>1-(+F53/E53)</f>
        <v>0.88566256819402711</v>
      </c>
      <c r="H53" s="15"/>
    </row>
    <row r="54" spans="1:8" ht="15.75" customHeight="1" x14ac:dyDescent="0.3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ht="15.75" customHeight="1" x14ac:dyDescent="0.35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ht="15.75" customHeight="1" x14ac:dyDescent="0.35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ht="15.75" customHeight="1" x14ac:dyDescent="0.35">
      <c r="A57" s="16" t="s">
        <v>29</v>
      </c>
      <c r="B57" s="28"/>
      <c r="C57" s="14"/>
      <c r="D57" s="77"/>
      <c r="E57" s="95"/>
      <c r="F57" s="74"/>
      <c r="G57" s="79"/>
      <c r="H57" s="15"/>
    </row>
    <row r="58" spans="1:8" ht="15.75" customHeight="1" x14ac:dyDescent="0.35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customHeight="1" x14ac:dyDescent="0.35">
      <c r="A59" s="32"/>
      <c r="B59" s="18"/>
      <c r="C59" s="14"/>
      <c r="D59" s="77"/>
      <c r="E59" s="80"/>
      <c r="F59" s="80"/>
      <c r="G59" s="79"/>
      <c r="H59" s="15"/>
    </row>
    <row r="60" spans="1:8" ht="15.75" customHeight="1" x14ac:dyDescent="0.35">
      <c r="A60" s="20" t="s">
        <v>45</v>
      </c>
      <c r="B60" s="20"/>
      <c r="C60" s="21"/>
      <c r="D60" s="81">
        <f>SUM(D44:D56)</f>
        <v>413</v>
      </c>
      <c r="E60" s="82">
        <f>SUM(E44:E59)</f>
        <v>28582977.609999999</v>
      </c>
      <c r="F60" s="82">
        <f>SUM(F44:F59)</f>
        <v>3131346.14</v>
      </c>
      <c r="G60" s="83">
        <f>1-(F60/E60)</f>
        <v>0.89044716814582425</v>
      </c>
      <c r="H60" s="15"/>
    </row>
    <row r="61" spans="1:8" ht="15.75" customHeight="1" x14ac:dyDescent="0.35">
      <c r="A61" s="33"/>
      <c r="B61" s="33"/>
      <c r="C61" s="33"/>
      <c r="D61" s="98"/>
      <c r="E61" s="92"/>
      <c r="F61" s="34"/>
      <c r="G61" s="34"/>
      <c r="H61" s="2"/>
    </row>
    <row r="62" spans="1:8" ht="15.75" customHeight="1" x14ac:dyDescent="0.35">
      <c r="A62" s="35" t="s">
        <v>46</v>
      </c>
      <c r="B62" s="36"/>
      <c r="C62" s="36"/>
      <c r="D62" s="51"/>
      <c r="E62" s="36"/>
      <c r="F62" s="37">
        <f>F60+F39</f>
        <v>3171950.64</v>
      </c>
      <c r="G62" s="36"/>
      <c r="H62" s="2"/>
    </row>
    <row r="63" spans="1:8" ht="15.75" customHeight="1" x14ac:dyDescent="0.35">
      <c r="A63" s="38"/>
      <c r="B63" s="39"/>
      <c r="C63" s="39"/>
      <c r="D63" s="52"/>
      <c r="E63" s="39"/>
      <c r="F63" s="37"/>
      <c r="G63" s="39"/>
      <c r="H63" s="2"/>
    </row>
    <row r="64" spans="1:8" ht="15.75" customHeight="1" x14ac:dyDescent="0.3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customHeight="1" x14ac:dyDescent="0.3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customHeight="1" x14ac:dyDescent="0.3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customHeight="1" x14ac:dyDescent="0.35">
      <c r="A67" s="4"/>
      <c r="B67" s="40"/>
      <c r="C67" s="40"/>
      <c r="D67" s="40"/>
      <c r="E67" s="40"/>
      <c r="F67" s="41"/>
      <c r="G67" s="40"/>
      <c r="H67" s="2"/>
    </row>
    <row r="68" spans="1:8" ht="15.75" customHeight="1" x14ac:dyDescent="0.35">
      <c r="A68" s="42" t="s">
        <v>50</v>
      </c>
      <c r="B68" s="39"/>
      <c r="C68" s="39"/>
      <c r="D68" s="39"/>
      <c r="E68" s="39"/>
      <c r="F68" s="37"/>
      <c r="G68" s="39"/>
      <c r="H68" s="2"/>
    </row>
  </sheetData>
  <phoneticPr fontId="17" type="noConversion"/>
  <printOptions horizontalCentered="1"/>
  <pageMargins left="0.25" right="0.25" top="0.25" bottom="0.25" header="0.5" footer="0.5"/>
  <pageSetup scale="5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96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APRIL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152</v>
      </c>
      <c r="B9" s="13"/>
      <c r="C9" s="14"/>
      <c r="D9" s="73"/>
      <c r="E9" s="74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4</v>
      </c>
      <c r="E10" s="74">
        <v>783496</v>
      </c>
      <c r="F10" s="74">
        <v>184440.5</v>
      </c>
      <c r="G10" s="104">
        <f>F10/E10</f>
        <v>0.23540707291422036</v>
      </c>
      <c r="H10" s="15"/>
    </row>
    <row r="11" spans="1:8" ht="15.75" x14ac:dyDescent="0.25">
      <c r="A11" s="93" t="s">
        <v>73</v>
      </c>
      <c r="B11" s="13"/>
      <c r="C11" s="14"/>
      <c r="D11" s="73">
        <v>1</v>
      </c>
      <c r="E11" s="74">
        <v>327890</v>
      </c>
      <c r="F11" s="74">
        <v>74088.800000000003</v>
      </c>
      <c r="G11" s="104">
        <f>F11/E11</f>
        <v>0.22595626582085457</v>
      </c>
      <c r="H11" s="15"/>
    </row>
    <row r="12" spans="1:8" ht="15.75" x14ac:dyDescent="0.25">
      <c r="A12" s="93" t="s">
        <v>25</v>
      </c>
      <c r="B12" s="13"/>
      <c r="C12" s="14"/>
      <c r="D12" s="73">
        <v>1</v>
      </c>
      <c r="E12" s="74">
        <v>138362</v>
      </c>
      <c r="F12" s="74">
        <v>19715.87</v>
      </c>
      <c r="G12" s="104">
        <f>F12/E12</f>
        <v>0.14249483239617813</v>
      </c>
      <c r="H12" s="15"/>
    </row>
    <row r="13" spans="1:8" ht="15.75" x14ac:dyDescent="0.25">
      <c r="A13" s="93" t="s">
        <v>74</v>
      </c>
      <c r="B13" s="13"/>
      <c r="C13" s="14"/>
      <c r="D13" s="73">
        <v>19</v>
      </c>
      <c r="E13" s="74">
        <v>4516466</v>
      </c>
      <c r="F13" s="74">
        <v>979241.5</v>
      </c>
      <c r="G13" s="104">
        <f>F13/E13</f>
        <v>0.21681586886738435</v>
      </c>
      <c r="H13" s="15"/>
    </row>
    <row r="14" spans="1:8" ht="15.75" x14ac:dyDescent="0.25">
      <c r="A14" s="93" t="s">
        <v>121</v>
      </c>
      <c r="B14" s="13"/>
      <c r="C14" s="14"/>
      <c r="D14" s="73"/>
      <c r="E14" s="74"/>
      <c r="F14" s="74"/>
      <c r="G14" s="104"/>
      <c r="H14" s="15"/>
    </row>
    <row r="15" spans="1:8" ht="15.75" x14ac:dyDescent="0.25">
      <c r="A15" s="93" t="s">
        <v>113</v>
      </c>
      <c r="B15" s="13"/>
      <c r="C15" s="14"/>
      <c r="D15" s="73"/>
      <c r="E15" s="74"/>
      <c r="F15" s="74"/>
      <c r="G15" s="104"/>
      <c r="H15" s="15"/>
    </row>
    <row r="16" spans="1:8" ht="15.75" x14ac:dyDescent="0.25">
      <c r="A16" s="93" t="s">
        <v>122</v>
      </c>
      <c r="B16" s="13"/>
      <c r="C16" s="14"/>
      <c r="D16" s="73"/>
      <c r="E16" s="74"/>
      <c r="F16" s="74"/>
      <c r="G16" s="104"/>
      <c r="H16" s="15"/>
    </row>
    <row r="17" spans="1:8" ht="15.75" x14ac:dyDescent="0.25">
      <c r="A17" s="93" t="s">
        <v>153</v>
      </c>
      <c r="B17" s="13"/>
      <c r="C17" s="14"/>
      <c r="D17" s="73"/>
      <c r="E17" s="74"/>
      <c r="F17" s="74"/>
      <c r="G17" s="104"/>
      <c r="H17" s="15"/>
    </row>
    <row r="18" spans="1:8" ht="15.75" x14ac:dyDescent="0.25">
      <c r="A18" s="93" t="s">
        <v>14</v>
      </c>
      <c r="B18" s="13"/>
      <c r="C18" s="14"/>
      <c r="D18" s="73">
        <v>2</v>
      </c>
      <c r="E18" s="74">
        <v>1572683</v>
      </c>
      <c r="F18" s="74">
        <v>424931</v>
      </c>
      <c r="G18" s="104">
        <f>F18/E18</f>
        <v>0.27019494710631448</v>
      </c>
      <c r="H18" s="15"/>
    </row>
    <row r="19" spans="1:8" ht="15.75" x14ac:dyDescent="0.25">
      <c r="A19" s="93" t="s">
        <v>15</v>
      </c>
      <c r="B19" s="13"/>
      <c r="C19" s="14"/>
      <c r="D19" s="73">
        <v>2</v>
      </c>
      <c r="E19" s="74">
        <v>3364519</v>
      </c>
      <c r="F19" s="74">
        <v>845094</v>
      </c>
      <c r="G19" s="104">
        <f>F19/E19</f>
        <v>0.25117825163121388</v>
      </c>
      <c r="H19" s="15"/>
    </row>
    <row r="20" spans="1:8" ht="15.75" x14ac:dyDescent="0.25">
      <c r="A20" s="70" t="s">
        <v>16</v>
      </c>
      <c r="B20" s="13"/>
      <c r="C20" s="14"/>
      <c r="D20" s="73"/>
      <c r="E20" s="74"/>
      <c r="F20" s="74"/>
      <c r="G20" s="104"/>
      <c r="H20" s="15"/>
    </row>
    <row r="21" spans="1:8" ht="15.75" x14ac:dyDescent="0.25">
      <c r="A21" s="93" t="s">
        <v>75</v>
      </c>
      <c r="B21" s="13"/>
      <c r="C21" s="14"/>
      <c r="D21" s="73">
        <v>3</v>
      </c>
      <c r="E21" s="74">
        <v>2523671</v>
      </c>
      <c r="F21" s="74">
        <v>564289</v>
      </c>
      <c r="G21" s="104">
        <f>F21/E21</f>
        <v>0.22359848015054259</v>
      </c>
      <c r="H21" s="15"/>
    </row>
    <row r="22" spans="1:8" ht="15.75" x14ac:dyDescent="0.25">
      <c r="A22" s="93" t="s">
        <v>98</v>
      </c>
      <c r="B22" s="13"/>
      <c r="C22" s="14"/>
      <c r="D22" s="73"/>
      <c r="E22" s="74"/>
      <c r="F22" s="74"/>
      <c r="G22" s="104"/>
      <c r="H22" s="15"/>
    </row>
    <row r="23" spans="1:8" ht="15.75" x14ac:dyDescent="0.25">
      <c r="A23" s="93" t="s">
        <v>155</v>
      </c>
      <c r="B23" s="13"/>
      <c r="C23" s="14"/>
      <c r="D23" s="73">
        <v>1</v>
      </c>
      <c r="E23" s="74">
        <v>88405</v>
      </c>
      <c r="F23" s="74">
        <v>60670</v>
      </c>
      <c r="G23" s="104">
        <f>F23/E23</f>
        <v>0.68627340082574517</v>
      </c>
      <c r="H23" s="15"/>
    </row>
    <row r="24" spans="1:8" ht="15.75" x14ac:dyDescent="0.25">
      <c r="A24" s="93" t="s">
        <v>149</v>
      </c>
      <c r="B24" s="13"/>
      <c r="C24" s="14"/>
      <c r="D24" s="73">
        <v>1</v>
      </c>
      <c r="E24" s="74">
        <v>403561</v>
      </c>
      <c r="F24" s="74">
        <v>140409.03</v>
      </c>
      <c r="G24" s="104">
        <f>F24/E24</f>
        <v>0.34792517116371502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74">
        <v>1659073</v>
      </c>
      <c r="F25" s="74">
        <v>425948</v>
      </c>
      <c r="G25" s="104">
        <f>F25/E25</f>
        <v>0.25673855219149488</v>
      </c>
      <c r="H25" s="15"/>
    </row>
    <row r="26" spans="1:8" ht="15.75" x14ac:dyDescent="0.25">
      <c r="A26" s="94" t="s">
        <v>21</v>
      </c>
      <c r="B26" s="13"/>
      <c r="C26" s="14"/>
      <c r="D26" s="73">
        <v>23</v>
      </c>
      <c r="E26" s="74">
        <v>301893</v>
      </c>
      <c r="F26" s="74">
        <v>301893</v>
      </c>
      <c r="G26" s="104">
        <f>F26/E26</f>
        <v>1</v>
      </c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>
        <v>61048</v>
      </c>
      <c r="F28" s="74">
        <v>12948</v>
      </c>
      <c r="G28" s="104">
        <f>F28/E28</f>
        <v>0.2120954003407155</v>
      </c>
      <c r="H28" s="15"/>
    </row>
    <row r="29" spans="1:8" ht="15.75" x14ac:dyDescent="0.25">
      <c r="A29" s="70" t="s">
        <v>157</v>
      </c>
      <c r="B29" s="13"/>
      <c r="C29" s="14"/>
      <c r="D29" s="73">
        <v>1</v>
      </c>
      <c r="E29" s="74">
        <v>1403857</v>
      </c>
      <c r="F29" s="74">
        <v>251247</v>
      </c>
      <c r="G29" s="104">
        <f>F29/E29</f>
        <v>0.17896908303338588</v>
      </c>
      <c r="H29" s="15"/>
    </row>
    <row r="30" spans="1:8" ht="15.75" x14ac:dyDescent="0.25">
      <c r="A30" s="70" t="s">
        <v>116</v>
      </c>
      <c r="B30" s="13"/>
      <c r="C30" s="14"/>
      <c r="D30" s="73"/>
      <c r="E30" s="74"/>
      <c r="F30" s="74"/>
      <c r="G30" s="104"/>
      <c r="H30" s="15"/>
    </row>
    <row r="31" spans="1:8" ht="15.75" x14ac:dyDescent="0.25">
      <c r="A31" s="70" t="s">
        <v>19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148</v>
      </c>
      <c r="B32" s="13"/>
      <c r="C32" s="14"/>
      <c r="D32" s="73">
        <v>2</v>
      </c>
      <c r="E32" s="74">
        <v>419797</v>
      </c>
      <c r="F32" s="74">
        <v>158272.31</v>
      </c>
      <c r="G32" s="104">
        <f>F32/E32</f>
        <v>0.37702106017908654</v>
      </c>
      <c r="H32" s="15"/>
    </row>
    <row r="33" spans="1:8" ht="15.75" x14ac:dyDescent="0.25">
      <c r="A33" s="70" t="s">
        <v>158</v>
      </c>
      <c r="B33" s="13"/>
      <c r="C33" s="14"/>
      <c r="D33" s="73">
        <v>2</v>
      </c>
      <c r="E33" s="74">
        <v>778888</v>
      </c>
      <c r="F33" s="74">
        <v>245519</v>
      </c>
      <c r="G33" s="104">
        <f>F33/E33</f>
        <v>0.31521733548340714</v>
      </c>
      <c r="H33" s="15"/>
    </row>
    <row r="34" spans="1:8" ht="15.75" x14ac:dyDescent="0.25">
      <c r="A34" s="70" t="s">
        <v>76</v>
      </c>
      <c r="B34" s="13"/>
      <c r="C34" s="14"/>
      <c r="D34" s="73">
        <v>3</v>
      </c>
      <c r="E34" s="74">
        <v>2884513</v>
      </c>
      <c r="F34" s="74">
        <v>205389</v>
      </c>
      <c r="G34" s="104">
        <f>F34/E34</f>
        <v>7.1204047268984397E-2</v>
      </c>
      <c r="H34" s="15"/>
    </row>
    <row r="35" spans="1:8" x14ac:dyDescent="0.2">
      <c r="A35" s="16" t="s">
        <v>28</v>
      </c>
      <c r="B35" s="13"/>
      <c r="C35" s="14"/>
      <c r="D35" s="77"/>
      <c r="E35" s="95">
        <v>314540</v>
      </c>
      <c r="F35" s="74">
        <v>42434</v>
      </c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69</v>
      </c>
      <c r="E39" s="82">
        <f>SUM(E9:E38)</f>
        <v>21542662</v>
      </c>
      <c r="F39" s="82">
        <f>SUM(F9:F38)</f>
        <v>4936530.0099999988</v>
      </c>
      <c r="G39" s="106">
        <f>F39/E39</f>
        <v>0.22915134675556803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138</v>
      </c>
      <c r="B41" s="24"/>
      <c r="C41" s="24"/>
      <c r="D41" s="25"/>
      <c r="E41" s="87"/>
      <c r="F41" s="88"/>
      <c r="G41" s="107"/>
      <c r="H41" s="2"/>
    </row>
    <row r="42" spans="1:8" ht="15.75" x14ac:dyDescent="0.25">
      <c r="A42" s="26"/>
      <c r="B42" s="26"/>
      <c r="C42" s="26"/>
      <c r="D42" s="89"/>
      <c r="E42" s="25" t="s">
        <v>147</v>
      </c>
      <c r="F42" s="25" t="s">
        <v>147</v>
      </c>
      <c r="G42" s="108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109" t="s">
        <v>135</v>
      </c>
      <c r="H43" s="2"/>
    </row>
    <row r="44" spans="1:8" ht="15.75" x14ac:dyDescent="0.25">
      <c r="A44" s="27" t="s">
        <v>10</v>
      </c>
      <c r="B44" s="28"/>
      <c r="C44" s="14"/>
      <c r="D44" s="73">
        <v>12</v>
      </c>
      <c r="E44" s="111">
        <v>5008431.5</v>
      </c>
      <c r="F44" s="74">
        <v>191780.04</v>
      </c>
      <c r="G44" s="104">
        <f>1-(+F44/E44)</f>
        <v>0.96170856285046524</v>
      </c>
      <c r="H44" s="2"/>
    </row>
    <row r="45" spans="1:8" ht="15.75" x14ac:dyDescent="0.25">
      <c r="A45" s="27"/>
      <c r="B45" s="28"/>
      <c r="C45" s="14"/>
      <c r="D45" s="73"/>
      <c r="E45" s="111"/>
      <c r="F45" s="74"/>
      <c r="G45" s="104"/>
      <c r="H45" s="2"/>
    </row>
    <row r="46" spans="1:8" ht="15.75" x14ac:dyDescent="0.25">
      <c r="A46" s="27"/>
      <c r="B46" s="28"/>
      <c r="C46" s="14"/>
      <c r="D46" s="73"/>
      <c r="E46" s="111"/>
      <c r="F46" s="74"/>
      <c r="G46" s="104"/>
      <c r="H46" s="2"/>
    </row>
    <row r="47" spans="1:8" ht="15.75" x14ac:dyDescent="0.25">
      <c r="A47" s="27"/>
      <c r="B47" s="28"/>
      <c r="C47" s="14"/>
      <c r="D47" s="73"/>
      <c r="E47" s="111"/>
      <c r="F47" s="74"/>
      <c r="G47" s="104"/>
      <c r="H47" s="2"/>
    </row>
    <row r="48" spans="1:8" ht="15.75" x14ac:dyDescent="0.25">
      <c r="A48" s="27"/>
      <c r="B48" s="28"/>
      <c r="C48" s="14"/>
      <c r="D48" s="73"/>
      <c r="E48" s="111"/>
      <c r="F48" s="74"/>
      <c r="G48" s="104"/>
      <c r="H48" s="2"/>
    </row>
    <row r="49" spans="1:8" x14ac:dyDescent="0.2">
      <c r="A49" s="16" t="s">
        <v>139</v>
      </c>
      <c r="B49" s="30"/>
      <c r="C49" s="14"/>
      <c r="D49" s="77"/>
      <c r="E49" s="96"/>
      <c r="F49" s="74"/>
      <c r="G49" s="105"/>
      <c r="H49" s="2"/>
    </row>
    <row r="50" spans="1:8" x14ac:dyDescent="0.2">
      <c r="A50" s="16" t="s">
        <v>44</v>
      </c>
      <c r="B50" s="28"/>
      <c r="C50" s="14"/>
      <c r="D50" s="77"/>
      <c r="E50" s="95"/>
      <c r="F50" s="74"/>
      <c r="G50" s="105"/>
      <c r="H50" s="2"/>
    </row>
    <row r="51" spans="1:8" x14ac:dyDescent="0.2">
      <c r="A51" s="16" t="s">
        <v>30</v>
      </c>
      <c r="B51" s="28"/>
      <c r="C51" s="14"/>
      <c r="D51" s="77"/>
      <c r="E51" s="95"/>
      <c r="F51" s="74"/>
      <c r="G51" s="105"/>
      <c r="H51" s="2"/>
    </row>
    <row r="52" spans="1:8" ht="15.75" x14ac:dyDescent="0.25">
      <c r="A52" s="32"/>
      <c r="B52" s="18"/>
      <c r="C52" s="14"/>
      <c r="D52" s="77"/>
      <c r="E52" s="80"/>
      <c r="F52" s="80"/>
      <c r="G52" s="105"/>
      <c r="H52" s="2"/>
    </row>
    <row r="53" spans="1:8" ht="15.75" x14ac:dyDescent="0.25">
      <c r="A53" s="20" t="s">
        <v>140</v>
      </c>
      <c r="B53" s="20"/>
      <c r="C53" s="21"/>
      <c r="D53" s="138">
        <f>SUM(D44:D49)</f>
        <v>12</v>
      </c>
      <c r="E53" s="139">
        <f>SUM(E44:E52)</f>
        <v>5008431.5</v>
      </c>
      <c r="F53" s="139">
        <f>SUM(F44:F52)</f>
        <v>191780.04</v>
      </c>
      <c r="G53" s="110">
        <f>1-(+F53/E53)</f>
        <v>0.96170856285046524</v>
      </c>
      <c r="H53" s="2"/>
    </row>
    <row r="54" spans="1:8" ht="15.75" x14ac:dyDescent="0.25">
      <c r="A54" s="22"/>
      <c r="B54" s="22"/>
      <c r="C54" s="22"/>
      <c r="D54" s="136"/>
      <c r="E54" s="137"/>
      <c r="F54" s="107"/>
      <c r="G54" s="107"/>
      <c r="H54" s="2"/>
    </row>
    <row r="55" spans="1:8" ht="18" x14ac:dyDescent="0.25">
      <c r="A55" s="23" t="s">
        <v>32</v>
      </c>
      <c r="B55" s="24"/>
      <c r="C55" s="24"/>
      <c r="D55" s="25"/>
      <c r="E55" s="87"/>
      <c r="F55" s="88"/>
      <c r="G55" s="107"/>
      <c r="H55" s="2"/>
    </row>
    <row r="56" spans="1:8" ht="15.75" x14ac:dyDescent="0.25">
      <c r="A56" s="26"/>
      <c r="B56" s="26"/>
      <c r="C56" s="26"/>
      <c r="D56" s="89"/>
      <c r="E56" s="25" t="s">
        <v>133</v>
      </c>
      <c r="F56" s="25" t="s">
        <v>133</v>
      </c>
      <c r="G56" s="108" t="s">
        <v>5</v>
      </c>
      <c r="H56" s="2"/>
    </row>
    <row r="57" spans="1:8" ht="15.75" x14ac:dyDescent="0.25">
      <c r="A57" s="26"/>
      <c r="B57" s="26"/>
      <c r="C57" s="26"/>
      <c r="D57" s="89" t="s">
        <v>6</v>
      </c>
      <c r="E57" s="90" t="s">
        <v>134</v>
      </c>
      <c r="F57" s="88" t="s">
        <v>8</v>
      </c>
      <c r="G57" s="109" t="s">
        <v>135</v>
      </c>
      <c r="H57" s="2"/>
    </row>
    <row r="58" spans="1:8" ht="15.75" x14ac:dyDescent="0.25">
      <c r="A58" s="27" t="s">
        <v>33</v>
      </c>
      <c r="B58" s="28"/>
      <c r="C58" s="14"/>
      <c r="D58" s="73">
        <v>95</v>
      </c>
      <c r="E58" s="74">
        <v>18648919.050000001</v>
      </c>
      <c r="F58" s="74">
        <v>1088251.07</v>
      </c>
      <c r="G58" s="104">
        <f>1-(+F58/E58)</f>
        <v>0.94164535397026139</v>
      </c>
      <c r="H58" s="15"/>
    </row>
    <row r="59" spans="1:8" ht="15.75" x14ac:dyDescent="0.25">
      <c r="A59" s="27" t="s">
        <v>34</v>
      </c>
      <c r="B59" s="28"/>
      <c r="C59" s="14"/>
      <c r="D59" s="73">
        <v>8</v>
      </c>
      <c r="E59" s="74">
        <v>8635903.6400000006</v>
      </c>
      <c r="F59" s="74">
        <v>1139146.53</v>
      </c>
      <c r="G59" s="104">
        <f>1-(+F59/E59)</f>
        <v>0.86809179705020423</v>
      </c>
      <c r="H59" s="15"/>
    </row>
    <row r="60" spans="1:8" ht="15.75" x14ac:dyDescent="0.25">
      <c r="A60" s="27" t="s">
        <v>35</v>
      </c>
      <c r="B60" s="28"/>
      <c r="C60" s="14"/>
      <c r="D60" s="73">
        <v>278</v>
      </c>
      <c r="E60" s="74">
        <v>19586770.5</v>
      </c>
      <c r="F60" s="74">
        <v>1116313.74</v>
      </c>
      <c r="G60" s="104">
        <f>1-(+F60/E60)</f>
        <v>0.94300674835598852</v>
      </c>
      <c r="H60" s="15"/>
    </row>
    <row r="61" spans="1:8" ht="15.75" x14ac:dyDescent="0.25">
      <c r="A61" s="27" t="s">
        <v>36</v>
      </c>
      <c r="B61" s="28"/>
      <c r="C61" s="14"/>
      <c r="D61" s="73">
        <v>19</v>
      </c>
      <c r="E61" s="74">
        <v>2418505</v>
      </c>
      <c r="F61" s="74">
        <v>196795.5</v>
      </c>
      <c r="G61" s="104">
        <f>1-(+F61/E61)</f>
        <v>0.91862927717742981</v>
      </c>
      <c r="H61" s="15"/>
    </row>
    <row r="62" spans="1:8" ht="15.75" x14ac:dyDescent="0.25">
      <c r="A62" s="27" t="s">
        <v>37</v>
      </c>
      <c r="B62" s="28"/>
      <c r="C62" s="14"/>
      <c r="D62" s="73">
        <v>110</v>
      </c>
      <c r="E62" s="74">
        <v>21493477</v>
      </c>
      <c r="F62" s="74">
        <v>1596532.41</v>
      </c>
      <c r="G62" s="104">
        <f>1-(+F62/E62)</f>
        <v>0.92572014244135559</v>
      </c>
      <c r="H62" s="15"/>
    </row>
    <row r="63" spans="1:8" ht="15.75" x14ac:dyDescent="0.25">
      <c r="A63" s="27" t="s">
        <v>38</v>
      </c>
      <c r="B63" s="28"/>
      <c r="C63" s="14"/>
      <c r="D63" s="73"/>
      <c r="E63" s="74"/>
      <c r="F63" s="74"/>
      <c r="G63" s="104"/>
      <c r="H63" s="15"/>
    </row>
    <row r="64" spans="1:8" ht="15.75" x14ac:dyDescent="0.25">
      <c r="A64" s="27" t="s">
        <v>39</v>
      </c>
      <c r="B64" s="28"/>
      <c r="C64" s="14"/>
      <c r="D64" s="73">
        <v>31</v>
      </c>
      <c r="E64" s="74">
        <v>8717779</v>
      </c>
      <c r="F64" s="74">
        <v>500002.05</v>
      </c>
      <c r="G64" s="104">
        <f t="shared" ref="G64:G69" si="0">1-(+F64/E64)</f>
        <v>0.94264570712333962</v>
      </c>
      <c r="H64" s="15"/>
    </row>
    <row r="65" spans="1:8" ht="15.75" x14ac:dyDescent="0.25">
      <c r="A65" s="27" t="s">
        <v>40</v>
      </c>
      <c r="B65" s="28"/>
      <c r="C65" s="14"/>
      <c r="D65" s="73">
        <v>10</v>
      </c>
      <c r="E65" s="74">
        <v>1184430</v>
      </c>
      <c r="F65" s="74">
        <v>124072.15</v>
      </c>
      <c r="G65" s="104">
        <f t="shared" si="0"/>
        <v>0.89524737637513407</v>
      </c>
      <c r="H65" s="15"/>
    </row>
    <row r="66" spans="1:8" ht="15.75" x14ac:dyDescent="0.25">
      <c r="A66" s="54" t="s">
        <v>41</v>
      </c>
      <c r="B66" s="28"/>
      <c r="C66" s="14"/>
      <c r="D66" s="73">
        <v>6</v>
      </c>
      <c r="E66" s="74">
        <v>591775</v>
      </c>
      <c r="F66" s="74">
        <v>55950</v>
      </c>
      <c r="G66" s="104">
        <f t="shared" si="0"/>
        <v>0.90545393097038573</v>
      </c>
      <c r="H66" s="15"/>
    </row>
    <row r="67" spans="1:8" ht="15.75" x14ac:dyDescent="0.25">
      <c r="A67" s="55" t="s">
        <v>60</v>
      </c>
      <c r="B67" s="28"/>
      <c r="C67" s="14"/>
      <c r="D67" s="73">
        <v>2</v>
      </c>
      <c r="E67" s="74">
        <v>140900</v>
      </c>
      <c r="F67" s="74">
        <v>17500</v>
      </c>
      <c r="G67" s="104">
        <f t="shared" si="0"/>
        <v>0.87579843860894246</v>
      </c>
      <c r="H67" s="15"/>
    </row>
    <row r="68" spans="1:8" ht="15.75" x14ac:dyDescent="0.25">
      <c r="A68" s="27" t="s">
        <v>99</v>
      </c>
      <c r="B68" s="28"/>
      <c r="C68" s="14"/>
      <c r="D68" s="73">
        <v>1182</v>
      </c>
      <c r="E68" s="74">
        <v>138331694.94999999</v>
      </c>
      <c r="F68" s="74">
        <v>15607975.52</v>
      </c>
      <c r="G68" s="104">
        <f t="shared" si="0"/>
        <v>0.88716992497170288</v>
      </c>
      <c r="H68" s="15"/>
    </row>
    <row r="69" spans="1:8" ht="15.75" x14ac:dyDescent="0.25">
      <c r="A69" s="71" t="s">
        <v>100</v>
      </c>
      <c r="B69" s="30"/>
      <c r="C69" s="14"/>
      <c r="D69" s="73">
        <v>3</v>
      </c>
      <c r="E69" s="74">
        <v>594646</v>
      </c>
      <c r="F69" s="74">
        <v>64662.84</v>
      </c>
      <c r="G69" s="104">
        <f t="shared" si="0"/>
        <v>0.89125826121759832</v>
      </c>
      <c r="H69" s="15"/>
    </row>
    <row r="70" spans="1:8" x14ac:dyDescent="0.2">
      <c r="A70" s="31" t="s">
        <v>42</v>
      </c>
      <c r="B70" s="30"/>
      <c r="C70" s="14"/>
      <c r="D70" s="77"/>
      <c r="E70" s="96"/>
      <c r="F70" s="74"/>
      <c r="G70" s="105"/>
      <c r="H70" s="15"/>
    </row>
    <row r="71" spans="1:8" x14ac:dyDescent="0.2">
      <c r="A71" s="16" t="s">
        <v>43</v>
      </c>
      <c r="B71" s="28"/>
      <c r="C71" s="14"/>
      <c r="D71" s="77"/>
      <c r="E71" s="96"/>
      <c r="F71" s="74"/>
      <c r="G71" s="105"/>
      <c r="H71" s="15"/>
    </row>
    <row r="72" spans="1:8" x14ac:dyDescent="0.2">
      <c r="A72" s="16" t="s">
        <v>29</v>
      </c>
      <c r="B72" s="28"/>
      <c r="C72" s="14"/>
      <c r="D72" s="77"/>
      <c r="E72" s="95"/>
      <c r="F72" s="74"/>
      <c r="G72" s="105"/>
      <c r="H72" s="15"/>
    </row>
    <row r="73" spans="1:8" x14ac:dyDescent="0.2">
      <c r="A73" s="16" t="s">
        <v>30</v>
      </c>
      <c r="B73" s="28"/>
      <c r="C73" s="14"/>
      <c r="D73" s="77"/>
      <c r="E73" s="95"/>
      <c r="F73" s="74"/>
      <c r="G73" s="105"/>
      <c r="H73" s="15"/>
    </row>
    <row r="74" spans="1:8" ht="15.75" x14ac:dyDescent="0.25">
      <c r="A74" s="32"/>
      <c r="B74" s="18"/>
      <c r="C74" s="14"/>
      <c r="D74" s="77"/>
      <c r="E74" s="80"/>
      <c r="F74" s="80"/>
      <c r="G74" s="105"/>
      <c r="H74" s="2"/>
    </row>
    <row r="75" spans="1:8" ht="15.75" x14ac:dyDescent="0.25">
      <c r="A75" s="20" t="s">
        <v>45</v>
      </c>
      <c r="B75" s="20"/>
      <c r="C75" s="21"/>
      <c r="D75" s="81">
        <f>SUM(D58:D71)</f>
        <v>1744</v>
      </c>
      <c r="E75" s="82">
        <f>SUM(E58:E74)</f>
        <v>220344800.13999999</v>
      </c>
      <c r="F75" s="82">
        <f>SUM(F58:F74)</f>
        <v>21507201.809999999</v>
      </c>
      <c r="G75" s="110">
        <f>1-(+F75/E75)</f>
        <v>0.90239296867302965</v>
      </c>
      <c r="H75" s="2"/>
    </row>
    <row r="76" spans="1:8" x14ac:dyDescent="0.2">
      <c r="A76" s="33"/>
      <c r="B76" s="33"/>
      <c r="C76" s="33"/>
      <c r="D76" s="91"/>
      <c r="E76" s="92"/>
      <c r="F76" s="34"/>
      <c r="G76" s="34"/>
      <c r="H76" s="2"/>
    </row>
    <row r="77" spans="1:8" ht="18" x14ac:dyDescent="0.25">
      <c r="A77" s="35" t="s">
        <v>46</v>
      </c>
      <c r="B77" s="36"/>
      <c r="C77" s="36"/>
      <c r="D77" s="36"/>
      <c r="E77" s="36"/>
      <c r="F77" s="37">
        <f>F75+F39+F53</f>
        <v>26635511.859999996</v>
      </c>
      <c r="G77" s="36"/>
      <c r="H77" s="2"/>
    </row>
    <row r="78" spans="1:8" ht="18" x14ac:dyDescent="0.25">
      <c r="A78" s="35"/>
      <c r="B78" s="36"/>
      <c r="C78" s="36"/>
      <c r="D78" s="36"/>
      <c r="E78" s="36"/>
      <c r="F78" s="37"/>
      <c r="G78" s="36"/>
      <c r="H78" s="2"/>
    </row>
    <row r="79" spans="1:8" ht="15.75" x14ac:dyDescent="0.25">
      <c r="A79" s="4" t="s">
        <v>47</v>
      </c>
      <c r="B79" s="40"/>
      <c r="C79" s="40"/>
      <c r="D79" s="40"/>
      <c r="E79" s="40"/>
      <c r="F79" s="41"/>
      <c r="G79" s="40"/>
      <c r="H79" s="2"/>
    </row>
    <row r="80" spans="1:8" ht="15.75" x14ac:dyDescent="0.25">
      <c r="A80" s="4" t="s">
        <v>48</v>
      </c>
      <c r="B80" s="40"/>
      <c r="C80" s="40"/>
      <c r="D80" s="40"/>
      <c r="E80" s="40"/>
      <c r="F80" s="41"/>
      <c r="G80" s="40"/>
      <c r="H80" s="2"/>
    </row>
    <row r="81" spans="1:8" ht="15.75" x14ac:dyDescent="0.25">
      <c r="A81" s="4" t="s">
        <v>49</v>
      </c>
      <c r="B81" s="40"/>
      <c r="C81" s="40"/>
      <c r="D81" s="40"/>
      <c r="E81" s="40"/>
      <c r="F81" s="41"/>
      <c r="G81" s="40"/>
      <c r="H81" s="2"/>
    </row>
    <row r="82" spans="1:8" ht="15.75" x14ac:dyDescent="0.25">
      <c r="A82" s="4"/>
      <c r="B82" s="40"/>
      <c r="C82" s="40"/>
      <c r="D82" s="40"/>
      <c r="E82" s="40"/>
      <c r="F82" s="41"/>
      <c r="G82" s="40"/>
      <c r="H82" s="2"/>
    </row>
    <row r="83" spans="1:8" ht="18" x14ac:dyDescent="0.25">
      <c r="A83" s="42" t="s">
        <v>50</v>
      </c>
      <c r="B83" s="39"/>
      <c r="C83" s="39"/>
      <c r="D83" s="39"/>
      <c r="E83" s="39"/>
      <c r="F83" s="37"/>
      <c r="G83" s="39"/>
      <c r="H83" s="2"/>
    </row>
    <row r="84" spans="1:8" ht="18" x14ac:dyDescent="0.25">
      <c r="A84" s="43"/>
      <c r="B84" s="39"/>
      <c r="C84" s="39"/>
      <c r="D84" s="39"/>
      <c r="E84" s="37"/>
      <c r="F84" s="2"/>
      <c r="G84" s="2"/>
      <c r="H84" s="2"/>
    </row>
    <row r="85" spans="1:8" ht="18" x14ac:dyDescent="0.25">
      <c r="A85" s="116"/>
      <c r="B85" s="117"/>
      <c r="C85" s="117"/>
      <c r="D85" s="117"/>
      <c r="E85" s="44"/>
      <c r="F85" s="2"/>
      <c r="G85" s="2"/>
      <c r="H85" s="2"/>
    </row>
    <row r="86" spans="1:8" ht="18" x14ac:dyDescent="0.25">
      <c r="A86" s="43"/>
      <c r="B86" s="39"/>
      <c r="C86" s="39"/>
      <c r="D86" s="39"/>
      <c r="E86" s="45"/>
      <c r="F86" s="2"/>
      <c r="G86" s="2"/>
      <c r="H86" s="2"/>
    </row>
    <row r="87" spans="1:8" ht="18" x14ac:dyDescent="0.25">
      <c r="A87" s="43"/>
      <c r="B87" s="39"/>
      <c r="C87" s="39"/>
      <c r="D87" s="39"/>
      <c r="E87" s="46"/>
      <c r="F87" s="2"/>
      <c r="G87" s="2"/>
      <c r="H87" s="2"/>
    </row>
    <row r="88" spans="1:8" ht="18" x14ac:dyDescent="0.25">
      <c r="A88" s="43"/>
      <c r="B88" s="39"/>
      <c r="C88" s="39"/>
      <c r="D88" s="39"/>
      <c r="E88" s="37"/>
      <c r="F88" s="2"/>
      <c r="G88" s="2"/>
      <c r="H88" s="2"/>
    </row>
    <row r="89" spans="1:8" ht="18" x14ac:dyDescent="0.25">
      <c r="A89" s="43"/>
      <c r="B89" s="39"/>
      <c r="C89" s="39"/>
      <c r="D89" s="39"/>
      <c r="E89" s="37"/>
      <c r="F89" s="2"/>
      <c r="G89" s="2"/>
      <c r="H89" s="2"/>
    </row>
    <row r="90" spans="1:8" ht="18" x14ac:dyDescent="0.25">
      <c r="A90" s="43"/>
      <c r="B90" s="39"/>
      <c r="C90" s="39"/>
      <c r="D90" s="39"/>
      <c r="E90" s="44"/>
      <c r="F90" s="2"/>
      <c r="G90" s="2"/>
      <c r="H90" s="2"/>
    </row>
    <row r="91" spans="1:8" ht="18" x14ac:dyDescent="0.25">
      <c r="A91" s="43"/>
      <c r="B91" s="39"/>
      <c r="C91" s="39"/>
      <c r="D91" s="39"/>
      <c r="E91" s="45"/>
      <c r="F91" s="2"/>
      <c r="G91" s="2"/>
      <c r="H91" s="2"/>
    </row>
    <row r="92" spans="1:8" ht="18" x14ac:dyDescent="0.25">
      <c r="A92" s="43"/>
      <c r="B92" s="39"/>
      <c r="C92" s="39"/>
      <c r="D92" s="39"/>
      <c r="E92" s="45"/>
      <c r="F92" s="2"/>
      <c r="G92" s="2"/>
      <c r="H92" s="2"/>
    </row>
    <row r="93" spans="1:8" ht="18" x14ac:dyDescent="0.25">
      <c r="A93" s="43"/>
      <c r="B93" s="39"/>
      <c r="C93" s="39"/>
      <c r="D93" s="39"/>
      <c r="E93" s="45"/>
      <c r="F93" s="2"/>
      <c r="G93" s="2"/>
      <c r="H93" s="2"/>
    </row>
    <row r="94" spans="1:8" ht="18" x14ac:dyDescent="0.25">
      <c r="A94" s="43"/>
      <c r="B94" s="39"/>
      <c r="C94" s="39"/>
      <c r="D94" s="39"/>
      <c r="E94" s="47"/>
      <c r="F94" s="2"/>
      <c r="G94" s="2"/>
      <c r="H94" s="2"/>
    </row>
    <row r="95" spans="1:8" ht="18" x14ac:dyDescent="0.25">
      <c r="A95" s="43"/>
      <c r="B95" s="39"/>
      <c r="C95" s="39"/>
      <c r="D95" s="39"/>
      <c r="E95" s="39"/>
      <c r="F95" s="2"/>
      <c r="G95" s="2"/>
      <c r="H95" s="2"/>
    </row>
    <row r="96" spans="1:8" ht="15.75" x14ac:dyDescent="0.25">
      <c r="A96" s="48"/>
      <c r="B96" s="2"/>
      <c r="C96" s="2"/>
      <c r="D96" s="2"/>
      <c r="E96" s="2"/>
      <c r="F96" s="2"/>
      <c r="G96" s="2"/>
      <c r="H96" s="2"/>
    </row>
  </sheetData>
  <phoneticPr fontId="17" type="noConversion"/>
  <printOptions horizontalCentered="1"/>
  <pageMargins left="0.20624999999999999" right="0.5" top="0.31944444444444398" bottom="0.25" header="0.5" footer="0.5"/>
  <pageSetup scale="4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APRIL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8"/>
      <c r="C5" s="118"/>
      <c r="D5" s="61" t="s">
        <v>77</v>
      </c>
      <c r="E5" s="62"/>
      <c r="F5" s="8"/>
      <c r="G5" s="119"/>
      <c r="H5" s="2"/>
    </row>
    <row r="6" spans="1:8" ht="18" x14ac:dyDescent="0.25">
      <c r="A6" s="23" t="s">
        <v>3</v>
      </c>
      <c r="B6" s="118"/>
      <c r="C6" s="118"/>
      <c r="D6" s="118"/>
      <c r="E6" s="118"/>
      <c r="F6" s="119"/>
      <c r="G6" s="119"/>
      <c r="H6" s="2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111"/>
      <c r="G9" s="104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111"/>
      <c r="G10" s="104"/>
      <c r="H10" s="15"/>
    </row>
    <row r="11" spans="1:8" ht="15.75" x14ac:dyDescent="0.25">
      <c r="A11" s="93" t="s">
        <v>120</v>
      </c>
      <c r="B11" s="13"/>
      <c r="C11" s="14"/>
      <c r="D11" s="73"/>
      <c r="E11" s="99"/>
      <c r="F11" s="111"/>
      <c r="G11" s="104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111"/>
      <c r="G12" s="104"/>
      <c r="H12" s="15"/>
    </row>
    <row r="13" spans="1:8" ht="15.75" x14ac:dyDescent="0.25">
      <c r="A13" s="93" t="s">
        <v>74</v>
      </c>
      <c r="B13" s="13"/>
      <c r="C13" s="14"/>
      <c r="D13" s="73">
        <v>13</v>
      </c>
      <c r="E13" s="99">
        <v>2444851</v>
      </c>
      <c r="F13" s="111">
        <v>555535.29</v>
      </c>
      <c r="G13" s="104">
        <f>F13/E13</f>
        <v>0.22722664489574212</v>
      </c>
      <c r="H13" s="15"/>
    </row>
    <row r="14" spans="1:8" ht="15.75" x14ac:dyDescent="0.25">
      <c r="A14" s="93" t="s">
        <v>107</v>
      </c>
      <c r="B14" s="13"/>
      <c r="C14" s="14"/>
      <c r="D14" s="73">
        <v>2</v>
      </c>
      <c r="E14" s="99">
        <v>622544</v>
      </c>
      <c r="F14" s="111">
        <v>124277.5</v>
      </c>
      <c r="G14" s="104">
        <f>F14/E14</f>
        <v>0.19962845999640186</v>
      </c>
      <c r="H14" s="15"/>
    </row>
    <row r="15" spans="1:8" ht="15.75" x14ac:dyDescent="0.25">
      <c r="A15" s="93" t="s">
        <v>109</v>
      </c>
      <c r="B15" s="13"/>
      <c r="C15" s="14"/>
      <c r="D15" s="73"/>
      <c r="E15" s="99"/>
      <c r="F15" s="111"/>
      <c r="G15" s="104"/>
      <c r="H15" s="15"/>
    </row>
    <row r="16" spans="1:8" ht="15.75" x14ac:dyDescent="0.25">
      <c r="A16" s="93" t="s">
        <v>104</v>
      </c>
      <c r="B16" s="13"/>
      <c r="C16" s="14"/>
      <c r="D16" s="73">
        <v>1</v>
      </c>
      <c r="E16" s="99">
        <v>196576</v>
      </c>
      <c r="F16" s="111">
        <v>58892</v>
      </c>
      <c r="G16" s="104">
        <f>F16/E16</f>
        <v>0.29958896304737098</v>
      </c>
      <c r="H16" s="15"/>
    </row>
    <row r="17" spans="1:8" ht="15.75" x14ac:dyDescent="0.25">
      <c r="A17" s="93" t="s">
        <v>78</v>
      </c>
      <c r="B17" s="13"/>
      <c r="C17" s="14"/>
      <c r="D17" s="73">
        <v>2</v>
      </c>
      <c r="E17" s="99">
        <v>761752</v>
      </c>
      <c r="F17" s="111">
        <v>112064</v>
      </c>
      <c r="G17" s="104">
        <f>F17/E17</f>
        <v>0.14711349625599932</v>
      </c>
      <c r="H17" s="15"/>
    </row>
    <row r="18" spans="1:8" ht="15.75" x14ac:dyDescent="0.25">
      <c r="A18" s="70" t="s">
        <v>114</v>
      </c>
      <c r="B18" s="13"/>
      <c r="C18" s="14"/>
      <c r="D18" s="73">
        <v>1</v>
      </c>
      <c r="E18" s="99">
        <v>369570</v>
      </c>
      <c r="F18" s="111">
        <v>143689</v>
      </c>
      <c r="G18" s="104">
        <f>F18/E18</f>
        <v>0.38880049787590987</v>
      </c>
      <c r="H18" s="15"/>
    </row>
    <row r="19" spans="1:8" ht="15.75" x14ac:dyDescent="0.25">
      <c r="A19" s="70" t="s">
        <v>14</v>
      </c>
      <c r="B19" s="13"/>
      <c r="C19" s="14"/>
      <c r="D19" s="73"/>
      <c r="E19" s="99"/>
      <c r="F19" s="111"/>
      <c r="G19" s="104"/>
      <c r="H19" s="15"/>
    </row>
    <row r="20" spans="1:8" ht="15.75" x14ac:dyDescent="0.25">
      <c r="A20" s="93" t="s">
        <v>15</v>
      </c>
      <c r="B20" s="13"/>
      <c r="C20" s="14"/>
      <c r="D20" s="73">
        <v>2</v>
      </c>
      <c r="E20" s="99">
        <v>1206379</v>
      </c>
      <c r="F20" s="111">
        <v>177231</v>
      </c>
      <c r="G20" s="104">
        <f>F20/E20</f>
        <v>0.14691154272413562</v>
      </c>
      <c r="H20" s="15"/>
    </row>
    <row r="21" spans="1:8" ht="15.75" x14ac:dyDescent="0.25">
      <c r="A21" s="93" t="s">
        <v>59</v>
      </c>
      <c r="B21" s="13"/>
      <c r="C21" s="14"/>
      <c r="D21" s="73"/>
      <c r="E21" s="99"/>
      <c r="F21" s="111"/>
      <c r="G21" s="104"/>
      <c r="H21" s="15"/>
    </row>
    <row r="22" spans="1:8" ht="15.75" x14ac:dyDescent="0.25">
      <c r="A22" s="93" t="s">
        <v>98</v>
      </c>
      <c r="B22" s="13"/>
      <c r="C22" s="14"/>
      <c r="D22" s="73"/>
      <c r="E22" s="99"/>
      <c r="F22" s="111"/>
      <c r="G22" s="104"/>
      <c r="H22" s="15"/>
    </row>
    <row r="23" spans="1:8" ht="15.75" x14ac:dyDescent="0.25">
      <c r="A23" s="93" t="s">
        <v>115</v>
      </c>
      <c r="B23" s="13"/>
      <c r="C23" s="14"/>
      <c r="D23" s="73">
        <v>3</v>
      </c>
      <c r="E23" s="99">
        <v>1229705</v>
      </c>
      <c r="F23" s="111">
        <v>336920.35</v>
      </c>
      <c r="G23" s="104">
        <f t="shared" ref="G23:G29" si="0">F23/E23</f>
        <v>0.27398469551640431</v>
      </c>
      <c r="H23" s="15"/>
    </row>
    <row r="24" spans="1:8" ht="15.75" x14ac:dyDescent="0.25">
      <c r="A24" s="93" t="s">
        <v>18</v>
      </c>
      <c r="B24" s="13"/>
      <c r="C24" s="14"/>
      <c r="D24" s="73">
        <v>2</v>
      </c>
      <c r="E24" s="99">
        <v>2501569</v>
      </c>
      <c r="F24" s="111">
        <v>614564</v>
      </c>
      <c r="G24" s="104">
        <f t="shared" si="0"/>
        <v>0.24567141661892997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99">
        <v>1059793</v>
      </c>
      <c r="F25" s="111">
        <v>239951</v>
      </c>
      <c r="G25" s="104">
        <f t="shared" si="0"/>
        <v>0.2264130825548008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111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111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111"/>
      <c r="G28" s="104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99">
        <v>58036</v>
      </c>
      <c r="F29" s="111">
        <v>17024</v>
      </c>
      <c r="G29" s="104">
        <f t="shared" si="0"/>
        <v>0.29333517127300296</v>
      </c>
      <c r="H29" s="15"/>
    </row>
    <row r="30" spans="1:8" ht="15.75" x14ac:dyDescent="0.25">
      <c r="A30" s="70" t="s">
        <v>67</v>
      </c>
      <c r="B30" s="13"/>
      <c r="C30" s="14"/>
      <c r="D30" s="73"/>
      <c r="E30" s="99"/>
      <c r="F30" s="111"/>
      <c r="G30" s="104"/>
      <c r="H30" s="15"/>
    </row>
    <row r="31" spans="1:8" ht="15.75" x14ac:dyDescent="0.25">
      <c r="A31" s="70" t="s">
        <v>79</v>
      </c>
      <c r="B31" s="13"/>
      <c r="C31" s="14"/>
      <c r="D31" s="73"/>
      <c r="E31" s="99"/>
      <c r="F31" s="111"/>
      <c r="G31" s="104"/>
      <c r="H31" s="15"/>
    </row>
    <row r="32" spans="1:8" ht="15.75" x14ac:dyDescent="0.25">
      <c r="A32" s="70" t="s">
        <v>110</v>
      </c>
      <c r="B32" s="13"/>
      <c r="C32" s="14"/>
      <c r="D32" s="73">
        <v>2</v>
      </c>
      <c r="E32" s="99">
        <v>81063</v>
      </c>
      <c r="F32" s="111">
        <v>42049</v>
      </c>
      <c r="G32" s="104">
        <f>F32/E32</f>
        <v>0.51872000789509398</v>
      </c>
      <c r="H32" s="15"/>
    </row>
    <row r="33" spans="1:8" ht="15.75" x14ac:dyDescent="0.25">
      <c r="A33" s="70" t="s">
        <v>27</v>
      </c>
      <c r="B33" s="13"/>
      <c r="C33" s="14"/>
      <c r="D33" s="73"/>
      <c r="E33" s="99"/>
      <c r="F33" s="111"/>
      <c r="G33" s="104"/>
      <c r="H33" s="15"/>
    </row>
    <row r="34" spans="1:8" ht="15.75" x14ac:dyDescent="0.25">
      <c r="A34" s="70" t="s">
        <v>76</v>
      </c>
      <c r="B34" s="13"/>
      <c r="C34" s="14"/>
      <c r="D34" s="73">
        <v>6</v>
      </c>
      <c r="E34" s="99">
        <v>4539494</v>
      </c>
      <c r="F34" s="111">
        <v>449628</v>
      </c>
      <c r="G34" s="104">
        <f>F34/E34</f>
        <v>9.9048043680639297E-2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111"/>
      <c r="G35" s="105"/>
      <c r="H35" s="15"/>
    </row>
    <row r="36" spans="1:8" x14ac:dyDescent="0.2">
      <c r="A36" s="16" t="s">
        <v>44</v>
      </c>
      <c r="B36" s="13"/>
      <c r="C36" s="14"/>
      <c r="D36" s="77"/>
      <c r="E36" s="99"/>
      <c r="F36" s="111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39</v>
      </c>
      <c r="E39" s="82">
        <f>SUM(E9:E38)</f>
        <v>15071332</v>
      </c>
      <c r="F39" s="82">
        <f>SUM(F9:F38)</f>
        <v>2871825.14</v>
      </c>
      <c r="G39" s="106">
        <f>F39/E39</f>
        <v>0.19054886057848106</v>
      </c>
      <c r="H39" s="15"/>
    </row>
    <row r="40" spans="1:8" ht="15.75" x14ac:dyDescent="0.25">
      <c r="A40" s="120"/>
      <c r="B40" s="121"/>
      <c r="C40" s="21"/>
      <c r="D40" s="122"/>
      <c r="E40" s="123"/>
      <c r="F40" s="123"/>
      <c r="G40" s="124"/>
      <c r="H40" s="15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7"/>
      <c r="H41" s="15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108" t="s">
        <v>5</v>
      </c>
      <c r="H42" s="15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109" t="s">
        <v>135</v>
      </c>
      <c r="H43" s="15"/>
    </row>
    <row r="44" spans="1:8" ht="15.75" x14ac:dyDescent="0.25">
      <c r="A44" s="27" t="s">
        <v>33</v>
      </c>
      <c r="B44" s="28"/>
      <c r="C44" s="14"/>
      <c r="D44" s="73">
        <v>142</v>
      </c>
      <c r="E44" s="74">
        <v>25263322.489999998</v>
      </c>
      <c r="F44" s="74">
        <v>1272433.3899999999</v>
      </c>
      <c r="G44" s="104">
        <f>1-(+F44/E44)</f>
        <v>0.94963317313058615</v>
      </c>
      <c r="H44" s="15"/>
    </row>
    <row r="45" spans="1:8" ht="15.75" x14ac:dyDescent="0.25">
      <c r="A45" s="27" t="s">
        <v>34</v>
      </c>
      <c r="B45" s="28"/>
      <c r="C45" s="14"/>
      <c r="D45" s="73">
        <v>9</v>
      </c>
      <c r="E45" s="74">
        <v>5082880.88</v>
      </c>
      <c r="F45" s="74">
        <v>415796.31</v>
      </c>
      <c r="G45" s="104">
        <f t="shared" ref="G45:G54" si="1">1-(+F45/E45)</f>
        <v>0.91819672350849979</v>
      </c>
      <c r="H45" s="15"/>
    </row>
    <row r="46" spans="1:8" ht="15.75" x14ac:dyDescent="0.25">
      <c r="A46" s="27" t="s">
        <v>35</v>
      </c>
      <c r="B46" s="28"/>
      <c r="C46" s="14"/>
      <c r="D46" s="73">
        <v>148</v>
      </c>
      <c r="E46" s="74">
        <v>22999266.460000001</v>
      </c>
      <c r="F46" s="74">
        <v>1123278.8400000001</v>
      </c>
      <c r="G46" s="104">
        <f t="shared" si="1"/>
        <v>0.95116023191637045</v>
      </c>
      <c r="H46" s="15"/>
    </row>
    <row r="47" spans="1:8" ht="15.75" x14ac:dyDescent="0.25">
      <c r="A47" s="27" t="s">
        <v>36</v>
      </c>
      <c r="B47" s="28"/>
      <c r="C47" s="14"/>
      <c r="D47" s="73">
        <v>2</v>
      </c>
      <c r="E47" s="74">
        <v>1255524.5</v>
      </c>
      <c r="F47" s="74">
        <v>86778.51</v>
      </c>
      <c r="G47" s="104">
        <f t="shared" si="1"/>
        <v>0.93088266298268174</v>
      </c>
      <c r="H47" s="15"/>
    </row>
    <row r="48" spans="1:8" ht="15.75" x14ac:dyDescent="0.25">
      <c r="A48" s="27" t="s">
        <v>37</v>
      </c>
      <c r="B48" s="28"/>
      <c r="C48" s="14"/>
      <c r="D48" s="73">
        <v>102</v>
      </c>
      <c r="E48" s="74">
        <v>16585191.18</v>
      </c>
      <c r="F48" s="74">
        <v>923066.49</v>
      </c>
      <c r="G48" s="104">
        <f t="shared" si="1"/>
        <v>0.94434393429765695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104"/>
      <c r="H49" s="2"/>
    </row>
    <row r="50" spans="1:8" ht="15.75" x14ac:dyDescent="0.25">
      <c r="A50" s="27" t="s">
        <v>39</v>
      </c>
      <c r="B50" s="28"/>
      <c r="C50" s="14"/>
      <c r="D50" s="73">
        <v>10</v>
      </c>
      <c r="E50" s="74">
        <v>2325575</v>
      </c>
      <c r="F50" s="74">
        <v>108638.1</v>
      </c>
      <c r="G50" s="104">
        <f t="shared" si="1"/>
        <v>0.95328548853509343</v>
      </c>
      <c r="H50" s="2"/>
    </row>
    <row r="51" spans="1:8" ht="15.75" x14ac:dyDescent="0.25">
      <c r="A51" s="27" t="s">
        <v>40</v>
      </c>
      <c r="B51" s="28"/>
      <c r="C51" s="14"/>
      <c r="D51" s="73">
        <v>4</v>
      </c>
      <c r="E51" s="74">
        <v>1160395</v>
      </c>
      <c r="F51" s="74">
        <v>81515</v>
      </c>
      <c r="G51" s="104">
        <f t="shared" si="1"/>
        <v>0.92975236880544987</v>
      </c>
      <c r="H51" s="2"/>
    </row>
    <row r="52" spans="1:8" ht="15.75" x14ac:dyDescent="0.25">
      <c r="A52" s="54" t="s">
        <v>41</v>
      </c>
      <c r="B52" s="28"/>
      <c r="C52" s="14"/>
      <c r="D52" s="73">
        <v>2</v>
      </c>
      <c r="E52" s="74">
        <v>682575</v>
      </c>
      <c r="F52" s="74">
        <v>50925</v>
      </c>
      <c r="G52" s="104">
        <f t="shared" si="1"/>
        <v>0.92539281397648609</v>
      </c>
      <c r="H52" s="2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4"/>
      <c r="H53" s="2"/>
    </row>
    <row r="54" spans="1:8" ht="15.75" x14ac:dyDescent="0.25">
      <c r="A54" s="27" t="s">
        <v>99</v>
      </c>
      <c r="B54" s="28"/>
      <c r="C54" s="14"/>
      <c r="D54" s="73">
        <v>1323</v>
      </c>
      <c r="E54" s="74">
        <v>141641579.37</v>
      </c>
      <c r="F54" s="74">
        <v>15174963.73</v>
      </c>
      <c r="G54" s="104">
        <f t="shared" si="1"/>
        <v>0.89286363652893519</v>
      </c>
      <c r="H54" s="2"/>
    </row>
    <row r="55" spans="1:8" ht="15.75" x14ac:dyDescent="0.25">
      <c r="A55" s="71" t="s">
        <v>100</v>
      </c>
      <c r="B55" s="30"/>
      <c r="C55" s="14"/>
      <c r="D55" s="73"/>
      <c r="E55" s="74"/>
      <c r="F55" s="74"/>
      <c r="G55" s="104"/>
      <c r="H55" s="2"/>
    </row>
    <row r="56" spans="1:8" x14ac:dyDescent="0.2">
      <c r="A56" s="16" t="s">
        <v>42</v>
      </c>
      <c r="B56" s="30"/>
      <c r="C56" s="14"/>
      <c r="D56" s="77"/>
      <c r="E56" s="96"/>
      <c r="F56" s="74"/>
      <c r="G56" s="105"/>
      <c r="H56" s="2"/>
    </row>
    <row r="57" spans="1:8" x14ac:dyDescent="0.2">
      <c r="A57" s="16" t="s">
        <v>43</v>
      </c>
      <c r="B57" s="28"/>
      <c r="C57" s="14"/>
      <c r="D57" s="77"/>
      <c r="E57" s="96"/>
      <c r="F57" s="74"/>
      <c r="G57" s="105"/>
      <c r="H57" s="2"/>
    </row>
    <row r="58" spans="1:8" x14ac:dyDescent="0.2">
      <c r="A58" s="16" t="s">
        <v>44</v>
      </c>
      <c r="B58" s="28"/>
      <c r="C58" s="14"/>
      <c r="D58" s="77"/>
      <c r="E58" s="95"/>
      <c r="F58" s="74"/>
      <c r="G58" s="105"/>
      <c r="H58" s="2"/>
    </row>
    <row r="59" spans="1:8" x14ac:dyDescent="0.2">
      <c r="A59" s="16" t="s">
        <v>30</v>
      </c>
      <c r="B59" s="28"/>
      <c r="C59" s="14"/>
      <c r="D59" s="77"/>
      <c r="E59" s="95"/>
      <c r="F59" s="74"/>
      <c r="G59" s="105"/>
      <c r="H59" s="2"/>
    </row>
    <row r="60" spans="1:8" ht="15.75" x14ac:dyDescent="0.25">
      <c r="A60" s="32"/>
      <c r="B60" s="18"/>
      <c r="C60" s="14"/>
      <c r="D60" s="77"/>
      <c r="E60" s="80"/>
      <c r="F60" s="80"/>
      <c r="G60" s="105"/>
      <c r="H60" s="2"/>
    </row>
    <row r="61" spans="1:8" ht="15.75" x14ac:dyDescent="0.25">
      <c r="A61" s="20" t="s">
        <v>45</v>
      </c>
      <c r="B61" s="20"/>
      <c r="C61" s="21"/>
      <c r="D61" s="81">
        <f>SUM(D44:D57)</f>
        <v>1742</v>
      </c>
      <c r="E61" s="82">
        <f>SUM(E44:E60)</f>
        <v>216996309.88</v>
      </c>
      <c r="F61" s="82">
        <f>SUM(F44:F60)</f>
        <v>19237395.370000001</v>
      </c>
      <c r="G61" s="110">
        <f>1-(+F61/E61)</f>
        <v>0.91134690087293013</v>
      </c>
      <c r="H61" s="2"/>
    </row>
    <row r="62" spans="1:8" x14ac:dyDescent="0.2">
      <c r="A62" s="33"/>
      <c r="B62" s="33"/>
      <c r="C62" s="33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6"/>
      <c r="D63" s="36"/>
      <c r="E63" s="36"/>
      <c r="F63" s="37">
        <f>F61+F39</f>
        <v>22109220.510000002</v>
      </c>
      <c r="G63" s="36"/>
      <c r="H63" s="2"/>
    </row>
    <row r="64" spans="1:8" ht="18" x14ac:dyDescent="0.25">
      <c r="A64" s="43"/>
      <c r="B64" s="39"/>
      <c r="C64" s="39"/>
      <c r="D64" s="39"/>
      <c r="E64" s="44"/>
      <c r="F64" s="2"/>
      <c r="G64" s="2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9"/>
      <c r="F70" s="2"/>
      <c r="G70" s="2"/>
      <c r="H70" s="2"/>
    </row>
    <row r="71" spans="1:8" ht="15.75" x14ac:dyDescent="0.25">
      <c r="A71" s="48"/>
      <c r="B71" s="2"/>
      <c r="C71" s="2"/>
      <c r="D71" s="2"/>
      <c r="E71" s="2"/>
      <c r="F71" s="2"/>
      <c r="G71" s="2"/>
      <c r="H71" s="2"/>
    </row>
  </sheetData>
  <phoneticPr fontId="17" type="noConversion"/>
  <printOptions horizontalCentered="1"/>
  <pageMargins left="0.75" right="0.75" top="0.25" bottom="0.25" header="0.5" footer="0.5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ARG</vt:lpstr>
      <vt:lpstr>CARUTHERSVILLE</vt:lpstr>
      <vt:lpstr>HOLLYWOOD</vt:lpstr>
      <vt:lpstr>HARKC</vt:lpstr>
      <vt:lpstr>BALLYSKC</vt:lpstr>
      <vt:lpstr>AMERKC</vt:lpstr>
      <vt:lpstr>LAGRANGE</vt:lpstr>
      <vt:lpstr>AMERSC</vt:lpstr>
      <vt:lpstr>RIVERCITY</vt:lpstr>
      <vt:lpstr>HORSESHOE</vt:lpstr>
      <vt:lpstr>ISLEBV</vt:lpstr>
      <vt:lpstr>STJO</vt:lpstr>
      <vt:lpstr>CAPE</vt:lpstr>
      <vt:lpstr>STATE TOTALS</vt:lpstr>
      <vt:lpstr>'STATE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Goforth</dc:creator>
  <cp:lastModifiedBy>webteam-prod</cp:lastModifiedBy>
  <cp:lastPrinted>2023-02-08T23:20:04Z</cp:lastPrinted>
  <dcterms:created xsi:type="dcterms:W3CDTF">2012-06-07T14:04:25Z</dcterms:created>
  <dcterms:modified xsi:type="dcterms:W3CDTF">2023-06-08T19:52:21Z</dcterms:modified>
</cp:coreProperties>
</file>