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A3" i="4" l="1"/>
  <c r="F63" i="4"/>
  <c r="G61" i="4"/>
  <c r="F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4" i="4"/>
  <c r="G11" i="4"/>
  <c r="G10" i="4"/>
  <c r="F63" i="1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G60" i="12"/>
  <c r="F60" i="12"/>
  <c r="E60" i="12"/>
  <c r="D60" i="12"/>
  <c r="G53" i="12"/>
  <c r="G50" i="12"/>
  <c r="G48" i="12"/>
  <c r="G47" i="12"/>
  <c r="G46" i="12"/>
  <c r="G44" i="12"/>
  <c r="F39" i="12"/>
  <c r="F62" i="12"/>
  <c r="E39" i="12"/>
  <c r="G39" i="12"/>
  <c r="D39" i="12"/>
  <c r="G33" i="12"/>
  <c r="G18" i="12"/>
  <c r="G17" i="12"/>
  <c r="F60" i="7"/>
  <c r="G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9" i="7"/>
  <c r="G61" i="10"/>
  <c r="F61" i="10"/>
  <c r="E61" i="10"/>
  <c r="D61" i="10"/>
  <c r="G54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E39" i="10"/>
  <c r="G12" i="10"/>
  <c r="G10" i="10"/>
  <c r="F63" i="9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G62" i="6"/>
  <c r="F62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F64" i="6"/>
  <c r="E39" i="6"/>
  <c r="D39" i="6"/>
  <c r="G34" i="6"/>
  <c r="G33" i="6"/>
  <c r="G32" i="6"/>
  <c r="G30" i="6"/>
  <c r="G25" i="6"/>
  <c r="G23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39" i="5"/>
  <c r="F39" i="5"/>
  <c r="E39" i="5"/>
  <c r="D39" i="5"/>
  <c r="G25" i="5"/>
  <c r="G24" i="5"/>
  <c r="G23" i="5"/>
  <c r="G18" i="5"/>
  <c r="G17" i="5"/>
  <c r="G14" i="5"/>
  <c r="G12" i="5"/>
  <c r="G10" i="5"/>
  <c r="F75" i="3"/>
  <c r="G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F77" i="3"/>
  <c r="E53" i="3"/>
  <c r="D53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20" i="3"/>
  <c r="G18" i="3"/>
  <c r="G17" i="3"/>
  <c r="G13" i="3"/>
  <c r="G11" i="3"/>
  <c r="G9" i="3"/>
  <c r="F62" i="2"/>
  <c r="G60" i="2"/>
  <c r="F60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75" i="8"/>
  <c r="F77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G53" i="8"/>
  <c r="E53" i="8"/>
  <c r="D53" i="8"/>
  <c r="G44" i="8"/>
  <c r="G39" i="8"/>
  <c r="F39" i="8"/>
  <c r="E39" i="8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G61" i="14"/>
  <c r="F62" i="7"/>
  <c r="F39" i="10"/>
  <c r="G39" i="6"/>
  <c r="G62" i="5"/>
  <c r="G60" i="11"/>
  <c r="G75" i="8"/>
  <c r="G61" i="1"/>
  <c r="G39" i="10"/>
  <c r="F63" i="10"/>
  <c r="B17" i="13"/>
  <c r="B12" i="13"/>
  <c r="B16" i="13"/>
  <c r="B11" i="13"/>
  <c r="A3" i="14"/>
  <c r="A4" i="13"/>
  <c r="A3" i="12"/>
  <c r="A3" i="11"/>
  <c r="A3" i="10"/>
  <c r="A3" i="9"/>
  <c r="A3" i="8"/>
  <c r="A3" i="7"/>
  <c r="A3" i="6"/>
  <c r="A3" i="5"/>
  <c r="A3" i="3"/>
  <c r="A3" i="2"/>
  <c r="B8" i="13"/>
  <c r="B6" i="13"/>
  <c r="B7" i="13"/>
  <c r="B18" i="13"/>
  <c r="B19" i="13"/>
  <c r="B13" i="13"/>
  <c r="B14" i="13"/>
  <c r="B21" i="13"/>
  <c r="B9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<sst xmlns="http://schemas.openxmlformats.org/spreadsheetml/2006/main" count="963" uniqueCount="162">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</sst>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153</v>
      </c>
      <c r="B9" s="13"/>
      <c r="C9" s="14"/>
      <c r="D9" s="73">
        <v>3</v>
      </c>
      <c r="E9" s="99">
        <v>526691</v>
      </c>
      <c r="F9" s="74">
        <v>95363</v>
      </c>
      <c r="G9" s="104">
        <f>F9/E9</f>
        <v>0.18106062188265984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1131256</v>
      </c>
      <c r="F10" s="74">
        <v>196539</v>
      </c>
      <c r="G10" s="104">
        <f>F10/E10</f>
        <v>0.17373521112816198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1694308</v>
      </c>
      <c r="F13" s="74">
        <v>-117410.5</v>
      </c>
      <c r="G13" s="104">
        <f t="shared" ref="G13:G22" si="0">F13/E13</f>
        <v>-6.9297022737306327E-2</v>
      </c>
      <c r="H13" s="15"/>
    </row>
    <row r="14" spans="1:8" ht="15.75" x14ac:dyDescent="0.25">
      <c r="A14" s="93" t="s">
        <v>122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114</v>
      </c>
      <c r="B15" s="13"/>
      <c r="C15" s="14"/>
      <c r="D15" s="73">
        <v>1</v>
      </c>
      <c r="E15" s="99">
        <v>132916</v>
      </c>
      <c r="F15" s="74">
        <v>34362.5</v>
      </c>
      <c r="G15" s="104">
        <f t="shared" si="0"/>
        <v>0.25852794245989946</v>
      </c>
      <c r="H15" s="15"/>
    </row>
    <row r="16" spans="1:8" ht="15.75" x14ac:dyDescent="0.25">
      <c r="A16" s="93" t="s">
        <v>123</v>
      </c>
      <c r="B16" s="13"/>
      <c r="C16" s="14"/>
      <c r="D16" s="73">
        <v>2</v>
      </c>
      <c r="E16" s="99">
        <v>3594853</v>
      </c>
      <c r="F16" s="74">
        <v>698545</v>
      </c>
      <c r="G16" s="104">
        <f t="shared" si="0"/>
        <v>0.1943180986816429</v>
      </c>
      <c r="H16" s="15"/>
    </row>
    <row r="17" spans="1:8" ht="15.75" x14ac:dyDescent="0.25">
      <c r="A17" s="93" t="s">
        <v>154</v>
      </c>
      <c r="B17" s="13"/>
      <c r="C17" s="14"/>
      <c r="D17" s="73">
        <v>4</v>
      </c>
      <c r="E17" s="99">
        <v>6373484</v>
      </c>
      <c r="F17" s="74">
        <v>900711</v>
      </c>
      <c r="G17" s="104">
        <f t="shared" si="0"/>
        <v>0.1413216068323071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314383</v>
      </c>
      <c r="F18" s="74">
        <v>46196.5</v>
      </c>
      <c r="G18" s="104">
        <f t="shared" si="0"/>
        <v>0.14694337798163387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1233990</v>
      </c>
      <c r="F20" s="74">
        <v>323072.5</v>
      </c>
      <c r="G20" s="104">
        <f t="shared" si="0"/>
        <v>0.26181127885963418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55378</v>
      </c>
      <c r="F22" s="74">
        <v>27152</v>
      </c>
      <c r="G22" s="104">
        <f t="shared" si="0"/>
        <v>0.49030300841489399</v>
      </c>
      <c r="H22" s="15"/>
    </row>
    <row r="23" spans="1:8" ht="15.75" x14ac:dyDescent="0.25">
      <c r="A23" s="93" t="s">
        <v>157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552902</v>
      </c>
      <c r="F25" s="74">
        <v>86142.5</v>
      </c>
      <c r="G25" s="104">
        <f>F25/E25</f>
        <v>0.1558006663025274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159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117</v>
      </c>
      <c r="B30" s="13"/>
      <c r="C30" s="14"/>
      <c r="D30" s="73">
        <v>2</v>
      </c>
      <c r="E30" s="74">
        <v>537028</v>
      </c>
      <c r="F30" s="74">
        <v>92800</v>
      </c>
      <c r="G30" s="104">
        <f>F30/E30</f>
        <v>0.17280290785582875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188934</v>
      </c>
      <c r="F31" s="74">
        <v>89621</v>
      </c>
      <c r="G31" s="104">
        <f>F31/E31</f>
        <v>0.47435083150729884</v>
      </c>
      <c r="H31" s="15"/>
    </row>
    <row r="32" spans="1:8" ht="15.75" x14ac:dyDescent="0.2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160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16336123</v>
      </c>
      <c r="F39" s="82">
        <f>SUM(F9:F38)</f>
        <v>2473094.5</v>
      </c>
      <c r="G39" s="106">
        <f>F39/E39</f>
        <v>0.15138809251130148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12243435.550000001</v>
      </c>
      <c r="F44" s="74">
        <v>606210.21</v>
      </c>
      <c r="G44" s="104">
        <f>1-(+F44/E44)</f>
        <v>0.95048691949866959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7112059.9000000004</v>
      </c>
      <c r="F45" s="74">
        <v>603939.05000000005</v>
      </c>
      <c r="G45" s="104">
        <f t="shared" ref="G45:G52" si="1">1-(+F45/E45)</f>
        <v>0.91508240109170058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5103099.5</v>
      </c>
      <c r="F46" s="74">
        <v>308376.88</v>
      </c>
      <c r="G46" s="104">
        <f t="shared" si="1"/>
        <v>0.93957067072668288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626001</v>
      </c>
      <c r="F47" s="74">
        <v>40125</v>
      </c>
      <c r="G47" s="104">
        <f t="shared" si="1"/>
        <v>0.93590265830246278</v>
      </c>
      <c r="H47" s="15"/>
    </row>
    <row r="48" spans="1:8" ht="15.75" x14ac:dyDescent="0.25">
      <c r="A48" s="27" t="s">
        <v>37</v>
      </c>
      <c r="B48" s="28"/>
      <c r="C48" s="14"/>
      <c r="D48" s="73">
        <v>116</v>
      </c>
      <c r="E48" s="74">
        <v>12392635.15</v>
      </c>
      <c r="F48" s="74">
        <v>898394.16</v>
      </c>
      <c r="G48" s="104">
        <f t="shared" si="1"/>
        <v>0.92750580089497747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1641933</v>
      </c>
      <c r="F49" s="74">
        <v>108123</v>
      </c>
      <c r="G49" s="104">
        <f t="shared" si="1"/>
        <v>0.9341489573569689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1757799.78</v>
      </c>
      <c r="F50" s="74">
        <v>173511.78</v>
      </c>
      <c r="G50" s="104">
        <f t="shared" si="1"/>
        <v>0.90129036197740331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218400</v>
      </c>
      <c r="F52" s="74">
        <v>21475</v>
      </c>
      <c r="G52" s="104">
        <f t="shared" si="1"/>
        <v>0.90167124542124544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775</v>
      </c>
      <c r="E54" s="74">
        <v>80514604.310000002</v>
      </c>
      <c r="F54" s="74">
        <v>8720680.4900000002</v>
      </c>
      <c r="G54" s="104">
        <f>1-(+F54/E54)</f>
        <v>0.89168821526560138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1098</v>
      </c>
      <c r="E61" s="82">
        <f>SUM(E44:E60)</f>
        <v>121609968.19</v>
      </c>
      <c r="F61" s="82">
        <f>SUM(F44:F60)</f>
        <v>11480835.57</v>
      </c>
      <c r="G61" s="110">
        <f>1-(+F61/E61)</f>
        <v>0.9055929728386849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13953930.07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158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96473</v>
      </c>
      <c r="F10" s="74">
        <v>34810.5</v>
      </c>
      <c r="G10" s="104">
        <f>F10/E10</f>
        <v>0.36083152799228801</v>
      </c>
      <c r="H10" s="15"/>
    </row>
    <row r="11" spans="1:8" ht="15.75" x14ac:dyDescent="0.2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54483</v>
      </c>
      <c r="F12" s="74">
        <v>21807</v>
      </c>
      <c r="G12" s="104">
        <f>F12/E12</f>
        <v>0.40025329001706955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1546742+27200</f>
        <v>1573942</v>
      </c>
      <c r="F15" s="74">
        <f>319502+28975</f>
        <v>348477</v>
      </c>
      <c r="G15" s="104">
        <f>F15/E15</f>
        <v>0.22140396533036161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645121</v>
      </c>
      <c r="F16" s="74">
        <v>191952</v>
      </c>
      <c r="G16" s="104">
        <f>F16/E16</f>
        <v>0.29754418163414303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58431</v>
      </c>
      <c r="F19" s="74">
        <v>-20282</v>
      </c>
      <c r="G19" s="104">
        <f>F19/E19</f>
        <v>-0.34711026681042595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968287</v>
      </c>
      <c r="F20" s="74">
        <v>-44761</v>
      </c>
      <c r="G20" s="104">
        <f>F20/E20</f>
        <v>-4.6226996747865047E-2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700868</v>
      </c>
      <c r="F25" s="74">
        <v>201588</v>
      </c>
      <c r="G25" s="104">
        <f>F25/E25</f>
        <v>0.28762620065404615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127064</v>
      </c>
      <c r="F26" s="74">
        <v>127064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24252</v>
      </c>
      <c r="F28" s="74">
        <v>-16798</v>
      </c>
      <c r="G28" s="104">
        <f>F28/E28</f>
        <v>-0.69264390565726541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106314</v>
      </c>
      <c r="F29" s="74">
        <v>23995.8</v>
      </c>
      <c r="G29" s="104">
        <f t="shared" ref="G29:G34" si="0">F29/E29</f>
        <v>0.22570686833342737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318152</v>
      </c>
      <c r="F33" s="74">
        <v>66806.5</v>
      </c>
      <c r="G33" s="104">
        <f t="shared" si="0"/>
        <v>0.20998296411778017</v>
      </c>
      <c r="H33" s="15"/>
    </row>
    <row r="34" spans="1:8" ht="15.75" x14ac:dyDescent="0.25">
      <c r="A34" s="70" t="s">
        <v>76</v>
      </c>
      <c r="B34" s="13"/>
      <c r="C34" s="14"/>
      <c r="D34" s="73">
        <v>2</v>
      </c>
      <c r="E34" s="74">
        <v>823847</v>
      </c>
      <c r="F34" s="74">
        <v>222823.5</v>
      </c>
      <c r="G34" s="104">
        <f t="shared" si="0"/>
        <v>0.27046708915611756</v>
      </c>
      <c r="H34" s="15"/>
    </row>
    <row r="35" spans="1:8" x14ac:dyDescent="0.2">
      <c r="A35" s="16" t="s">
        <v>28</v>
      </c>
      <c r="B35" s="13"/>
      <c r="C35" s="14"/>
      <c r="D35" s="77"/>
      <c r="E35" s="95">
        <v>30875</v>
      </c>
      <c r="F35" s="74">
        <v>6175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34</v>
      </c>
      <c r="E39" s="82">
        <f>SUM(E9:E38)</f>
        <v>5528109</v>
      </c>
      <c r="F39" s="82">
        <f>SUM(F9:F38)</f>
        <v>1163658.3</v>
      </c>
      <c r="G39" s="106">
        <f>F39/E39</f>
        <v>0.21049843626455267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43</v>
      </c>
      <c r="E44" s="111">
        <v>6841987.5700000003</v>
      </c>
      <c r="F44" s="74">
        <v>368097.72</v>
      </c>
      <c r="G44" s="104">
        <f>1-(+F44/E44)</f>
        <v>0.94620017703422987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1">
        <v>4451951.8</v>
      </c>
      <c r="F45" s="74">
        <v>470114.58</v>
      </c>
      <c r="G45" s="104">
        <f>1-(+F45/E45)</f>
        <v>0.89440258989326882</v>
      </c>
      <c r="H45" s="15"/>
    </row>
    <row r="46" spans="1:8" ht="15.75" x14ac:dyDescent="0.25">
      <c r="A46" s="27" t="s">
        <v>35</v>
      </c>
      <c r="B46" s="28"/>
      <c r="C46" s="14"/>
      <c r="D46" s="73">
        <v>82</v>
      </c>
      <c r="E46" s="111">
        <v>5188046.5</v>
      </c>
      <c r="F46" s="74">
        <v>363115.88</v>
      </c>
      <c r="G46" s="104">
        <f>1-(+F46/E46)</f>
        <v>0.93000913156811527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2509177.75</v>
      </c>
      <c r="F47" s="74">
        <v>136377.22</v>
      </c>
      <c r="G47" s="104">
        <f>1-(+F47/E47)</f>
        <v>0.94564864127302262</v>
      </c>
      <c r="H47" s="15"/>
    </row>
    <row r="48" spans="1:8" ht="15.75" x14ac:dyDescent="0.25">
      <c r="A48" s="27" t="s">
        <v>37</v>
      </c>
      <c r="B48" s="28"/>
      <c r="C48" s="14"/>
      <c r="D48" s="73">
        <v>67</v>
      </c>
      <c r="E48" s="111">
        <v>10326052.5</v>
      </c>
      <c r="F48" s="74">
        <v>858593.45</v>
      </c>
      <c r="G48" s="104">
        <f t="shared" ref="G48:G54" si="1">1-(+F48/E48)</f>
        <v>0.91685172528417802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629754</v>
      </c>
      <c r="F49" s="74">
        <v>18177.52</v>
      </c>
      <c r="G49" s="104">
        <f t="shared" si="1"/>
        <v>0.97113552275968074</v>
      </c>
      <c r="H49" s="2"/>
    </row>
    <row r="50" spans="1:8" ht="15.75" x14ac:dyDescent="0.25">
      <c r="A50" s="27" t="s">
        <v>39</v>
      </c>
      <c r="B50" s="28"/>
      <c r="C50" s="21"/>
      <c r="D50" s="73">
        <v>10</v>
      </c>
      <c r="E50" s="111">
        <v>944180</v>
      </c>
      <c r="F50" s="74">
        <v>105930.38</v>
      </c>
      <c r="G50" s="104">
        <f t="shared" si="1"/>
        <v>0.88780700713846938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3</v>
      </c>
      <c r="E52" s="111">
        <v>135050</v>
      </c>
      <c r="F52" s="74">
        <v>13665</v>
      </c>
      <c r="G52" s="104">
        <f t="shared" si="1"/>
        <v>0.89881525360977421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99</v>
      </c>
      <c r="B54" s="28"/>
      <c r="C54" s="40"/>
      <c r="D54" s="73">
        <v>785</v>
      </c>
      <c r="E54" s="111">
        <v>77243185.530000001</v>
      </c>
      <c r="F54" s="74">
        <v>9082520.7599999998</v>
      </c>
      <c r="G54" s="104">
        <f t="shared" si="1"/>
        <v>0.88241654331471742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1010</v>
      </c>
      <c r="E61" s="82">
        <f>SUM(E44:E60)</f>
        <v>108269385.65000001</v>
      </c>
      <c r="F61" s="82">
        <f>SUM(F44:F60)</f>
        <v>11416592.51</v>
      </c>
      <c r="G61" s="110">
        <f>1-(+F61/E61)</f>
        <v>0.89455382570557695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12580250.810000001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817528</v>
      </c>
      <c r="F9" s="74">
        <v>220689.5</v>
      </c>
      <c r="G9" s="104">
        <f>+F9/E9</f>
        <v>0.26994732902114665</v>
      </c>
      <c r="H9" s="15"/>
    </row>
    <row r="10" spans="1:8" ht="15.75" x14ac:dyDescent="0.2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196658</v>
      </c>
      <c r="F11" s="74">
        <v>33691.5</v>
      </c>
      <c r="G11" s="104">
        <f>F11/E11</f>
        <v>0.1713202615708489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250971</v>
      </c>
      <c r="F15" s="74">
        <v>93126.5</v>
      </c>
      <c r="G15" s="104">
        <f>F15/E15</f>
        <v>0.37106478437747786</v>
      </c>
      <c r="H15" s="15"/>
    </row>
    <row r="16" spans="1:8" ht="15.75" x14ac:dyDescent="0.2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414779</v>
      </c>
      <c r="F18" s="74">
        <v>72829</v>
      </c>
      <c r="G18" s="104">
        <f>F18/E18</f>
        <v>0.17558507060386375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61220</v>
      </c>
      <c r="F22" s="74">
        <v>19714.5</v>
      </c>
      <c r="G22" s="104">
        <f>F22/E22</f>
        <v>0.32202711532179029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56491</v>
      </c>
      <c r="F29" s="74">
        <v>28455</v>
      </c>
      <c r="G29" s="104">
        <f>F29/E29</f>
        <v>0.50370855534509917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148334</v>
      </c>
      <c r="F30" s="74">
        <v>61613</v>
      </c>
      <c r="G30" s="104">
        <f>F30/E30</f>
        <v>0.41536667250933701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157</v>
      </c>
      <c r="B33" s="13"/>
      <c r="C33" s="14"/>
      <c r="D33" s="73">
        <v>1</v>
      </c>
      <c r="E33" s="74">
        <v>103496</v>
      </c>
      <c r="F33" s="74">
        <v>4641</v>
      </c>
      <c r="G33" s="104">
        <f>F33/E33</f>
        <v>4.4842312746386337E-2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160966</v>
      </c>
      <c r="F34" s="74">
        <v>29615.5</v>
      </c>
      <c r="G34" s="104">
        <f>+F34/E34</f>
        <v>0.18398605916777455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2210443</v>
      </c>
      <c r="F39" s="82">
        <f>SUM(F9:F38)</f>
        <v>564375.5</v>
      </c>
      <c r="G39" s="106">
        <f>F39/E39</f>
        <v>0.25532234941140758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2308781.25</v>
      </c>
      <c r="F44" s="74">
        <v>101113.1</v>
      </c>
      <c r="G44" s="75">
        <f t="shared" ref="G44:G51" si="0">1-(+F44/E44)</f>
        <v>0.95620498910409979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6304097.5</v>
      </c>
      <c r="F46" s="74">
        <v>435702.28</v>
      </c>
      <c r="G46" s="75">
        <f t="shared" si="0"/>
        <v>0.93088585955404402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2915173.5</v>
      </c>
      <c r="F47" s="74">
        <v>175537.79</v>
      </c>
      <c r="G47" s="75">
        <f t="shared" si="0"/>
        <v>0.93978478810952415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6622860</v>
      </c>
      <c r="F48" s="74">
        <v>571304.67000000004</v>
      </c>
      <c r="G48" s="75">
        <f t="shared" si="0"/>
        <v>0.91373746840488856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1509291</v>
      </c>
      <c r="F49" s="74">
        <v>121163.16</v>
      </c>
      <c r="G49" s="75">
        <f t="shared" si="0"/>
        <v>0.91972180315128094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2382170</v>
      </c>
      <c r="F50" s="74">
        <v>236757.4</v>
      </c>
      <c r="G50" s="75">
        <f t="shared" si="0"/>
        <v>0.90061271865567949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377420</v>
      </c>
      <c r="F51" s="74">
        <v>25340</v>
      </c>
      <c r="G51" s="75">
        <f t="shared" si="0"/>
        <v>0.93285994382915582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47083994.299999997</v>
      </c>
      <c r="F53" s="74">
        <v>5416950.8700000001</v>
      </c>
      <c r="G53" s="75">
        <f>1-(+F53/E53)</f>
        <v>0.88495133111508339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>
        <v>2290</v>
      </c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69503787.549999997</v>
      </c>
      <c r="F60" s="82">
        <f>SUM(F44:F59)</f>
        <v>7086159.2699999996</v>
      </c>
      <c r="G60" s="83">
        <f>1-(+F60/E60)</f>
        <v>0.89804642998912365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7650534.7699999996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173823</v>
      </c>
      <c r="F17" s="74">
        <v>74139</v>
      </c>
      <c r="G17" s="75">
        <f>F17/E17</f>
        <v>0.42652008077181963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112484</v>
      </c>
      <c r="F18" s="74">
        <v>31960.5</v>
      </c>
      <c r="G18" s="75">
        <f>F18/E18</f>
        <v>0.28413374346573733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119</v>
      </c>
      <c r="B33" s="13"/>
      <c r="C33" s="14"/>
      <c r="D33" s="73">
        <v>4</v>
      </c>
      <c r="E33" s="74">
        <v>291434</v>
      </c>
      <c r="F33" s="74">
        <v>83564.5</v>
      </c>
      <c r="G33" s="75">
        <f>F33/E33</f>
        <v>0.28673559021939787</v>
      </c>
      <c r="H33" s="15"/>
    </row>
    <row r="34" spans="1:8" ht="15.75" x14ac:dyDescent="0.2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577741</v>
      </c>
      <c r="F39" s="82">
        <f>SUM(F9:F38)</f>
        <v>189664</v>
      </c>
      <c r="G39" s="83">
        <f>F39/E39</f>
        <v>0.32828551202009204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1940058.7</v>
      </c>
      <c r="F44" s="74">
        <v>129031.6</v>
      </c>
      <c r="G44" s="75">
        <f>1-(+F44/E44)</f>
        <v>0.9334908783945558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2565306.25</v>
      </c>
      <c r="F46" s="74">
        <v>221856.86</v>
      </c>
      <c r="G46" s="75">
        <f>1-(+F46/E46)</f>
        <v>0.91351642323406801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738043</v>
      </c>
      <c r="F47" s="74">
        <v>44436.5</v>
      </c>
      <c r="G47" s="75">
        <f>1-(+F47/E47)</f>
        <v>0.93979144846573981</v>
      </c>
      <c r="H47" s="15"/>
    </row>
    <row r="48" spans="1:8" ht="15.75" x14ac:dyDescent="0.25">
      <c r="A48" s="27" t="s">
        <v>37</v>
      </c>
      <c r="B48" s="28"/>
      <c r="C48" s="14"/>
      <c r="D48" s="73">
        <v>32</v>
      </c>
      <c r="E48" s="74">
        <v>2577977.4500000002</v>
      </c>
      <c r="F48" s="74">
        <v>229266.44</v>
      </c>
      <c r="G48" s="75">
        <f>1-(+F48/E48)</f>
        <v>0.91106732139957236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298675</v>
      </c>
      <c r="F50" s="74">
        <v>47950</v>
      </c>
      <c r="G50" s="75">
        <f>1-(+F50/E50)</f>
        <v>0.83945760441951955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336</v>
      </c>
      <c r="E53" s="113">
        <v>27440232.48</v>
      </c>
      <c r="F53" s="113">
        <v>3277469.93</v>
      </c>
      <c r="G53" s="75">
        <f>1-(+F53/E53)</f>
        <v>0.88055968795494699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451</v>
      </c>
      <c r="E60" s="82">
        <f>SUM(E44:E59)</f>
        <v>35560292.880000003</v>
      </c>
      <c r="F60" s="82">
        <f>SUM(F44:F59)</f>
        <v>3950011.33</v>
      </c>
      <c r="G60" s="83">
        <f>1-(F60/E60)</f>
        <v>0.88892073124005155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4139675.33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FEBRUARY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597682</v>
      </c>
      <c r="F15" s="74">
        <v>129137</v>
      </c>
      <c r="G15" s="75">
        <f>F15/E15</f>
        <v>0.21606305694332437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392028</v>
      </c>
      <c r="F19" s="74">
        <v>125097.5</v>
      </c>
      <c r="G19" s="75">
        <f>F19/E19</f>
        <v>0.31910348240431807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357838</v>
      </c>
      <c r="F24" s="74">
        <v>87503</v>
      </c>
      <c r="G24" s="75">
        <f>F24/E24</f>
        <v>0.24453244205478455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19719</v>
      </c>
      <c r="F26" s="74">
        <v>19719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102146</v>
      </c>
      <c r="F29" s="74">
        <v>46126</v>
      </c>
      <c r="G29" s="75">
        <f>F29/E29</f>
        <v>0.45156932234252933</v>
      </c>
      <c r="H29" s="66"/>
    </row>
    <row r="30" spans="1:8" ht="15.75" x14ac:dyDescent="0.25">
      <c r="A30" s="70" t="s">
        <v>119</v>
      </c>
      <c r="B30" s="13"/>
      <c r="C30" s="14"/>
      <c r="D30" s="73">
        <v>11</v>
      </c>
      <c r="E30" s="74">
        <v>973358</v>
      </c>
      <c r="F30" s="74">
        <v>197230</v>
      </c>
      <c r="G30" s="75">
        <f>F30/E30</f>
        <v>0.20262842653987537</v>
      </c>
      <c r="H30" s="66"/>
    </row>
    <row r="31" spans="1:8" ht="15.75" x14ac:dyDescent="0.2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129</v>
      </c>
      <c r="B34" s="13"/>
      <c r="C34" s="14"/>
      <c r="D34" s="73">
        <v>1</v>
      </c>
      <c r="E34" s="74">
        <v>122792</v>
      </c>
      <c r="F34" s="74">
        <v>48283.5</v>
      </c>
      <c r="G34" s="75">
        <f>F34/E34</f>
        <v>0.39321372727865006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2565563</v>
      </c>
      <c r="F39" s="82">
        <f>SUM(F9:F38)</f>
        <v>653096</v>
      </c>
      <c r="G39" s="83">
        <f>F39/E39</f>
        <v>0.25456244886599938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450928.2</v>
      </c>
      <c r="F44" s="74">
        <v>57398.01</v>
      </c>
      <c r="G44" s="75">
        <f>1-(+F44/E44)</f>
        <v>0.87271142057649087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3347375.75</v>
      </c>
      <c r="F46" s="74">
        <v>286877.48</v>
      </c>
      <c r="G46" s="75">
        <f t="shared" ref="G46:G52" si="0">1-(+F46/E46)</f>
        <v>0.9142977958181121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1671255.25</v>
      </c>
      <c r="F47" s="74">
        <v>75392</v>
      </c>
      <c r="G47" s="75">
        <f t="shared" si="0"/>
        <v>0.95488899735692678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4955030</v>
      </c>
      <c r="F48" s="74">
        <v>445706.57</v>
      </c>
      <c r="G48" s="75">
        <f t="shared" si="0"/>
        <v>0.9100496727567744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1546545</v>
      </c>
      <c r="F50" s="74">
        <v>93128.58</v>
      </c>
      <c r="G50" s="75">
        <f t="shared" si="0"/>
        <v>0.93978281912262496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665220</v>
      </c>
      <c r="F51" s="74">
        <v>57790</v>
      </c>
      <c r="G51" s="75">
        <f t="shared" si="0"/>
        <v>0.91312648447130274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481275</v>
      </c>
      <c r="F52" s="74">
        <v>26050</v>
      </c>
      <c r="G52" s="75">
        <f t="shared" si="0"/>
        <v>0.94587294166536806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612</v>
      </c>
      <c r="E54" s="74">
        <v>39013107.840000004</v>
      </c>
      <c r="F54" s="74">
        <v>4312883.95</v>
      </c>
      <c r="G54" s="75">
        <f>1-(+F54/E54)</f>
        <v>0.88945038760593143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1074450.8</v>
      </c>
      <c r="F55" s="74">
        <v>63820.77</v>
      </c>
      <c r="G55" s="75">
        <f>1-(+F55/E55)</f>
        <v>0.94060149613179123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839</v>
      </c>
      <c r="E61" s="82">
        <f>SUM(E44:E60)</f>
        <v>53205187.840000004</v>
      </c>
      <c r="F61" s="82">
        <f>SUM(F44:F60)</f>
        <v>5419047.3599999994</v>
      </c>
      <c r="G61" s="83">
        <f>1-(F61/E61)</f>
        <v>0.89814813968336515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6072143.3599999994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FEBRUARY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416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102486817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21768017.920000002</v>
      </c>
      <c r="C8" s="58"/>
      <c r="D8" s="21"/>
    </row>
    <row r="9" spans="1:4" ht="20.25" x14ac:dyDescent="0.3">
      <c r="A9" s="127" t="s">
        <v>86</v>
      </c>
      <c r="B9" s="115">
        <f>B8/B7</f>
        <v>0.21239822405646575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142</v>
      </c>
      <c r="B11" s="126">
        <f>+AMERSC!$D$53+HOLLYWOOD!$D$53</f>
        <v>12</v>
      </c>
      <c r="C11" s="58"/>
      <c r="D11" s="21"/>
    </row>
    <row r="12" spans="1:4" ht="21.75" thickTop="1" thickBot="1" x14ac:dyDescent="0.35">
      <c r="A12" s="127" t="s">
        <v>143</v>
      </c>
      <c r="B12" s="135">
        <f>AMERSC!$E$53+HOLLYWOOD!$E$53</f>
        <v>4393515.5</v>
      </c>
      <c r="C12" s="58"/>
      <c r="D12" s="21"/>
    </row>
    <row r="13" spans="1:4" ht="21" thickTop="1" x14ac:dyDescent="0.3">
      <c r="A13" s="127" t="s">
        <v>144</v>
      </c>
      <c r="B13" s="135">
        <f>+AMERSC!$F$53+HOLLYWOOD!$F$53</f>
        <v>159252.82</v>
      </c>
      <c r="C13" s="58"/>
      <c r="D13" s="21"/>
    </row>
    <row r="14" spans="1:4" ht="20.25" x14ac:dyDescent="0.3">
      <c r="A14" s="127" t="s">
        <v>90</v>
      </c>
      <c r="B14" s="115">
        <f>1-(B13/B12)</f>
        <v>0.96375275789968196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13806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1381321235.5200002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135021147.92000002</v>
      </c>
      <c r="C18" s="21"/>
      <c r="D18" s="21"/>
    </row>
    <row r="19" spans="1:4" ht="20.25" x14ac:dyDescent="0.3">
      <c r="A19" s="127" t="s">
        <v>90</v>
      </c>
      <c r="B19" s="115">
        <f>1-(B18/B17)</f>
        <v>0.9022521738984407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156948418.66000003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352469</v>
      </c>
      <c r="F18" s="74">
        <v>71001</v>
      </c>
      <c r="G18" s="75">
        <f>F18/E18</f>
        <v>0.20143899179786023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17115</v>
      </c>
      <c r="F29" s="74">
        <v>4932</v>
      </c>
      <c r="G29" s="75">
        <f>F29/E29</f>
        <v>0.28816827344434709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350376</v>
      </c>
      <c r="F30" s="74">
        <v>93101</v>
      </c>
      <c r="G30" s="75">
        <f>F30/E30</f>
        <v>0.26571740073521016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119</v>
      </c>
      <c r="B32" s="13"/>
      <c r="C32" s="14"/>
      <c r="D32" s="73">
        <v>2</v>
      </c>
      <c r="E32" s="74">
        <v>476012</v>
      </c>
      <c r="F32" s="74">
        <v>86382</v>
      </c>
      <c r="G32" s="75">
        <f>F32/E32</f>
        <v>0.18147021503659572</v>
      </c>
      <c r="H32" s="15"/>
    </row>
    <row r="33" spans="1:8" ht="15.75" x14ac:dyDescent="0.25">
      <c r="A33" s="70" t="s">
        <v>157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1195972</v>
      </c>
      <c r="F39" s="82">
        <f>SUM(F9:F38)</f>
        <v>255416</v>
      </c>
      <c r="G39" s="83">
        <f>F39/E39</f>
        <v>0.21356352824313612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1847423.75</v>
      </c>
      <c r="F46" s="74">
        <v>181702.94</v>
      </c>
      <c r="G46" s="75">
        <f>1-(+F46/E46)</f>
        <v>0.90164522893028742</v>
      </c>
      <c r="H46" s="15"/>
    </row>
    <row r="47" spans="1:8" ht="15.75" x14ac:dyDescent="0.25">
      <c r="A47" s="27" t="s">
        <v>36</v>
      </c>
      <c r="B47" s="28"/>
      <c r="C47" s="14"/>
      <c r="D47" s="73">
        <v>8</v>
      </c>
      <c r="E47" s="74">
        <v>668961.75</v>
      </c>
      <c r="F47" s="74">
        <v>39942</v>
      </c>
      <c r="G47" s="75">
        <f>1-(+F47/E47)</f>
        <v>0.94029255035882098</v>
      </c>
      <c r="H47" s="15"/>
    </row>
    <row r="48" spans="1:8" ht="15.75" x14ac:dyDescent="0.25">
      <c r="A48" s="27" t="s">
        <v>37</v>
      </c>
      <c r="B48" s="28"/>
      <c r="C48" s="14"/>
      <c r="D48" s="73">
        <v>27</v>
      </c>
      <c r="E48" s="74">
        <v>2564890</v>
      </c>
      <c r="F48" s="74">
        <v>205501</v>
      </c>
      <c r="G48" s="75">
        <f>1-(+F48/E48)</f>
        <v>0.91987921509304493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613700</v>
      </c>
      <c r="F50" s="74">
        <v>41655</v>
      </c>
      <c r="G50" s="75">
        <f>1-(+F50/E50)</f>
        <v>0.93212481668567704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343</v>
      </c>
      <c r="E53" s="74">
        <v>28455975.640000001</v>
      </c>
      <c r="F53" s="74">
        <v>3139772.22</v>
      </c>
      <c r="G53" s="75">
        <f>1-(+F53/E53)</f>
        <v>0.88966211316309662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204334.88</v>
      </c>
      <c r="F54" s="74">
        <v>16434.349999999999</v>
      </c>
      <c r="G54" s="75">
        <f>1-(+F54/E54)</f>
        <v>0.91957148970356895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>
        <v>25457.46</v>
      </c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424</v>
      </c>
      <c r="E60" s="82">
        <f>SUM(E44:E59)</f>
        <v>34355286.020000003</v>
      </c>
      <c r="F60" s="82">
        <f>SUM(F44:F59)</f>
        <v>3650464.97</v>
      </c>
      <c r="G60" s="83">
        <f>1-(F60/E60)</f>
        <v>0.89374371769529515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3905880.97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712898</v>
      </c>
      <c r="F9" s="74">
        <v>69383.5</v>
      </c>
      <c r="G9" s="75">
        <f>F9/E9</f>
        <v>9.7325984923509398E-2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1059988</v>
      </c>
      <c r="F11" s="74">
        <v>276081.5</v>
      </c>
      <c r="G11" s="75">
        <f>F11/E11</f>
        <v>0.26045719385502475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938869</v>
      </c>
      <c r="F13" s="74">
        <v>156624.79999999999</v>
      </c>
      <c r="G13" s="75">
        <f>F13/E13</f>
        <v>0.16682284748990539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133481</v>
      </c>
      <c r="F17" s="74">
        <v>46030</v>
      </c>
      <c r="G17" s="75">
        <f t="shared" ref="G17:G24" si="0">F17/E17</f>
        <v>0.34484308628194277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1043422</v>
      </c>
      <c r="F18" s="74">
        <v>376054</v>
      </c>
      <c r="G18" s="75">
        <f t="shared" si="0"/>
        <v>0.36040451514344146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21657</v>
      </c>
      <c r="F20" s="74">
        <v>7301</v>
      </c>
      <c r="G20" s="75">
        <f t="shared" si="0"/>
        <v>0.33711963799233502</v>
      </c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5795138</v>
      </c>
      <c r="F21" s="74">
        <v>445818</v>
      </c>
      <c r="G21" s="75">
        <f t="shared" si="0"/>
        <v>7.6929660691427884E-2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591694</v>
      </c>
      <c r="F22" s="74">
        <v>161291</v>
      </c>
      <c r="G22" s="75">
        <f t="shared" si="0"/>
        <v>0.27259191406368832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633156</v>
      </c>
      <c r="F23" s="74">
        <v>114668.5</v>
      </c>
      <c r="G23" s="75">
        <f t="shared" si="0"/>
        <v>0.18110623606188681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142162</v>
      </c>
      <c r="F24" s="74">
        <v>142162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35759</v>
      </c>
      <c r="F26" s="74">
        <v>-7016</v>
      </c>
      <c r="G26" s="75">
        <f>F26/E26</f>
        <v>-0.19620235465197572</v>
      </c>
      <c r="H26" s="15"/>
    </row>
    <row r="27" spans="1:8" ht="15.75" x14ac:dyDescent="0.2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87820</v>
      </c>
      <c r="F28" s="74">
        <v>37224</v>
      </c>
      <c r="G28" s="75">
        <f>F28/E28</f>
        <v>0.42386700068321564</v>
      </c>
      <c r="H28" s="15"/>
    </row>
    <row r="29" spans="1:8" ht="15.75" x14ac:dyDescent="0.25">
      <c r="A29" s="70" t="s">
        <v>120</v>
      </c>
      <c r="B29" s="13"/>
      <c r="C29" s="14"/>
      <c r="D29" s="73">
        <v>1</v>
      </c>
      <c r="E29" s="74">
        <v>69855</v>
      </c>
      <c r="F29" s="74">
        <v>26123.5</v>
      </c>
      <c r="G29" s="75">
        <f>F29/E29</f>
        <v>0.37396750411566815</v>
      </c>
      <c r="H29" s="15"/>
    </row>
    <row r="30" spans="1:8" ht="15.75" x14ac:dyDescent="0.2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1565868</v>
      </c>
      <c r="F32" s="76">
        <v>264130.5</v>
      </c>
      <c r="G32" s="75">
        <f>F32/E32</f>
        <v>0.16867992704365886</v>
      </c>
      <c r="H32" s="15"/>
    </row>
    <row r="33" spans="1:8" ht="15.75" x14ac:dyDescent="0.2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353143</v>
      </c>
      <c r="F34" s="74">
        <v>59311</v>
      </c>
      <c r="G34" s="75">
        <f>F34/E34</f>
        <v>0.16795179289976014</v>
      </c>
      <c r="H34" s="15"/>
    </row>
    <row r="35" spans="1:8" x14ac:dyDescent="0.2">
      <c r="A35" s="16" t="s">
        <v>28</v>
      </c>
      <c r="B35" s="13"/>
      <c r="C35" s="14"/>
      <c r="D35" s="77"/>
      <c r="E35" s="78">
        <v>1424125</v>
      </c>
      <c r="F35" s="74">
        <v>200483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62</v>
      </c>
      <c r="E39" s="82">
        <f>SUM(E9:E38)</f>
        <v>14609035</v>
      </c>
      <c r="F39" s="82">
        <f>SUM(F9:F38)</f>
        <v>2375670.2999999998</v>
      </c>
      <c r="G39" s="83">
        <f>F39/E39</f>
        <v>0.16261651094682159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141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31884795.670000002</v>
      </c>
      <c r="F58" s="74">
        <v>1750179.23</v>
      </c>
      <c r="G58" s="75">
        <f t="shared" ref="G58:G64" si="1">1-(+F58/E58)</f>
        <v>0.94510928506132086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2932803.95</v>
      </c>
      <c r="F59" s="74">
        <v>318894.27</v>
      </c>
      <c r="G59" s="75">
        <f t="shared" si="1"/>
        <v>0.8912664209961938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18668967</v>
      </c>
      <c r="F60" s="74">
        <v>1354457.67</v>
      </c>
      <c r="G60" s="75">
        <f t="shared" si="1"/>
        <v>0.92744870832971105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500756.5</v>
      </c>
      <c r="F61" s="74">
        <v>-54635.58</v>
      </c>
      <c r="G61" s="75">
        <f t="shared" si="1"/>
        <v>1.1091060824971817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13085873.08</v>
      </c>
      <c r="F62" s="74">
        <v>825313.63</v>
      </c>
      <c r="G62" s="75">
        <f t="shared" si="1"/>
        <v>0.93693094645237074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206272</v>
      </c>
      <c r="F63" s="74">
        <v>15742</v>
      </c>
      <c r="G63" s="75">
        <f t="shared" si="1"/>
        <v>0.92368329196400867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1929705</v>
      </c>
      <c r="F64" s="74">
        <v>158570</v>
      </c>
      <c r="G64" s="75">
        <f t="shared" si="1"/>
        <v>0.9178268180887752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341950</v>
      </c>
      <c r="F66" s="74">
        <v>28796.3</v>
      </c>
      <c r="G66" s="75">
        <f>1-(+F66/E66)</f>
        <v>0.91578798069893264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189000</v>
      </c>
      <c r="F67" s="74">
        <v>-28100</v>
      </c>
      <c r="G67" s="75">
        <f>1-(+F67/E67)</f>
        <v>1.1486772486772487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113757689.17</v>
      </c>
      <c r="F68" s="74">
        <v>12599531.83</v>
      </c>
      <c r="G68" s="75">
        <f>1-(+F68/E68)</f>
        <v>0.8892423719053294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183497812.37</v>
      </c>
      <c r="F75" s="82">
        <f>SUM(F58:F74)</f>
        <v>16968749.350000001</v>
      </c>
      <c r="G75" s="83">
        <f>1-(+F75/E75)</f>
        <v>0.90752614905411144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19344419.650000002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L21" sqref="L2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1862331</v>
      </c>
      <c r="F10" s="74">
        <v>528047</v>
      </c>
      <c r="G10" s="100">
        <f>F10/E10</f>
        <v>0.28354089579134967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1172418</v>
      </c>
      <c r="F11" s="74">
        <v>331983.5</v>
      </c>
      <c r="G11" s="100">
        <f>F11/E11</f>
        <v>0.28316138100916227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388900</v>
      </c>
      <c r="F14" s="74">
        <v>88540.5</v>
      </c>
      <c r="G14" s="100">
        <f>F14/E14</f>
        <v>0.22766906659809719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886563</v>
      </c>
      <c r="F17" s="74">
        <v>88830.5</v>
      </c>
      <c r="G17" s="75">
        <f t="shared" ref="G17:G22" si="0">F17/E17</f>
        <v>0.10019648913839174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1277048</v>
      </c>
      <c r="F18" s="74">
        <v>542032.5</v>
      </c>
      <c r="G18" s="100">
        <f t="shared" si="0"/>
        <v>0.42444175943269163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494728</v>
      </c>
      <c r="F19" s="74">
        <v>131607.5</v>
      </c>
      <c r="G19" s="75">
        <f t="shared" si="0"/>
        <v>0.26601991397293057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1968339</v>
      </c>
      <c r="F21" s="74">
        <v>869478.5</v>
      </c>
      <c r="G21" s="75">
        <f t="shared" si="0"/>
        <v>0.44173208984834422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818745</v>
      </c>
      <c r="F22" s="74">
        <v>70525.5</v>
      </c>
      <c r="G22" s="75">
        <f t="shared" si="0"/>
        <v>8.6138541304069033E-2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714189</v>
      </c>
      <c r="F23" s="74">
        <v>154794</v>
      </c>
      <c r="G23" s="75">
        <f>F23/E23</f>
        <v>0.21674094672418645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253828</v>
      </c>
      <c r="F24" s="74">
        <v>253828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51130</v>
      </c>
      <c r="F26" s="74">
        <v>-190803</v>
      </c>
      <c r="G26" s="75">
        <f>F26/E26</f>
        <v>-3.731723058869548</v>
      </c>
      <c r="H26" s="15"/>
    </row>
    <row r="27" spans="1:8" ht="15.75" x14ac:dyDescent="0.2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188736</v>
      </c>
      <c r="F28" s="74">
        <v>88117</v>
      </c>
      <c r="G28" s="75">
        <f>F28/E28</f>
        <v>0.4668796625974907</v>
      </c>
      <c r="H28" s="15"/>
    </row>
    <row r="29" spans="1:8" ht="15.75" x14ac:dyDescent="0.2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152</v>
      </c>
      <c r="B31" s="13"/>
      <c r="C31" s="14"/>
      <c r="D31" s="73">
        <v>1</v>
      </c>
      <c r="E31" s="103">
        <v>166066</v>
      </c>
      <c r="F31" s="74">
        <v>46123</v>
      </c>
      <c r="G31" s="100">
        <f>F31/E31</f>
        <v>0.27773897125239361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149</v>
      </c>
      <c r="B33" s="13"/>
      <c r="C33" s="14"/>
      <c r="D33" s="73">
        <v>2</v>
      </c>
      <c r="E33" s="99">
        <v>358587</v>
      </c>
      <c r="F33" s="74">
        <v>120657</v>
      </c>
      <c r="G33" s="100">
        <f>F33/E33</f>
        <v>0.33647901346116843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56</v>
      </c>
      <c r="E39" s="82">
        <f>SUM(E9:E38)</f>
        <v>10601608</v>
      </c>
      <c r="F39" s="82">
        <f>SUM(F9:F38)</f>
        <v>3123761.5</v>
      </c>
      <c r="G39" s="83">
        <f>F39/E39</f>
        <v>0.29464978331588942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6868283.0999999996</v>
      </c>
      <c r="F44" s="74">
        <v>416513.42</v>
      </c>
      <c r="G44" s="75">
        <f>1-(+F44/E44)</f>
        <v>0.93935698136845869</v>
      </c>
      <c r="H44" s="15"/>
    </row>
    <row r="45" spans="1:8" ht="15.75" x14ac:dyDescent="0.25">
      <c r="A45" s="27" t="s">
        <v>34</v>
      </c>
      <c r="B45" s="28"/>
      <c r="C45" s="14"/>
      <c r="D45" s="73">
        <v>15</v>
      </c>
      <c r="E45" s="74">
        <v>5251382.12</v>
      </c>
      <c r="F45" s="74">
        <v>604305.66</v>
      </c>
      <c r="G45" s="75">
        <f t="shared" ref="G45:G54" si="1">1-(+F45/E45)</f>
        <v>0.88492445489759941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10818225.65</v>
      </c>
      <c r="F46" s="74">
        <v>659076.82999999996</v>
      </c>
      <c r="G46" s="75">
        <f t="shared" si="1"/>
        <v>0.93907717852049055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15628296</v>
      </c>
      <c r="F48" s="74">
        <v>1156891.46</v>
      </c>
      <c r="G48" s="75">
        <f t="shared" si="1"/>
        <v>0.92597456178203941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1463713</v>
      </c>
      <c r="F49" s="74">
        <v>3494</v>
      </c>
      <c r="G49" s="75">
        <f t="shared" si="1"/>
        <v>0.9976129200191568</v>
      </c>
      <c r="H49" s="15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1533950</v>
      </c>
      <c r="F50" s="74">
        <v>73694.289999999994</v>
      </c>
      <c r="G50" s="75">
        <f t="shared" si="1"/>
        <v>0.95195782783011185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204520</v>
      </c>
      <c r="F51" s="74">
        <v>-10130</v>
      </c>
      <c r="G51" s="75">
        <f t="shared" si="1"/>
        <v>1.0495306082534714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407175</v>
      </c>
      <c r="F52" s="74">
        <v>-42415</v>
      </c>
      <c r="G52" s="75">
        <f t="shared" si="1"/>
        <v>1.1041689691164733</v>
      </c>
      <c r="H52" s="15"/>
    </row>
    <row r="53" spans="1:8" ht="15.75" x14ac:dyDescent="0.25">
      <c r="A53" s="29" t="s">
        <v>60</v>
      </c>
      <c r="B53" s="30"/>
      <c r="C53" s="14"/>
      <c r="D53" s="73">
        <v>3</v>
      </c>
      <c r="E53" s="74">
        <v>180400</v>
      </c>
      <c r="F53" s="74">
        <v>74800</v>
      </c>
      <c r="G53" s="75">
        <f t="shared" si="1"/>
        <v>0.58536585365853666</v>
      </c>
      <c r="H53" s="15"/>
    </row>
    <row r="54" spans="1:8" ht="15.75" x14ac:dyDescent="0.25">
      <c r="A54" s="27" t="s">
        <v>61</v>
      </c>
      <c r="B54" s="30"/>
      <c r="C54" s="14"/>
      <c r="D54" s="73">
        <v>624</v>
      </c>
      <c r="E54" s="74">
        <v>66103598.850000001</v>
      </c>
      <c r="F54" s="74">
        <v>7631431.96</v>
      </c>
      <c r="G54" s="75">
        <f t="shared" si="1"/>
        <v>0.88455345710727518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938</v>
      </c>
      <c r="E61" s="82">
        <f>SUM(E44:E60)</f>
        <v>108459543.72</v>
      </c>
      <c r="F61" s="82">
        <f>SUM(F44:F60)</f>
        <v>10567662.620000001</v>
      </c>
      <c r="G61" s="83">
        <f>1-(F61/E61)</f>
        <v>0.90256585766872155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10567662.620000001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321277</v>
      </c>
      <c r="F10" s="74">
        <v>42669</v>
      </c>
      <c r="G10" s="75">
        <f>F10/E10</f>
        <v>0.13281062758927653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46573</v>
      </c>
      <c r="F12" s="74">
        <v>9080.5</v>
      </c>
      <c r="G12" s="75">
        <f>F12/E12</f>
        <v>0.19497348248985463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130</v>
      </c>
      <c r="B14" s="13"/>
      <c r="C14" s="14"/>
      <c r="D14" s="73">
        <v>7</v>
      </c>
      <c r="E14" s="74">
        <v>3649052</v>
      </c>
      <c r="F14" s="74">
        <v>577849</v>
      </c>
      <c r="G14" s="75">
        <f>F14/E14</f>
        <v>0.15835592367551901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132</v>
      </c>
      <c r="B17" s="13"/>
      <c r="C17" s="14"/>
      <c r="D17" s="73">
        <v>1</v>
      </c>
      <c r="E17" s="74">
        <v>8545</v>
      </c>
      <c r="F17" s="74">
        <v>-2320</v>
      </c>
      <c r="G17" s="75">
        <f>F17/E17</f>
        <v>-0.27150380339379754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522855</v>
      </c>
      <c r="F18" s="74">
        <v>120050.5</v>
      </c>
      <c r="G18" s="75">
        <f>F18/E18</f>
        <v>0.22960572242782415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118</v>
      </c>
      <c r="B23" s="13"/>
      <c r="C23" s="14"/>
      <c r="D23" s="73">
        <v>7</v>
      </c>
      <c r="E23" s="74">
        <v>733708</v>
      </c>
      <c r="F23" s="74">
        <v>94114</v>
      </c>
      <c r="G23" s="75">
        <f>F23/E23</f>
        <v>0.1282717375304617</v>
      </c>
      <c r="H23" s="15"/>
    </row>
    <row r="24" spans="1:8" ht="15.75" x14ac:dyDescent="0.25">
      <c r="A24" s="93" t="s">
        <v>156</v>
      </c>
      <c r="B24" s="13"/>
      <c r="C24" s="14"/>
      <c r="D24" s="73">
        <v>1</v>
      </c>
      <c r="E24" s="74">
        <v>390975</v>
      </c>
      <c r="F24" s="74">
        <v>59954.5</v>
      </c>
      <c r="G24" s="75">
        <f>F24/E24</f>
        <v>0.15334612187480018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114398</v>
      </c>
      <c r="F25" s="74">
        <v>22983</v>
      </c>
      <c r="G25" s="75">
        <f>F25/E25</f>
        <v>0.20090386195562859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5787383</v>
      </c>
      <c r="F39" s="82">
        <f>SUM(F9:F38)</f>
        <v>924380.5</v>
      </c>
      <c r="G39" s="83">
        <f>F39/E39</f>
        <v>0.15972340175170713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51</v>
      </c>
      <c r="E46" s="74">
        <v>1727842.75</v>
      </c>
      <c r="F46" s="74">
        <v>149866.54999999999</v>
      </c>
      <c r="G46" s="75">
        <f>1-(+F46/E46)</f>
        <v>0.91326377935723602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1451118</v>
      </c>
      <c r="F47" s="74">
        <v>70520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58</v>
      </c>
      <c r="E48" s="74">
        <v>4407522</v>
      </c>
      <c r="F48" s="74">
        <v>392533.14</v>
      </c>
      <c r="G48" s="75">
        <f>1-(+F48/E48)</f>
        <v>0.91094017454705845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1187265</v>
      </c>
      <c r="F50" s="74">
        <v>93335</v>
      </c>
      <c r="G50" s="75">
        <f>1-(+F50/E50)</f>
        <v>0.92138654807477693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40840451.399999999</v>
      </c>
      <c r="F54" s="74">
        <v>4984214.24</v>
      </c>
      <c r="G54" s="75">
        <f>1-(+F54/E54)</f>
        <v>0.87795888465620631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127</v>
      </c>
      <c r="B56" s="30"/>
      <c r="C56" s="14"/>
      <c r="D56" s="73">
        <v>216</v>
      </c>
      <c r="E56" s="74">
        <v>33914131.25</v>
      </c>
      <c r="F56" s="74">
        <v>3722819.19</v>
      </c>
      <c r="G56" s="75">
        <f>1-(+F56/E56)</f>
        <v>0.8902280833155648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879</v>
      </c>
      <c r="E62" s="82">
        <f>SUM(E44:E61)</f>
        <v>83528330.400000006</v>
      </c>
      <c r="F62" s="82">
        <f>SUM(F44:F61)</f>
        <v>9413288.1199999992</v>
      </c>
      <c r="G62" s="83">
        <f>1-(+F62/E62)</f>
        <v>0.88730424665593466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10337668.619999999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6</v>
      </c>
      <c r="E11" s="99">
        <v>908494</v>
      </c>
      <c r="F11" s="74">
        <v>94262.5</v>
      </c>
      <c r="G11" s="75">
        <f t="shared" ref="G11:G23" si="0">F11/E11</f>
        <v>0.10375687676528408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144351</v>
      </c>
      <c r="F13" s="74">
        <v>34150</v>
      </c>
      <c r="G13" s="75">
        <f t="shared" si="0"/>
        <v>0.23657612347680307</v>
      </c>
      <c r="H13" s="15"/>
    </row>
    <row r="14" spans="1:8" ht="15.75" x14ac:dyDescent="0.25">
      <c r="A14" s="93" t="s">
        <v>130</v>
      </c>
      <c r="B14" s="13"/>
      <c r="C14" s="14"/>
      <c r="D14" s="73">
        <v>3</v>
      </c>
      <c r="E14" s="99">
        <v>928492</v>
      </c>
      <c r="F14" s="74">
        <v>4229</v>
      </c>
      <c r="G14" s="75">
        <f t="shared" si="0"/>
        <v>4.5546972941070034E-3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102906</v>
      </c>
      <c r="F15" s="74">
        <v>34506</v>
      </c>
      <c r="G15" s="75">
        <f t="shared" si="0"/>
        <v>0.33531572503061047</v>
      </c>
      <c r="H15" s="15"/>
    </row>
    <row r="16" spans="1:8" ht="15.75" x14ac:dyDescent="0.25">
      <c r="A16" s="93" t="s">
        <v>112</v>
      </c>
      <c r="B16" s="13"/>
      <c r="C16" s="14"/>
      <c r="D16" s="73">
        <v>2</v>
      </c>
      <c r="E16" s="99">
        <v>180483</v>
      </c>
      <c r="F16" s="74">
        <v>60280</v>
      </c>
      <c r="G16" s="75">
        <f t="shared" si="0"/>
        <v>0.33399267521040765</v>
      </c>
      <c r="H16" s="15"/>
    </row>
    <row r="17" spans="1:8" ht="15.75" x14ac:dyDescent="0.25">
      <c r="A17" s="93" t="s">
        <v>132</v>
      </c>
      <c r="B17" s="13"/>
      <c r="C17" s="14"/>
      <c r="D17" s="73">
        <v>1</v>
      </c>
      <c r="E17" s="99">
        <v>73982</v>
      </c>
      <c r="F17" s="74">
        <v>9812.5</v>
      </c>
      <c r="G17" s="75">
        <f t="shared" si="0"/>
        <v>0.13263361358168202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235945</v>
      </c>
      <c r="F18" s="74">
        <v>95190.5</v>
      </c>
      <c r="G18" s="75">
        <f t="shared" si="0"/>
        <v>0.40344359914386829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1234635</v>
      </c>
      <c r="F19" s="74">
        <v>244899</v>
      </c>
      <c r="G19" s="75">
        <f t="shared" si="0"/>
        <v>0.19835740927480591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125</v>
      </c>
      <c r="B21" s="13"/>
      <c r="C21" s="14"/>
      <c r="D21" s="73">
        <v>2</v>
      </c>
      <c r="E21" s="99">
        <v>369516</v>
      </c>
      <c r="F21" s="74">
        <v>109904</v>
      </c>
      <c r="G21" s="75">
        <f t="shared" si="0"/>
        <v>0.29742690438303077</v>
      </c>
      <c r="H21" s="15"/>
    </row>
    <row r="22" spans="1:8" ht="15.75" x14ac:dyDescent="0.25">
      <c r="A22" s="93" t="s">
        <v>155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118</v>
      </c>
      <c r="B23" s="13"/>
      <c r="C23" s="14"/>
      <c r="D23" s="73">
        <v>12</v>
      </c>
      <c r="E23" s="99">
        <v>2023371</v>
      </c>
      <c r="F23" s="74">
        <v>507978</v>
      </c>
      <c r="G23" s="75">
        <f t="shared" si="0"/>
        <v>0.25105529336933269</v>
      </c>
      <c r="H23" s="15"/>
    </row>
    <row r="24" spans="1:8" ht="15.75" x14ac:dyDescent="0.25">
      <c r="A24" s="93" t="s">
        <v>156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629587</v>
      </c>
      <c r="F25" s="74">
        <v>147382</v>
      </c>
      <c r="G25" s="75">
        <f>F25/E25</f>
        <v>0.2340931436004873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2</v>
      </c>
      <c r="E30" s="99">
        <v>61746</v>
      </c>
      <c r="F30" s="74">
        <v>20376</v>
      </c>
      <c r="G30" s="75">
        <f>F30/E30</f>
        <v>0.32999708483140611</v>
      </c>
      <c r="H30" s="15"/>
    </row>
    <row r="31" spans="1:8" ht="15.75" x14ac:dyDescent="0.2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158844</v>
      </c>
      <c r="F32" s="74">
        <v>60988</v>
      </c>
      <c r="G32" s="75">
        <f>F32/E32</f>
        <v>0.38394903175442574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58980</v>
      </c>
      <c r="F33" s="74">
        <v>21405.5</v>
      </c>
      <c r="G33" s="75">
        <f>F33/E33</f>
        <v>0.36292811122414376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1316147</v>
      </c>
      <c r="F34" s="74">
        <v>146807</v>
      </c>
      <c r="G34" s="75">
        <f>F34/E34</f>
        <v>0.11154301153290627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8427479</v>
      </c>
      <c r="F39" s="82">
        <f>SUM(F9:F38)</f>
        <v>1592170</v>
      </c>
      <c r="G39" s="83">
        <f>F39/E39</f>
        <v>0.18892601215618574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114</v>
      </c>
      <c r="E44" s="74">
        <v>13697834.699999999</v>
      </c>
      <c r="F44" s="74">
        <v>621019.51</v>
      </c>
      <c r="G44" s="75">
        <f>1-(+F44/E44)</f>
        <v>0.95466294318765577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7100097.5599999996</v>
      </c>
      <c r="F45" s="74">
        <v>539303.28</v>
      </c>
      <c r="G45" s="75">
        <f t="shared" ref="G45:G53" si="1">1-(+F45/E45)</f>
        <v>0.92404283526492836</v>
      </c>
      <c r="H45" s="15"/>
    </row>
    <row r="46" spans="1:8" ht="15.75" x14ac:dyDescent="0.25">
      <c r="A46" s="27" t="s">
        <v>35</v>
      </c>
      <c r="B46" s="28"/>
      <c r="C46" s="14"/>
      <c r="D46" s="73">
        <v>216</v>
      </c>
      <c r="E46" s="74">
        <v>6454602.25</v>
      </c>
      <c r="F46" s="74">
        <v>505725.24</v>
      </c>
      <c r="G46" s="75">
        <f t="shared" si="1"/>
        <v>0.92164889168809738</v>
      </c>
      <c r="H46" s="15"/>
    </row>
    <row r="47" spans="1:8" ht="15.75" x14ac:dyDescent="0.25">
      <c r="A47" s="27" t="s">
        <v>36</v>
      </c>
      <c r="B47" s="28"/>
      <c r="C47" s="14"/>
      <c r="D47" s="73">
        <v>8</v>
      </c>
      <c r="E47" s="74">
        <v>200236.5</v>
      </c>
      <c r="F47" s="74">
        <v>27615.35</v>
      </c>
      <c r="G47" s="75">
        <f t="shared" si="1"/>
        <v>0.86208633291133241</v>
      </c>
      <c r="H47" s="15"/>
    </row>
    <row r="48" spans="1:8" ht="15.75" x14ac:dyDescent="0.25">
      <c r="A48" s="27" t="s">
        <v>37</v>
      </c>
      <c r="B48" s="28"/>
      <c r="C48" s="14"/>
      <c r="D48" s="73">
        <v>122</v>
      </c>
      <c r="E48" s="74">
        <v>18487727.02</v>
      </c>
      <c r="F48" s="74">
        <v>1119902.57</v>
      </c>
      <c r="G48" s="75">
        <f t="shared" si="1"/>
        <v>0.9394245399237835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1753715</v>
      </c>
      <c r="F50" s="74">
        <v>136260</v>
      </c>
      <c r="G50" s="75">
        <f t="shared" si="1"/>
        <v>0.92230208443219108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301880</v>
      </c>
      <c r="F51" s="74">
        <v>-30480</v>
      </c>
      <c r="G51" s="75">
        <f t="shared" si="1"/>
        <v>1.1009672717636148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764600</v>
      </c>
      <c r="F52" s="74">
        <v>2975</v>
      </c>
      <c r="G52" s="75">
        <f t="shared" si="1"/>
        <v>0.99610907664138115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320300</v>
      </c>
      <c r="F53" s="74">
        <v>-14000</v>
      </c>
      <c r="G53" s="75">
        <f t="shared" si="1"/>
        <v>1.0437090227911332</v>
      </c>
      <c r="H53" s="15"/>
    </row>
    <row r="54" spans="1:8" ht="15.75" x14ac:dyDescent="0.25">
      <c r="A54" s="27" t="s">
        <v>61</v>
      </c>
      <c r="B54" s="30"/>
      <c r="C54" s="14"/>
      <c r="D54" s="73">
        <v>1266</v>
      </c>
      <c r="E54" s="74">
        <v>98242104.219999999</v>
      </c>
      <c r="F54" s="74">
        <v>11287937.050000001</v>
      </c>
      <c r="G54" s="75">
        <f>1-(+F54/E54)</f>
        <v>0.88510082169329163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543459.38</v>
      </c>
      <c r="F55" s="74">
        <v>66434.570000000007</v>
      </c>
      <c r="G55" s="75">
        <f>1-(+F55/E55)</f>
        <v>0.87775614435065963</v>
      </c>
      <c r="H55" s="15"/>
    </row>
    <row r="56" spans="1:8" ht="15.75" x14ac:dyDescent="0.2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1791</v>
      </c>
      <c r="E62" s="82">
        <f>SUM(E44:E61)</f>
        <v>147866556.63</v>
      </c>
      <c r="F62" s="82">
        <f>SUM(F44:F61)</f>
        <v>14262692.57</v>
      </c>
      <c r="G62" s="83">
        <f>1-(F62/E62)</f>
        <v>0.90354348613331881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15854862.57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99840</v>
      </c>
      <c r="F9" s="74">
        <v>26703.5</v>
      </c>
      <c r="G9" s="75">
        <f>F9/E9</f>
        <v>0.26746294070512822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48816</v>
      </c>
      <c r="F31" s="74">
        <v>11939</v>
      </c>
      <c r="G31" s="75">
        <f>+F31/E31</f>
        <v>0.24457145198295641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3</v>
      </c>
      <c r="E39" s="82">
        <f>SUM(E9:E38)</f>
        <v>148656</v>
      </c>
      <c r="F39" s="82">
        <f>SUM(F9:F38)</f>
        <v>38642.5</v>
      </c>
      <c r="G39" s="83">
        <f>F39/E39</f>
        <v>0.25994578086320097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692760.4</v>
      </c>
      <c r="F44" s="74">
        <v>51557.9</v>
      </c>
      <c r="G44" s="75">
        <f>1-(+F44/E44)</f>
        <v>0.92557614436390989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20</v>
      </c>
      <c r="E46" s="74">
        <v>537312.5</v>
      </c>
      <c r="F46" s="74">
        <v>69644.490000000005</v>
      </c>
      <c r="G46" s="75">
        <f>1-(+F46/E46)</f>
        <v>0.87038364080493191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501056.5</v>
      </c>
      <c r="F47" s="74">
        <v>62794.5</v>
      </c>
      <c r="G47" s="75">
        <f>1-(+F47/E47)</f>
        <v>0.87467581001344163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24</v>
      </c>
      <c r="E48" s="74">
        <v>1653754.23</v>
      </c>
      <c r="F48" s="74">
        <v>25144.28</v>
      </c>
      <c r="G48" s="75">
        <f>1-(+F48/E48)</f>
        <v>0.98479563677366977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624494</v>
      </c>
      <c r="F50" s="74">
        <v>76024.850000000006</v>
      </c>
      <c r="G50" s="75">
        <f>1-(+F50/E50)</f>
        <v>0.87826168065665966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332</v>
      </c>
      <c r="E53" s="74">
        <v>24295625.219999999</v>
      </c>
      <c r="F53" s="74">
        <v>2788851.4</v>
      </c>
      <c r="G53" s="75">
        <f>1-(+F53/E53)</f>
        <v>0.88521178711201731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416</v>
      </c>
      <c r="E60" s="82">
        <f>SUM(E44:E59)</f>
        <v>28305002.849999998</v>
      </c>
      <c r="F60" s="82">
        <f>SUM(F44:F59)</f>
        <v>3074017.42</v>
      </c>
      <c r="G60" s="83">
        <f>1-(F60/E60)</f>
        <v>0.89139667512875731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3112659.92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tabSelected="1" showOutlineSymbols="0" topLeftCell="A9" zoomScale="87" zoomScaleNormal="87" workbookViewId="0">
      <selection activeCell="N26" sqref="N26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947190</v>
      </c>
      <c r="F10" s="74">
        <v>153310.5</v>
      </c>
      <c r="G10" s="104">
        <f>F10/E10</f>
        <v>0.16185823330060495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360156</v>
      </c>
      <c r="F11" s="74">
        <v>122145.2</v>
      </c>
      <c r="G11" s="104">
        <f>F11/E11</f>
        <v>0.33914525927653572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181577</v>
      </c>
      <c r="F12" s="74">
        <v>88639</v>
      </c>
      <c r="G12" s="104">
        <f>F12/E12</f>
        <v>0.4881620469552862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4475376</v>
      </c>
      <c r="F13" s="74">
        <v>1087905.5</v>
      </c>
      <c r="G13" s="104">
        <f>F13/E13</f>
        <v>0.24308694956580185</v>
      </c>
      <c r="H13" s="15"/>
    </row>
    <row r="14" spans="1:8" ht="15.75" x14ac:dyDescent="0.2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1399970</v>
      </c>
      <c r="F18" s="74">
        <v>340577</v>
      </c>
      <c r="G18" s="104">
        <f>F18/E18</f>
        <v>0.24327449873925869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2787022</v>
      </c>
      <c r="F19" s="74">
        <v>997522</v>
      </c>
      <c r="G19" s="104">
        <f>F19/E19</f>
        <v>0.35791680151789257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2429193</v>
      </c>
      <c r="F21" s="74">
        <v>604111.5</v>
      </c>
      <c r="G21" s="104">
        <f>F21/E21</f>
        <v>0.24868814458134861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157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150</v>
      </c>
      <c r="B24" s="13"/>
      <c r="C24" s="14"/>
      <c r="D24" s="73">
        <v>1</v>
      </c>
      <c r="E24" s="74">
        <v>482080</v>
      </c>
      <c r="F24" s="74">
        <v>128082</v>
      </c>
      <c r="G24" s="104">
        <f>F24/E24</f>
        <v>0.26568619316296049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1627954</v>
      </c>
      <c r="F25" s="74">
        <v>510053</v>
      </c>
      <c r="G25" s="104">
        <f>F25/E25</f>
        <v>0.31330922126792282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373009</v>
      </c>
      <c r="F26" s="74">
        <v>373009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80486</v>
      </c>
      <c r="F28" s="74">
        <v>36836</v>
      </c>
      <c r="G28" s="104">
        <f>F28/E28</f>
        <v>0.45766965683472904</v>
      </c>
      <c r="H28" s="15"/>
    </row>
    <row r="29" spans="1:8" ht="15.75" x14ac:dyDescent="0.25">
      <c r="A29" s="70" t="s">
        <v>159</v>
      </c>
      <c r="B29" s="13"/>
      <c r="C29" s="14"/>
      <c r="D29" s="73">
        <v>1</v>
      </c>
      <c r="E29" s="74">
        <v>1673856</v>
      </c>
      <c r="F29" s="74">
        <v>94074</v>
      </c>
      <c r="G29" s="104">
        <f>F29/E29</f>
        <v>5.6201967194310622E-2</v>
      </c>
      <c r="H29" s="15"/>
    </row>
    <row r="30" spans="1:8" ht="15.75" x14ac:dyDescent="0.2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149</v>
      </c>
      <c r="B32" s="13"/>
      <c r="C32" s="14"/>
      <c r="D32" s="73">
        <v>2</v>
      </c>
      <c r="E32" s="74">
        <v>328240</v>
      </c>
      <c r="F32" s="74">
        <v>105300.06</v>
      </c>
      <c r="G32" s="104">
        <f>F32/E32</f>
        <v>0.32080203509627103</v>
      </c>
      <c r="H32" s="15"/>
    </row>
    <row r="33" spans="1:8" ht="15.75" x14ac:dyDescent="0.25">
      <c r="A33" s="70" t="s">
        <v>160</v>
      </c>
      <c r="B33" s="13"/>
      <c r="C33" s="14"/>
      <c r="D33" s="73">
        <v>2</v>
      </c>
      <c r="E33" s="74">
        <v>707279</v>
      </c>
      <c r="F33" s="74">
        <v>230869.17</v>
      </c>
      <c r="G33" s="104">
        <f>F33/E33</f>
        <v>0.32641881068149914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2840995</v>
      </c>
      <c r="F34" s="74">
        <v>494731</v>
      </c>
      <c r="G34" s="104">
        <f>F34/E34</f>
        <v>0.17414004600500882</v>
      </c>
      <c r="H34" s="15"/>
    </row>
    <row r="35" spans="1:8" x14ac:dyDescent="0.2">
      <c r="A35" s="16" t="s">
        <v>28</v>
      </c>
      <c r="B35" s="13"/>
      <c r="C35" s="14"/>
      <c r="D35" s="77"/>
      <c r="E35" s="95">
        <v>1345620</v>
      </c>
      <c r="F35" s="74">
        <v>200025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68</v>
      </c>
      <c r="E39" s="82">
        <f>SUM(E9:E38)</f>
        <v>22040003</v>
      </c>
      <c r="F39" s="82">
        <f>SUM(F9:F38)</f>
        <v>5567189.9299999997</v>
      </c>
      <c r="G39" s="106">
        <f>F39/E39</f>
        <v>0.25259479002793239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4393515.5</v>
      </c>
      <c r="F44" s="74">
        <v>159252.82</v>
      </c>
      <c r="G44" s="104">
        <f>1-(+F44/E44)</f>
        <v>0.96375275789968196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141</v>
      </c>
      <c r="B53" s="20"/>
      <c r="C53" s="21"/>
      <c r="D53" s="138">
        <f>SUM(D44:D49)</f>
        <v>12</v>
      </c>
      <c r="E53" s="139">
        <f>SUM(E44:E52)</f>
        <v>4393515.5</v>
      </c>
      <c r="F53" s="139">
        <f>SUM(F44:F52)</f>
        <v>159252.82</v>
      </c>
      <c r="G53" s="110">
        <f>1-(+F53/E53)</f>
        <v>0.96375275789968196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 x14ac:dyDescent="0.25">
      <c r="A58" s="27" t="s">
        <v>33</v>
      </c>
      <c r="B58" s="28"/>
      <c r="C58" s="14"/>
      <c r="D58" s="73">
        <v>95</v>
      </c>
      <c r="E58" s="74">
        <v>18066893.800000001</v>
      </c>
      <c r="F58" s="74">
        <v>999185.05</v>
      </c>
      <c r="G58" s="104">
        <f>1-(+F58/E58)</f>
        <v>0.94469524971691587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7003196.9100000001</v>
      </c>
      <c r="F59" s="74">
        <v>636342.35</v>
      </c>
      <c r="G59" s="104">
        <f>1-(+F59/E59)</f>
        <v>0.90913544797071832</v>
      </c>
      <c r="H59" s="15"/>
    </row>
    <row r="60" spans="1:8" ht="15.75" x14ac:dyDescent="0.25">
      <c r="A60" s="27" t="s">
        <v>35</v>
      </c>
      <c r="B60" s="28"/>
      <c r="C60" s="14"/>
      <c r="D60" s="73">
        <v>278</v>
      </c>
      <c r="E60" s="74">
        <v>19529341.75</v>
      </c>
      <c r="F60" s="74">
        <v>852200.61</v>
      </c>
      <c r="G60" s="104">
        <f>1-(+F60/E60)</f>
        <v>0.95636306533475457</v>
      </c>
      <c r="H60" s="15"/>
    </row>
    <row r="61" spans="1:8" ht="15.75" x14ac:dyDescent="0.25">
      <c r="A61" s="27" t="s">
        <v>36</v>
      </c>
      <c r="B61" s="28"/>
      <c r="C61" s="14"/>
      <c r="D61" s="73">
        <v>22</v>
      </c>
      <c r="E61" s="74">
        <v>2328760.5</v>
      </c>
      <c r="F61" s="74">
        <v>218080.76</v>
      </c>
      <c r="G61" s="104">
        <f>1-(+F61/E61)</f>
        <v>0.90635328965773854</v>
      </c>
      <c r="H61" s="15"/>
    </row>
    <row r="62" spans="1:8" ht="15.75" x14ac:dyDescent="0.25">
      <c r="A62" s="27" t="s">
        <v>37</v>
      </c>
      <c r="B62" s="28"/>
      <c r="C62" s="14"/>
      <c r="D62" s="73">
        <v>104</v>
      </c>
      <c r="E62" s="74">
        <v>19535072</v>
      </c>
      <c r="F62" s="74">
        <v>1510968.28</v>
      </c>
      <c r="G62" s="104">
        <f>1-(+F62/E62)</f>
        <v>0.92265355971045304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32</v>
      </c>
      <c r="E64" s="74">
        <v>9002884.5</v>
      </c>
      <c r="F64" s="74">
        <v>451103.25</v>
      </c>
      <c r="G64" s="104">
        <f t="shared" ref="G64:G69" si="0">1-(+F64/E64)</f>
        <v>0.94989347580767025</v>
      </c>
      <c r="H64" s="15"/>
    </row>
    <row r="65" spans="1:8" ht="15.75" x14ac:dyDescent="0.25">
      <c r="A65" s="27" t="s">
        <v>40</v>
      </c>
      <c r="B65" s="28"/>
      <c r="C65" s="14"/>
      <c r="D65" s="73">
        <v>10</v>
      </c>
      <c r="E65" s="74">
        <v>1148750</v>
      </c>
      <c r="F65" s="74">
        <v>83508.69</v>
      </c>
      <c r="G65" s="104">
        <f t="shared" si="0"/>
        <v>0.92730473122959745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719350</v>
      </c>
      <c r="F66" s="74">
        <v>115000</v>
      </c>
      <c r="G66" s="104">
        <f t="shared" si="0"/>
        <v>0.84013345381246962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207700</v>
      </c>
      <c r="F67" s="74">
        <v>-600</v>
      </c>
      <c r="G67" s="104">
        <f t="shared" si="0"/>
        <v>1.0028887818969667</v>
      </c>
      <c r="H67" s="15"/>
    </row>
    <row r="68" spans="1:8" ht="15.75" x14ac:dyDescent="0.25">
      <c r="A68" s="27" t="s">
        <v>99</v>
      </c>
      <c r="B68" s="28"/>
      <c r="C68" s="14"/>
      <c r="D68" s="73">
        <v>1182</v>
      </c>
      <c r="E68" s="74">
        <v>130211043.22</v>
      </c>
      <c r="F68" s="74">
        <v>14766159.630000001</v>
      </c>
      <c r="G68" s="104">
        <f t="shared" si="0"/>
        <v>0.88659825415075111</v>
      </c>
      <c r="H68" s="15"/>
    </row>
    <row r="69" spans="1:8" ht="15.75" x14ac:dyDescent="0.25">
      <c r="A69" s="71" t="s">
        <v>100</v>
      </c>
      <c r="B69" s="30"/>
      <c r="C69" s="14"/>
      <c r="D69" s="73">
        <v>3</v>
      </c>
      <c r="E69" s="74">
        <v>569014</v>
      </c>
      <c r="F69" s="74">
        <v>51624.97</v>
      </c>
      <c r="G69" s="104">
        <f t="shared" si="0"/>
        <v>0.90927293528805975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81">
        <f>SUM(D58:D71)</f>
        <v>1742</v>
      </c>
      <c r="E75" s="82">
        <f>SUM(E58:E74)</f>
        <v>208322006.68000001</v>
      </c>
      <c r="F75" s="82">
        <f>SUM(F58:F74)</f>
        <v>19683573.59</v>
      </c>
      <c r="G75" s="110">
        <f>1-(+F75/E75)</f>
        <v>0.90551370974341849</v>
      </c>
      <c r="H75" s="2"/>
    </row>
    <row r="76" spans="1:8" x14ac:dyDescent="0.2">
      <c r="A76" s="33"/>
      <c r="B76" s="33"/>
      <c r="C76" s="33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6"/>
      <c r="D77" s="36"/>
      <c r="E77" s="36"/>
      <c r="F77" s="37">
        <f>F75+F39+F53</f>
        <v>25410016.34</v>
      </c>
      <c r="G77" s="36"/>
      <c r="H77" s="2"/>
    </row>
    <row r="78" spans="1:8" ht="18" x14ac:dyDescent="0.25">
      <c r="A78" s="35"/>
      <c r="B78" s="36"/>
      <c r="C78" s="36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2425941</v>
      </c>
      <c r="F13" s="111">
        <v>775969.24</v>
      </c>
      <c r="G13" s="104">
        <f>F13/E13</f>
        <v>0.31986319535388535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545589</v>
      </c>
      <c r="F14" s="111">
        <v>136029.5</v>
      </c>
      <c r="G14" s="104">
        <f>F14/E14</f>
        <v>0.24932595781806452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113085</v>
      </c>
      <c r="F16" s="111">
        <v>28128</v>
      </c>
      <c r="G16" s="104">
        <f>F16/E16</f>
        <v>0.24873325374718133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568422</v>
      </c>
      <c r="F17" s="111">
        <v>192157</v>
      </c>
      <c r="G17" s="104">
        <f>F17/E17</f>
        <v>0.33805341805911804</v>
      </c>
      <c r="H17" s="15"/>
    </row>
    <row r="18" spans="1:8" ht="15.75" x14ac:dyDescent="0.25">
      <c r="A18" s="70" t="s">
        <v>115</v>
      </c>
      <c r="B18" s="13"/>
      <c r="C18" s="14"/>
      <c r="D18" s="73">
        <v>1</v>
      </c>
      <c r="E18" s="99">
        <v>351704</v>
      </c>
      <c r="F18" s="111">
        <v>106948.5</v>
      </c>
      <c r="G18" s="104">
        <f>F18/E18</f>
        <v>0.30408667515865612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920438</v>
      </c>
      <c r="F20" s="111">
        <v>263402</v>
      </c>
      <c r="G20" s="104">
        <f>F20/E20</f>
        <v>0.28617027980157272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116</v>
      </c>
      <c r="B23" s="13"/>
      <c r="C23" s="14"/>
      <c r="D23" s="73">
        <v>3</v>
      </c>
      <c r="E23" s="99">
        <v>1020442</v>
      </c>
      <c r="F23" s="111">
        <v>307962.15000000002</v>
      </c>
      <c r="G23" s="104">
        <f t="shared" ref="G23:G29" si="0">F23/E23</f>
        <v>0.30179289954745103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1556524</v>
      </c>
      <c r="F24" s="111">
        <v>158919.5</v>
      </c>
      <c r="G24" s="104">
        <f t="shared" si="0"/>
        <v>0.10209897181154932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935084</v>
      </c>
      <c r="F25" s="111">
        <v>174845</v>
      </c>
      <c r="G25" s="104">
        <f t="shared" si="0"/>
        <v>0.18698320150916922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45161</v>
      </c>
      <c r="F29" s="111">
        <v>5068</v>
      </c>
      <c r="G29" s="104">
        <f t="shared" si="0"/>
        <v>0.11222072141892341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111</v>
      </c>
      <c r="B32" s="13"/>
      <c r="C32" s="14"/>
      <c r="D32" s="73">
        <v>2</v>
      </c>
      <c r="E32" s="99">
        <v>73256</v>
      </c>
      <c r="F32" s="111">
        <v>35812</v>
      </c>
      <c r="G32" s="104">
        <f>F32/E32</f>
        <v>0.4888609806705253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3903056</v>
      </c>
      <c r="F34" s="111">
        <v>661658</v>
      </c>
      <c r="G34" s="104">
        <f>F34/E34</f>
        <v>0.16952306090407107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12458702</v>
      </c>
      <c r="F39" s="82">
        <f>SUM(F9:F38)</f>
        <v>2846898.89</v>
      </c>
      <c r="G39" s="106">
        <f>F39/E39</f>
        <v>0.22850686130866604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22613841.77</v>
      </c>
      <c r="F44" s="74">
        <v>1183990.27</v>
      </c>
      <c r="G44" s="104">
        <f>1-(+F44/E44)</f>
        <v>0.94764311689972525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5199868.43</v>
      </c>
      <c r="F45" s="74">
        <v>526857.16</v>
      </c>
      <c r="G45" s="104">
        <f t="shared" ref="G45:G54" si="1">1-(+F45/E45)</f>
        <v>0.89867875176218637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22336070.050000001</v>
      </c>
      <c r="F46" s="74">
        <v>1127479.0900000001</v>
      </c>
      <c r="G46" s="104">
        <f t="shared" si="1"/>
        <v>0.94952204718752664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384964.5</v>
      </c>
      <c r="F47" s="74">
        <v>22951.96</v>
      </c>
      <c r="G47" s="104">
        <f t="shared" si="1"/>
        <v>0.94037902196176526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13485732.49</v>
      </c>
      <c r="F48" s="74">
        <v>900999.75</v>
      </c>
      <c r="G48" s="104">
        <f t="shared" si="1"/>
        <v>0.93318866804839018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2072520</v>
      </c>
      <c r="F50" s="74">
        <v>176565</v>
      </c>
      <c r="G50" s="104">
        <f t="shared" si="1"/>
        <v>0.91480661224017135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1000795</v>
      </c>
      <c r="F51" s="74">
        <v>64380</v>
      </c>
      <c r="G51" s="104">
        <f t="shared" si="1"/>
        <v>0.93567114144255314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513600</v>
      </c>
      <c r="F52" s="74">
        <v>60525</v>
      </c>
      <c r="G52" s="104">
        <f t="shared" si="1"/>
        <v>0.88215537383177567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131230682.5</v>
      </c>
      <c r="F54" s="74">
        <v>13861417.380000001</v>
      </c>
      <c r="G54" s="104">
        <f t="shared" si="1"/>
        <v>0.89437365472819208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>
        <v>122887.63</v>
      </c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198838074.74000001</v>
      </c>
      <c r="F61" s="82">
        <f>SUM(F44:F60)</f>
        <v>18048053.239999998</v>
      </c>
      <c r="G61" s="110">
        <f>1-(+F61/E61)</f>
        <v>0.90923240801038951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20894952.129999999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2023-04-06T12:45:11Z</dcterms:modified>
</cp:coreProperties>
</file>