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1" i="14" l="1"/>
  <c r="G61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2" i="12"/>
  <c r="G60" i="12"/>
  <c r="F60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G60" i="7"/>
  <c r="F60" i="7"/>
  <c r="E60" i="7"/>
  <c r="D60" i="7"/>
  <c r="G53" i="7"/>
  <c r="G50" i="7"/>
  <c r="G48" i="7"/>
  <c r="G47" i="7"/>
  <c r="G46" i="7"/>
  <c r="G44" i="7"/>
  <c r="F39" i="7"/>
  <c r="G39" i="7"/>
  <c r="E39" i="7"/>
  <c r="D39" i="7"/>
  <c r="G31" i="7"/>
  <c r="G18" i="7"/>
  <c r="G15" i="7"/>
  <c r="G9" i="7"/>
  <c r="F63" i="10"/>
  <c r="G61" i="10"/>
  <c r="F61" i="10"/>
  <c r="E61" i="10"/>
  <c r="D61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5" i="10"/>
  <c r="G21" i="10"/>
  <c r="G19" i="10"/>
  <c r="G17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G39" i="9"/>
  <c r="F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3" i="11"/>
  <c r="G61" i="11"/>
  <c r="F61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2" i="11"/>
  <c r="G18" i="11"/>
  <c r="G15" i="11"/>
  <c r="G13" i="11"/>
  <c r="G10" i="11"/>
  <c r="F73" i="8"/>
  <c r="F75" i="8"/>
  <c r="E73" i="8"/>
  <c r="D73" i="8"/>
  <c r="G67" i="8"/>
  <c r="G66" i="8"/>
  <c r="G65" i="8"/>
  <c r="G64" i="8"/>
  <c r="G63" i="8"/>
  <c r="G62" i="8"/>
  <c r="G60" i="8"/>
  <c r="G59" i="8"/>
  <c r="G58" i="8"/>
  <c r="G57" i="8"/>
  <c r="G56" i="8"/>
  <c r="F51" i="8"/>
  <c r="G51" i="8"/>
  <c r="E51" i="8"/>
  <c r="B12" i="13"/>
  <c r="D51" i="8"/>
  <c r="B11" i="13"/>
  <c r="G44" i="8"/>
  <c r="F39" i="8"/>
  <c r="G39" i="8"/>
  <c r="E39" i="8"/>
  <c r="D39" i="8"/>
  <c r="G34" i="8"/>
  <c r="G33" i="8"/>
  <c r="G32" i="8"/>
  <c r="G28" i="8"/>
  <c r="G26" i="8"/>
  <c r="G25" i="8"/>
  <c r="G24" i="8"/>
  <c r="G21" i="8"/>
  <c r="G19" i="8"/>
  <c r="G18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0" i="6"/>
  <c r="G29" i="6"/>
  <c r="G25" i="6"/>
  <c r="G23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G39" i="5"/>
  <c r="F39" i="5"/>
  <c r="E39" i="5"/>
  <c r="D39" i="5"/>
  <c r="G25" i="5"/>
  <c r="G23" i="5"/>
  <c r="G18" i="5"/>
  <c r="G17" i="5"/>
  <c r="G14" i="5"/>
  <c r="G12" i="5"/>
  <c r="G10" i="5"/>
  <c r="G62" i="4"/>
  <c r="F62" i="4"/>
  <c r="E62" i="4"/>
  <c r="D62" i="4"/>
  <c r="G55" i="4"/>
  <c r="G54" i="4"/>
  <c r="G53" i="4"/>
  <c r="G52" i="4"/>
  <c r="G51" i="4"/>
  <c r="G50" i="4"/>
  <c r="G49" i="4"/>
  <c r="G47" i="4"/>
  <c r="G46" i="4"/>
  <c r="G45" i="4"/>
  <c r="F40" i="4"/>
  <c r="G40" i="4"/>
  <c r="E40" i="4"/>
  <c r="D40" i="4"/>
  <c r="G35" i="4"/>
  <c r="G34" i="4"/>
  <c r="G33" i="4"/>
  <c r="G32" i="4"/>
  <c r="G29" i="4"/>
  <c r="G27" i="4"/>
  <c r="G25" i="4"/>
  <c r="G24" i="4"/>
  <c r="G23" i="4"/>
  <c r="G22" i="4"/>
  <c r="G19" i="4"/>
  <c r="G18" i="4"/>
  <c r="G17" i="4"/>
  <c r="G14" i="4"/>
  <c r="G11" i="4"/>
  <c r="G10" i="4"/>
  <c r="G62" i="3"/>
  <c r="F62" i="3"/>
  <c r="E62" i="3"/>
  <c r="D62" i="3"/>
  <c r="G55" i="3"/>
  <c r="G54" i="3"/>
  <c r="G53" i="3"/>
  <c r="G51" i="3"/>
  <c r="G50" i="3"/>
  <c r="G49" i="3"/>
  <c r="G48" i="3"/>
  <c r="G47" i="3"/>
  <c r="G46" i="3"/>
  <c r="G45" i="3"/>
  <c r="F40" i="3"/>
  <c r="G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2" i="2"/>
  <c r="G60" i="2"/>
  <c r="F60" i="2"/>
  <c r="E60" i="2"/>
  <c r="D60" i="2"/>
  <c r="G54" i="2"/>
  <c r="G53" i="2"/>
  <c r="G50" i="2"/>
  <c r="G48" i="2"/>
  <c r="G47" i="2"/>
  <c r="G46" i="2"/>
  <c r="G44" i="2"/>
  <c r="F39" i="2"/>
  <c r="G39" i="2"/>
  <c r="E39" i="2"/>
  <c r="D39" i="2"/>
  <c r="G34" i="2"/>
  <c r="G32" i="2"/>
  <c r="G30" i="2"/>
  <c r="G29" i="2"/>
  <c r="G18" i="2"/>
  <c r="G60" i="1"/>
  <c r="F60" i="1"/>
  <c r="E60" i="1"/>
  <c r="B17" i="13"/>
  <c r="D60" i="1"/>
  <c r="G53" i="1"/>
  <c r="G52" i="1"/>
  <c r="G50" i="1"/>
  <c r="G49" i="1"/>
  <c r="G48" i="1"/>
  <c r="G47" i="1"/>
  <c r="G46" i="1"/>
  <c r="G45" i="1"/>
  <c r="G44" i="1"/>
  <c r="F39" i="1"/>
  <c r="F62" i="1"/>
  <c r="E39" i="1"/>
  <c r="D39" i="1"/>
  <c r="G33" i="1"/>
  <c r="G31" i="1"/>
  <c r="G25" i="1"/>
  <c r="G24" i="1"/>
  <c r="G23" i="1"/>
  <c r="G21" i="1"/>
  <c r="G20" i="1"/>
  <c r="G18" i="1"/>
  <c r="G16" i="1"/>
  <c r="G15" i="1"/>
  <c r="G13" i="1"/>
  <c r="G11" i="1"/>
  <c r="G10" i="1"/>
  <c r="B13" i="13"/>
  <c r="B14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F63" i="14"/>
  <c r="F62" i="7"/>
  <c r="G61" i="9"/>
  <c r="B16" i="13"/>
  <c r="G73" i="8"/>
  <c r="G62" i="6"/>
  <c r="B18" i="13"/>
  <c r="B19" i="13"/>
  <c r="G62" i="5"/>
  <c r="F64" i="4"/>
  <c r="B7" i="13"/>
  <c r="F64" i="3"/>
  <c r="B6" i="13"/>
  <c r="G39" i="1"/>
  <c r="B8" i="13"/>
  <c r="B9" i="13"/>
  <c r="B21" i="13"/>
</calcChain>
</file>

<file path=xl/sharedStrings.xml><?xml version="1.0" encoding="utf-8"?>
<sst xmlns="http://schemas.openxmlformats.org/spreadsheetml/2006/main" count="953" uniqueCount="162">
  <si>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</si>
  <si>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</si>
  <si>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</si>
  <si>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</si>
  <si>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</si>
  <si>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</si>
  <si>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</si>
  <si>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</si>
  <si>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</si>
  <si>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</si>
  <si>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</si>
  <si>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</si>
  <si>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</si>
  <si>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</si>
  <si>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</si>
  <si>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</si>
  <si>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</si>
  <si>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</si>
  <si>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</si>
  <si>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</si>
  <si>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</si>
  <si>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</si>
  <si>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</si>
  <si>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</si>
  <si>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</si>
  <si>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</si>
  <si>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</si>
  <si>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</si>
  <si>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</si>
  <si>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</si>
  <si>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</si>
  <si>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</si>
  <si>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</si>
  <si>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</si>
  <si>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</si>
  <si>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</si>
  <si>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</si>
  <si>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</si>
  <si>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</si>
  <si>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</si>
  <si>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</si>
  <si>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</si>
  <si>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</si>
  <si>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</si>
  <si>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</si>
  <si>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</si>
  <si>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</si>
  <si>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</si>
  <si>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</si>
  <si>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</si>
  <si>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</si>
  <si>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</si>
  <si>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</si>
  <si>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</si>
  <si>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</si>
  <si>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</si>
  <si>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</si>
  <si>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</si>
  <si>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</si>
  <si>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</si>
  <si>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</si>
  <si>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</si>
  <si>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</si>
  <si>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</si>
  <si>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</si>
  <si>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</si>
  <si>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</si>
  <si>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</si>
  <si>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</si>
  <si>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</si>
  <si>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</si>
  <si>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</si>
  <si>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</si>
  <si>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</si>
  <si>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</si>
  <si>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</si>
  <si>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</si>
  <si>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</si>
  <si>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</si>
  <si>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</si>
  <si>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</si>
  <si>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</si>
  <si>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</si>
  <si>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</si>
  <si>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</si>
  <si>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</si>
  <si>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</si>
  <si>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</si>
  <si>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</si>
  <si>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</si>
  <si>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</si>
  <si>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</si>
  <si>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</si>
  <si>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</si>
  <si>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</si>
  <si>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</si>
  <si>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</si>
  <si>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</si>
  <si>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</si>
  <si>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</si>
  <si>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</si>
  <si>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</si>
  <si>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</si>
  <si>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</si>
  <si>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</si>
  <si>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</si>
  <si>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</si>
  <si>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</si>
  <si>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</si>
  <si>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</si>
  <si>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</si>
  <si>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</si>
  <si>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</si>
  <si>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</si>
  <si>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</si>
  <si>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</si>
  <si>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</si>
  <si>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</si>
  <si>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</si>
  <si>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</si>
  <si>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</si>
  <si>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</si>
  <si>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</si>
  <si>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</si>
  <si>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</si>
  <si>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</si>
  <si>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</si>
  <si>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</si>
  <si>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</si>
  <si>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</si>
  <si>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</si>
  <si>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</si>
  <si>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</si>
  <si>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</si>
  <si>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</si>
  <si>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</si>
  <si>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</si>
  <si>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</si>
  <si>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</si>
  <si>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</si>
  <si>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</si>
  <si>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</si>
  <si>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</si>
  <si>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</si>
  <si>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</si>
  <si>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</si>
  <si>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</si>
  <si>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</si>
  <si>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</si>
  <si>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</si>
  <si>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</si>
  <si>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</si>
  <si>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</si>
  <si>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</si>
  <si>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</si>
  <si>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</si>
  <si>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</si>
  <si>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</si>
  <si>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</si>
  <si>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</si>
  <si>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>MONTH ENDED:  OCTOBER 2021</t>
  </si>
  <si>
    <t xml:space="preserve">   I LUV Suits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</si>
</sst>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154</v>
      </c>
      <c r="B10" s="13"/>
      <c r="C10" s="14"/>
      <c r="D10" s="73">
        <v>1</v>
      </c>
      <c r="E10" s="74">
        <v>622216</v>
      </c>
      <c r="F10" s="74">
        <v>205627.5</v>
      </c>
      <c r="G10" s="75">
        <f>F10/E10</f>
        <v>0.33047607261786904</v>
      </c>
      <c r="H10" s="15"/>
    </row>
    <row r="11" spans="1:8" ht="15.75" x14ac:dyDescent="0.25">
      <c r="A11" s="93" t="s">
        <v>109</v>
      </c>
      <c r="B11" s="13"/>
      <c r="C11" s="14"/>
      <c r="D11" s="73">
        <v>2</v>
      </c>
      <c r="E11" s="74">
        <v>1138179</v>
      </c>
      <c r="F11" s="74">
        <v>235419.5</v>
      </c>
      <c r="G11" s="75">
        <f>F11/E11</f>
        <v>0.20683873099046809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>
        <v>1</v>
      </c>
      <c r="E13" s="74">
        <v>140331</v>
      </c>
      <c r="F13" s="74">
        <v>44891</v>
      </c>
      <c r="G13" s="75">
        <f>F13/E13</f>
        <v>0.31989367994242185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>
        <v>2</v>
      </c>
      <c r="E15" s="74">
        <v>485819</v>
      </c>
      <c r="F15" s="74">
        <v>134988</v>
      </c>
      <c r="G15" s="75">
        <f>F15/E15</f>
        <v>0.27785656798107938</v>
      </c>
      <c r="H15" s="15"/>
    </row>
    <row r="16" spans="1:8" ht="15.75" x14ac:dyDescent="0.25">
      <c r="A16" s="93" t="s">
        <v>127</v>
      </c>
      <c r="B16" s="13"/>
      <c r="C16" s="14"/>
      <c r="D16" s="73">
        <v>2</v>
      </c>
      <c r="E16" s="74">
        <v>2323026</v>
      </c>
      <c r="F16" s="74">
        <v>274791</v>
      </c>
      <c r="G16" s="75">
        <f>F16/E16</f>
        <v>0.11829010953816273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703085</v>
      </c>
      <c r="F18" s="74">
        <v>180966.5</v>
      </c>
      <c r="G18" s="75">
        <f>F18/E18</f>
        <v>0.25738922036453632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439882</v>
      </c>
      <c r="F20" s="74">
        <v>116983.5</v>
      </c>
      <c r="G20" s="75">
        <f t="shared" ref="G20:G25" si="0">F20/E20</f>
        <v>0.26594291196275366</v>
      </c>
      <c r="H20" s="15"/>
    </row>
    <row r="21" spans="1:8" ht="15.75" x14ac:dyDescent="0.25">
      <c r="A21" s="93" t="s">
        <v>113</v>
      </c>
      <c r="B21" s="13"/>
      <c r="C21" s="14"/>
      <c r="D21" s="73">
        <v>1</v>
      </c>
      <c r="E21" s="74">
        <v>149339</v>
      </c>
      <c r="F21" s="74">
        <v>50769</v>
      </c>
      <c r="G21" s="75">
        <f t="shared" si="0"/>
        <v>0.33995808194778321</v>
      </c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3707786</v>
      </c>
      <c r="F23" s="74">
        <v>689411</v>
      </c>
      <c r="G23" s="75">
        <f t="shared" si="0"/>
        <v>0.18593602759166791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62114</v>
      </c>
      <c r="F24" s="74">
        <v>20519</v>
      </c>
      <c r="G24" s="75">
        <f t="shared" si="0"/>
        <v>0.33034420581511414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587912</v>
      </c>
      <c r="F25" s="74">
        <v>175484.5</v>
      </c>
      <c r="G25" s="75">
        <f t="shared" si="0"/>
        <v>0.29848769883928206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6"/>
      <c r="F29" s="76"/>
      <c r="G29" s="75"/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2091086</v>
      </c>
      <c r="F31" s="76">
        <v>508285.5</v>
      </c>
      <c r="G31" s="75">
        <f>F31/E31</f>
        <v>0.24307249917028759</v>
      </c>
      <c r="H31" s="15"/>
    </row>
    <row r="32" spans="1:8" ht="15.75" x14ac:dyDescent="0.25">
      <c r="A32" s="70" t="s">
        <v>122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76">
        <v>42065</v>
      </c>
      <c r="F33" s="76">
        <v>18532</v>
      </c>
      <c r="G33" s="75">
        <f>F33/E33</f>
        <v>0.44055628194460955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30</v>
      </c>
      <c r="E39" s="82">
        <f>SUM(E9:E38)</f>
        <v>12492840</v>
      </c>
      <c r="F39" s="82">
        <f>SUM(F9:F38)</f>
        <v>2656668</v>
      </c>
      <c r="G39" s="83">
        <f>F39/E39</f>
        <v>0.21265524892658516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96</v>
      </c>
      <c r="E44" s="74">
        <v>11054890.550000001</v>
      </c>
      <c r="F44" s="74">
        <v>651868.85</v>
      </c>
      <c r="G44" s="75">
        <f t="shared" ref="G44:G50" si="1">1-(+F44/E44)</f>
        <v>0.94103344152964052</v>
      </c>
      <c r="H44" s="15"/>
    </row>
    <row r="45" spans="1:8" ht="15.75" x14ac:dyDescent="0.25">
      <c r="A45" s="27" t="s">
        <v>34</v>
      </c>
      <c r="B45" s="28"/>
      <c r="C45" s="14"/>
      <c r="D45" s="73">
        <v>7</v>
      </c>
      <c r="E45" s="74">
        <v>5065637.32</v>
      </c>
      <c r="F45" s="74">
        <v>439200.47</v>
      </c>
      <c r="G45" s="75">
        <f t="shared" si="1"/>
        <v>0.91329808230329446</v>
      </c>
      <c r="H45" s="15"/>
    </row>
    <row r="46" spans="1:8" ht="15.75" x14ac:dyDescent="0.25">
      <c r="A46" s="27" t="s">
        <v>35</v>
      </c>
      <c r="B46" s="28"/>
      <c r="C46" s="14"/>
      <c r="D46" s="73">
        <v>83</v>
      </c>
      <c r="E46" s="74">
        <v>6704035</v>
      </c>
      <c r="F46" s="74">
        <v>451441.28</v>
      </c>
      <c r="G46" s="75">
        <f t="shared" si="1"/>
        <v>0.93266125848089998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1118691</v>
      </c>
      <c r="F47" s="74">
        <v>86791</v>
      </c>
      <c r="G47" s="75">
        <f t="shared" si="1"/>
        <v>0.9224173610049603</v>
      </c>
      <c r="H47" s="15"/>
    </row>
    <row r="48" spans="1:8" ht="15.75" x14ac:dyDescent="0.25">
      <c r="A48" s="27" t="s">
        <v>37</v>
      </c>
      <c r="B48" s="28"/>
      <c r="C48" s="14"/>
      <c r="D48" s="73">
        <v>105</v>
      </c>
      <c r="E48" s="74">
        <v>15618471.470000001</v>
      </c>
      <c r="F48" s="74">
        <v>1290228.54</v>
      </c>
      <c r="G48" s="75">
        <f t="shared" si="1"/>
        <v>0.91739085719890867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1282394</v>
      </c>
      <c r="F49" s="74">
        <v>84576.04</v>
      </c>
      <c r="G49" s="75">
        <f t="shared" si="1"/>
        <v>0.93404831900336405</v>
      </c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1530457.88</v>
      </c>
      <c r="F50" s="74">
        <v>110002.88</v>
      </c>
      <c r="G50" s="75">
        <f t="shared" si="1"/>
        <v>0.92812420293461462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176700</v>
      </c>
      <c r="F52" s="74">
        <v>18350</v>
      </c>
      <c r="G52" s="75">
        <f>1-(+F52/E52)</f>
        <v>0.89615166949632141</v>
      </c>
      <c r="H52" s="15"/>
    </row>
    <row r="53" spans="1:8" ht="15.75" x14ac:dyDescent="0.25">
      <c r="A53" s="29" t="s">
        <v>61</v>
      </c>
      <c r="B53" s="30"/>
      <c r="C53" s="14"/>
      <c r="D53" s="73">
        <v>807</v>
      </c>
      <c r="E53" s="74">
        <v>88156174.819999993</v>
      </c>
      <c r="F53" s="74">
        <v>9458693.8499999996</v>
      </c>
      <c r="G53" s="75">
        <f>1-(+F53/E53)</f>
        <v>0.89270526007607465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>
        <v>1150</v>
      </c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1126</v>
      </c>
      <c r="E60" s="82">
        <f>SUM(E44:E59)</f>
        <v>130707452.03999999</v>
      </c>
      <c r="F60" s="82">
        <f>SUM(F44:F59)</f>
        <v>12592302.91</v>
      </c>
      <c r="G60" s="83">
        <f>1-(+F60/E60)</f>
        <v>0.90366040563512462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15248970.91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81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142636</v>
      </c>
      <c r="F10" s="74">
        <v>10148.5</v>
      </c>
      <c r="G10" s="104">
        <f>F10/E10</f>
        <v>7.1149639642166071E-2</v>
      </c>
      <c r="H10" s="15"/>
    </row>
    <row r="11" spans="1:8" ht="15.75" x14ac:dyDescent="0.25">
      <c r="A11" s="93" t="s">
        <v>125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22370</v>
      </c>
      <c r="F12" s="74">
        <v>4777</v>
      </c>
      <c r="G12" s="104">
        <f>F12/E12</f>
        <v>0.21354492624050067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109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111</v>
      </c>
      <c r="B15" s="13"/>
      <c r="C15" s="14"/>
      <c r="D15" s="73">
        <v>12</v>
      </c>
      <c r="E15" s="74">
        <v>2579127</v>
      </c>
      <c r="F15" s="74">
        <v>381563</v>
      </c>
      <c r="G15" s="104">
        <f>F15/E15</f>
        <v>0.14794269533838389</v>
      </c>
      <c r="H15" s="15"/>
    </row>
    <row r="16" spans="1:8" ht="15.75" x14ac:dyDescent="0.25">
      <c r="A16" s="93" t="s">
        <v>106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79</v>
      </c>
      <c r="B17" s="13"/>
      <c r="C17" s="14"/>
      <c r="D17" s="73">
        <v>1</v>
      </c>
      <c r="E17" s="74">
        <v>139252</v>
      </c>
      <c r="F17" s="74">
        <v>37936</v>
      </c>
      <c r="G17" s="104">
        <f>F17/E17</f>
        <v>0.27242696693763824</v>
      </c>
      <c r="H17" s="15"/>
    </row>
    <row r="18" spans="1:8" ht="15.75" x14ac:dyDescent="0.25">
      <c r="A18" s="70" t="s">
        <v>117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949033</v>
      </c>
      <c r="F19" s="74">
        <v>276464</v>
      </c>
      <c r="G19" s="104">
        <f>F19/E19</f>
        <v>0.29131126104150223</v>
      </c>
      <c r="H19" s="15"/>
    </row>
    <row r="20" spans="1:8" ht="15.75" x14ac:dyDescent="0.25">
      <c r="A20" s="93" t="s">
        <v>59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100</v>
      </c>
      <c r="B21" s="13"/>
      <c r="C21" s="14"/>
      <c r="D21" s="73">
        <v>1</v>
      </c>
      <c r="E21" s="74">
        <v>57584</v>
      </c>
      <c r="F21" s="74">
        <v>13511</v>
      </c>
      <c r="G21" s="104">
        <f>F21/E21</f>
        <v>0.2346311475409836</v>
      </c>
      <c r="H21" s="15"/>
    </row>
    <row r="22" spans="1:8" ht="15.75" x14ac:dyDescent="0.25">
      <c r="A22" s="93" t="s">
        <v>128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118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545412</v>
      </c>
      <c r="F25" s="74">
        <v>81492</v>
      </c>
      <c r="G25" s="104">
        <f>F25/E25</f>
        <v>0.14941365426503267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116737</v>
      </c>
      <c r="F29" s="74">
        <v>43334.080000000002</v>
      </c>
      <c r="G29" s="104">
        <f t="shared" ref="G29:G34" si="0">F29/E29</f>
        <v>0.37121118411471943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113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268230</v>
      </c>
      <c r="F33" s="74">
        <v>88823</v>
      </c>
      <c r="G33" s="104">
        <f t="shared" si="0"/>
        <v>0.33114491294784326</v>
      </c>
      <c r="H33" s="15"/>
    </row>
    <row r="34" spans="1:8" ht="15.75" x14ac:dyDescent="0.25">
      <c r="A34" s="70" t="s">
        <v>77</v>
      </c>
      <c r="B34" s="13"/>
      <c r="C34" s="14"/>
      <c r="D34" s="73">
        <v>1</v>
      </c>
      <c r="E34" s="74">
        <v>711567</v>
      </c>
      <c r="F34" s="74">
        <v>42628</v>
      </c>
      <c r="G34" s="104">
        <f t="shared" si="0"/>
        <v>5.9907218856411273E-2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25</v>
      </c>
      <c r="E39" s="82">
        <f>SUM(E9:E38)</f>
        <v>5531948</v>
      </c>
      <c r="F39" s="82">
        <f>SUM(F9:F38)</f>
        <v>980676.58</v>
      </c>
      <c r="G39" s="106">
        <f>F39/E39</f>
        <v>0.17727509007676862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44</v>
      </c>
      <c r="E44" s="111">
        <v>6291805.6500000004</v>
      </c>
      <c r="F44" s="74">
        <v>349610.6</v>
      </c>
      <c r="G44" s="104">
        <f>1-(+F44/E44)</f>
        <v>0.94443397977494747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111">
        <v>2055569.5</v>
      </c>
      <c r="F45" s="74">
        <v>219855.21</v>
      </c>
      <c r="G45" s="104">
        <f>1-(+F45/E45)</f>
        <v>0.89304413691680096</v>
      </c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111">
        <v>5254255.75</v>
      </c>
      <c r="F46" s="74">
        <v>346399.39</v>
      </c>
      <c r="G46" s="104">
        <f>1-(+F46/E46)</f>
        <v>0.93407260581101326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1">
        <v>3044071.75</v>
      </c>
      <c r="F47" s="74">
        <v>-9103.75</v>
      </c>
      <c r="G47" s="104">
        <f>1-(+F47/E47)</f>
        <v>1.0029906489556299</v>
      </c>
      <c r="H47" s="15"/>
    </row>
    <row r="48" spans="1:8" ht="15.75" x14ac:dyDescent="0.25">
      <c r="A48" s="27" t="s">
        <v>37</v>
      </c>
      <c r="B48" s="28"/>
      <c r="C48" s="14"/>
      <c r="D48" s="73">
        <v>77</v>
      </c>
      <c r="E48" s="111">
        <v>13723279.210000001</v>
      </c>
      <c r="F48" s="74">
        <v>1104627.24</v>
      </c>
      <c r="G48" s="104">
        <f t="shared" ref="G48:G54" si="1">1-(+F48/E48)</f>
        <v>0.9195070490735866</v>
      </c>
      <c r="H48" s="15"/>
    </row>
    <row r="49" spans="1:8" ht="15.75" x14ac:dyDescent="0.25">
      <c r="A49" s="27" t="s">
        <v>38</v>
      </c>
      <c r="B49" s="28"/>
      <c r="C49" s="14"/>
      <c r="D49" s="73">
        <v>3</v>
      </c>
      <c r="E49" s="111">
        <v>3031960</v>
      </c>
      <c r="F49" s="74">
        <v>86207</v>
      </c>
      <c r="G49" s="104">
        <f t="shared" si="1"/>
        <v>0.97156723703478942</v>
      </c>
      <c r="H49" s="2"/>
    </row>
    <row r="50" spans="1:8" ht="15.75" x14ac:dyDescent="0.25">
      <c r="A50" s="27" t="s">
        <v>39</v>
      </c>
      <c r="B50" s="28"/>
      <c r="C50" s="21"/>
      <c r="D50" s="73">
        <v>11</v>
      </c>
      <c r="E50" s="111">
        <v>693505</v>
      </c>
      <c r="F50" s="74">
        <v>79987.740000000005</v>
      </c>
      <c r="G50" s="104">
        <f t="shared" si="1"/>
        <v>0.88466162464582088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4</v>
      </c>
      <c r="E52" s="111">
        <v>96525</v>
      </c>
      <c r="F52" s="74">
        <v>4225</v>
      </c>
      <c r="G52" s="104">
        <f t="shared" si="1"/>
        <v>0.95622895622895621</v>
      </c>
      <c r="H52" s="2"/>
    </row>
    <row r="53" spans="1:8" ht="18" x14ac:dyDescent="0.25">
      <c r="A53" s="55" t="s">
        <v>60</v>
      </c>
      <c r="B53" s="28"/>
      <c r="C53" s="36"/>
      <c r="D53" s="73"/>
      <c r="E53" s="111"/>
      <c r="F53" s="74"/>
      <c r="G53" s="104"/>
      <c r="H53" s="2"/>
    </row>
    <row r="54" spans="1:8" ht="15.75" x14ac:dyDescent="0.25">
      <c r="A54" s="27" t="s">
        <v>101</v>
      </c>
      <c r="B54" s="28"/>
      <c r="C54" s="40"/>
      <c r="D54" s="73">
        <v>886</v>
      </c>
      <c r="E54" s="111">
        <v>81825646.400000006</v>
      </c>
      <c r="F54" s="74">
        <v>9668775.6099999994</v>
      </c>
      <c r="G54" s="104">
        <f t="shared" si="1"/>
        <v>0.88183685634776732</v>
      </c>
      <c r="H54" s="2"/>
    </row>
    <row r="55" spans="1:8" ht="15.75" x14ac:dyDescent="0.25">
      <c r="A55" s="71" t="s">
        <v>102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1135</v>
      </c>
      <c r="E61" s="82">
        <f>SUM(E44:E60)</f>
        <v>116016618.26000001</v>
      </c>
      <c r="F61" s="82">
        <f>SUM(F44:F60)</f>
        <v>11850584.039999999</v>
      </c>
      <c r="G61" s="110">
        <f>1-(+F61/E61)</f>
        <v>0.89785442622157674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12831260.619999999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99">
        <v>209117</v>
      </c>
      <c r="F10" s="74">
        <v>33483.5</v>
      </c>
      <c r="G10" s="104">
        <f>F10/E10</f>
        <v>0.16011849825695662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7</v>
      </c>
      <c r="E13" s="99">
        <v>1124847</v>
      </c>
      <c r="F13" s="74">
        <v>369309.5</v>
      </c>
      <c r="G13" s="104">
        <f t="shared" ref="G13:G18" si="0">F13/E13</f>
        <v>0.32831976259882456</v>
      </c>
      <c r="H13" s="15"/>
    </row>
    <row r="14" spans="1:8" ht="15.75" x14ac:dyDescent="0.25">
      <c r="A14" s="93" t="s">
        <v>126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>
        <v>2</v>
      </c>
      <c r="E15" s="99">
        <v>148535</v>
      </c>
      <c r="F15" s="74">
        <v>64794</v>
      </c>
      <c r="G15" s="104">
        <f t="shared" si="0"/>
        <v>0.43622041942976403</v>
      </c>
      <c r="H15" s="15"/>
    </row>
    <row r="16" spans="1:8" ht="15.75" x14ac:dyDescent="0.25">
      <c r="A16" s="93" t="s">
        <v>124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610228</v>
      </c>
      <c r="F18" s="74">
        <v>36706.5</v>
      </c>
      <c r="G18" s="104">
        <f t="shared" si="0"/>
        <v>6.0152107081287647E-2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132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100</v>
      </c>
      <c r="B22" s="13"/>
      <c r="C22" s="14"/>
      <c r="D22" s="73">
        <v>1</v>
      </c>
      <c r="E22" s="99">
        <v>110851</v>
      </c>
      <c r="F22" s="74">
        <v>33191</v>
      </c>
      <c r="G22" s="104">
        <f>F22/E22</f>
        <v>0.29941994208441963</v>
      </c>
      <c r="H22" s="15"/>
    </row>
    <row r="23" spans="1:8" ht="15.75" x14ac:dyDescent="0.25">
      <c r="A23" s="93" t="s">
        <v>71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158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>
        <v>1</v>
      </c>
      <c r="E30" s="74">
        <v>264966</v>
      </c>
      <c r="F30" s="74">
        <v>91121.5</v>
      </c>
      <c r="G30" s="104">
        <f>F30/E30</f>
        <v>0.34389883985115072</v>
      </c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157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77</v>
      </c>
      <c r="B34" s="13"/>
      <c r="C34" s="14"/>
      <c r="D34" s="73">
        <v>2</v>
      </c>
      <c r="E34" s="74">
        <v>338505</v>
      </c>
      <c r="F34" s="74">
        <v>21308</v>
      </c>
      <c r="G34" s="104">
        <f>F34/E34</f>
        <v>6.2947371530701166E-2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2807049</v>
      </c>
      <c r="F39" s="82">
        <f>SUM(F9:F38)</f>
        <v>649914</v>
      </c>
      <c r="G39" s="106">
        <f>F39/E39</f>
        <v>0.23152926792514131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2494674.2999999998</v>
      </c>
      <c r="F44" s="74">
        <v>132264.67000000001</v>
      </c>
      <c r="G44" s="104">
        <f>1-(+F44/E44)</f>
        <v>0.94698118708321966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102</v>
      </c>
      <c r="E46" s="74">
        <v>6808662.5</v>
      </c>
      <c r="F46" s="74">
        <v>518097.52</v>
      </c>
      <c r="G46" s="104">
        <f t="shared" ref="G46:G52" si="1">1-(+F46/E46)</f>
        <v>0.92390612400012484</v>
      </c>
      <c r="H46" s="15"/>
    </row>
    <row r="47" spans="1:8" ht="15.75" x14ac:dyDescent="0.25">
      <c r="A47" s="27" t="s">
        <v>36</v>
      </c>
      <c r="B47" s="28"/>
      <c r="C47" s="14"/>
      <c r="D47" s="73">
        <v>34</v>
      </c>
      <c r="E47" s="74">
        <v>3299614.5</v>
      </c>
      <c r="F47" s="74">
        <v>190850.26</v>
      </c>
      <c r="G47" s="104">
        <f t="shared" si="1"/>
        <v>0.94215983109542034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7794431</v>
      </c>
      <c r="F48" s="74">
        <v>805873.22</v>
      </c>
      <c r="G48" s="104">
        <f t="shared" si="1"/>
        <v>0.89660910206274202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1410500</v>
      </c>
      <c r="F49" s="74">
        <v>34066</v>
      </c>
      <c r="G49" s="104">
        <f t="shared" si="1"/>
        <v>0.97584828075150654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1418425</v>
      </c>
      <c r="F50" s="74">
        <v>102460</v>
      </c>
      <c r="G50" s="104">
        <f t="shared" si="1"/>
        <v>0.9277649505613621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92640</v>
      </c>
      <c r="F51" s="74">
        <v>1160</v>
      </c>
      <c r="G51" s="104">
        <f t="shared" si="1"/>
        <v>0.98747841105354062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273725</v>
      </c>
      <c r="F52" s="74">
        <v>12400</v>
      </c>
      <c r="G52" s="104">
        <f t="shared" si="1"/>
        <v>0.95469905927481957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101</v>
      </c>
      <c r="B54" s="28"/>
      <c r="C54" s="14"/>
      <c r="D54" s="73">
        <v>590</v>
      </c>
      <c r="E54" s="74">
        <v>46561287.18</v>
      </c>
      <c r="F54" s="74">
        <v>5391958.0899999999</v>
      </c>
      <c r="G54" s="104">
        <f>1-(+F54/E54)</f>
        <v>0.88419654144965154</v>
      </c>
      <c r="H54" s="15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835</v>
      </c>
      <c r="E61" s="82">
        <f>SUM(E44:E60)</f>
        <v>70153959.480000004</v>
      </c>
      <c r="F61" s="82">
        <f>SUM(F44:F60)</f>
        <v>7189129.7599999998</v>
      </c>
      <c r="G61" s="110">
        <f>1-(+F61/E61)</f>
        <v>0.89752353518906469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F61+F27</f>
        <v>7189129.7599999998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99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141043</v>
      </c>
      <c r="F17" s="74">
        <v>33687.5</v>
      </c>
      <c r="G17" s="75">
        <f>F17/E17</f>
        <v>0.23884560027792942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85263</v>
      </c>
      <c r="F18" s="74">
        <v>-7919.5</v>
      </c>
      <c r="G18" s="75">
        <f>F18/E18</f>
        <v>-9.2883196697277834E-2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17860</v>
      </c>
      <c r="F31" s="74">
        <v>5402.5</v>
      </c>
      <c r="G31" s="75">
        <f>F31/E31</f>
        <v>0.302491601343785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122</v>
      </c>
      <c r="B33" s="13"/>
      <c r="C33" s="14"/>
      <c r="D33" s="73">
        <v>3</v>
      </c>
      <c r="E33" s="74">
        <v>367647</v>
      </c>
      <c r="F33" s="74">
        <v>136330</v>
      </c>
      <c r="G33" s="75">
        <f>F33/E33</f>
        <v>0.3708176593308255</v>
      </c>
      <c r="H33" s="15"/>
    </row>
    <row r="34" spans="1:8" ht="15.75" x14ac:dyDescent="0.2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611813</v>
      </c>
      <c r="F39" s="82">
        <f>SUM(F9:F38)</f>
        <v>167500.5</v>
      </c>
      <c r="G39" s="83">
        <f>F39/E39</f>
        <v>0.27377728162036441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36</v>
      </c>
      <c r="E44" s="74">
        <v>2504636.2000000002</v>
      </c>
      <c r="F44" s="74">
        <v>134726.79999999999</v>
      </c>
      <c r="G44" s="75">
        <f>1-(+F44/E44)</f>
        <v>0.9462090342701267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2442607.75</v>
      </c>
      <c r="F46" s="74">
        <v>219842.89</v>
      </c>
      <c r="G46" s="75">
        <f>1-(+F46/E46)</f>
        <v>0.90999664600261743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508367.5</v>
      </c>
      <c r="F47" s="74">
        <v>10864.48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36</v>
      </c>
      <c r="E48" s="74">
        <v>3434467.97</v>
      </c>
      <c r="F48" s="74">
        <v>298063.59000000003</v>
      </c>
      <c r="G48" s="75">
        <f>1-(+F48/E48)</f>
        <v>0.91321404287255592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185390</v>
      </c>
      <c r="F50" s="74">
        <v>8215</v>
      </c>
      <c r="G50" s="75">
        <f>1-(+F50/E50)</f>
        <v>0.95568800906197748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332</v>
      </c>
      <c r="E53" s="113">
        <v>26089925.260000002</v>
      </c>
      <c r="F53" s="113">
        <v>3283645.2</v>
      </c>
      <c r="G53" s="75">
        <f>1-(+F53/E53)</f>
        <v>0.87414125693053057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459</v>
      </c>
      <c r="E60" s="82">
        <f>SUM(E44:E59)</f>
        <v>35165394.68</v>
      </c>
      <c r="F60" s="82">
        <f>SUM(F44:F59)</f>
        <v>3955357.96</v>
      </c>
      <c r="G60" s="83">
        <f>1-(F60/E60)</f>
        <v>0.88752129768503429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4122858.46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OCTOBER 2021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153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600930</v>
      </c>
      <c r="F15" s="74">
        <v>119146</v>
      </c>
      <c r="G15" s="75">
        <f>F15/E15</f>
        <v>0.19826934917544473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100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416855</v>
      </c>
      <c r="F19" s="74">
        <v>117998</v>
      </c>
      <c r="G19" s="75">
        <f>F19/E19</f>
        <v>0.28306725360137219</v>
      </c>
      <c r="H19" s="66"/>
    </row>
    <row r="20" spans="1:8" ht="15.75" x14ac:dyDescent="0.25">
      <c r="A20" s="93" t="s">
        <v>94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95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107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397451</v>
      </c>
      <c r="F24" s="74">
        <v>45672</v>
      </c>
      <c r="G24" s="75">
        <f>F24/E24</f>
        <v>0.11491227849470752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23177</v>
      </c>
      <c r="F26" s="74">
        <v>23177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96</v>
      </c>
      <c r="B29" s="13"/>
      <c r="C29" s="14"/>
      <c r="D29" s="73">
        <v>1</v>
      </c>
      <c r="E29" s="74">
        <v>120942</v>
      </c>
      <c r="F29" s="74">
        <v>37355</v>
      </c>
      <c r="G29" s="75">
        <f>F29/E29</f>
        <v>0.30886706024375321</v>
      </c>
      <c r="H29" s="66"/>
    </row>
    <row r="30" spans="1:8" ht="15.75" x14ac:dyDescent="0.25">
      <c r="A30" s="70" t="s">
        <v>122</v>
      </c>
      <c r="B30" s="13"/>
      <c r="C30" s="14"/>
      <c r="D30" s="73">
        <v>11</v>
      </c>
      <c r="E30" s="74">
        <v>990515</v>
      </c>
      <c r="F30" s="74">
        <v>48734</v>
      </c>
      <c r="G30" s="75">
        <f>F30/E30</f>
        <v>4.9200668339197284E-2</v>
      </c>
      <c r="H30" s="66"/>
    </row>
    <row r="31" spans="1:8" ht="15.75" x14ac:dyDescent="0.25">
      <c r="A31" s="70" t="s">
        <v>131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98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136</v>
      </c>
      <c r="B34" s="13"/>
      <c r="C34" s="14"/>
      <c r="D34" s="73">
        <v>1</v>
      </c>
      <c r="E34" s="74">
        <v>97911</v>
      </c>
      <c r="F34" s="74">
        <v>43310</v>
      </c>
      <c r="G34" s="75">
        <f>F34/E34</f>
        <v>0.4423404928966102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2647781</v>
      </c>
      <c r="F39" s="82">
        <f>SUM(F9:F38)</f>
        <v>435392</v>
      </c>
      <c r="G39" s="83">
        <f>F39/E39</f>
        <v>0.16443656027443357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467797.05</v>
      </c>
      <c r="F44" s="74">
        <v>53064.2</v>
      </c>
      <c r="G44" s="75">
        <f>1-(+F44/E44)</f>
        <v>0.88656576607312942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4104319.25</v>
      </c>
      <c r="F46" s="74">
        <v>308138.2</v>
      </c>
      <c r="G46" s="75">
        <f t="shared" ref="G46:G52" si="0">1-(+F46/E46)</f>
        <v>0.92492343279582845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1406861.75</v>
      </c>
      <c r="F47" s="74">
        <v>69962.5</v>
      </c>
      <c r="G47" s="75">
        <f t="shared" si="0"/>
        <v>0.95027052231678055</v>
      </c>
      <c r="H47" s="66"/>
    </row>
    <row r="48" spans="1:8" ht="15.75" x14ac:dyDescent="0.25">
      <c r="A48" s="27" t="s">
        <v>37</v>
      </c>
      <c r="B48" s="28"/>
      <c r="C48" s="14"/>
      <c r="D48" s="73">
        <v>97</v>
      </c>
      <c r="E48" s="74">
        <v>5335746</v>
      </c>
      <c r="F48" s="74">
        <v>520512.38</v>
      </c>
      <c r="G48" s="75">
        <f t="shared" si="0"/>
        <v>0.90244805880939616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1848560</v>
      </c>
      <c r="F50" s="74">
        <v>91712.67</v>
      </c>
      <c r="G50" s="75">
        <f t="shared" si="0"/>
        <v>0.95038696607088757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728510</v>
      </c>
      <c r="F51" s="74">
        <v>51500</v>
      </c>
      <c r="G51" s="75">
        <f t="shared" si="0"/>
        <v>0.92930776516451385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444425</v>
      </c>
      <c r="F52" s="74">
        <v>69275</v>
      </c>
      <c r="G52" s="75">
        <f t="shared" si="0"/>
        <v>0.8441244304438319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583</v>
      </c>
      <c r="E54" s="74">
        <v>34946311.850000001</v>
      </c>
      <c r="F54" s="74">
        <v>4102170.5</v>
      </c>
      <c r="G54" s="75">
        <f>1-(+F54/E54)</f>
        <v>0.88261506628774622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1100937.42</v>
      </c>
      <c r="F55" s="74">
        <v>63003.360000000001</v>
      </c>
      <c r="G55" s="75">
        <f>1-(+F55/E55)</f>
        <v>0.94277298704226076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842</v>
      </c>
      <c r="E61" s="82">
        <f>SUM(E44:E60)</f>
        <v>50383468.320000008</v>
      </c>
      <c r="F61" s="82">
        <f>SUM(F44:F60)</f>
        <v>5329338.8100000005</v>
      </c>
      <c r="G61" s="83">
        <f>1-(F61/E61)</f>
        <v>0.89422445520916061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5764730.8100000005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/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84</v>
      </c>
      <c r="B3" s="36"/>
      <c r="C3" s="21"/>
      <c r="D3" s="21"/>
    </row>
    <row r="4" spans="1:4" ht="23.25" x14ac:dyDescent="0.35">
      <c r="A4" s="56" t="str">
        <f>ARG!$A$3</f>
        <v>MONTH ENDED:  OCTOBER 2021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85</v>
      </c>
      <c r="B6" s="126">
        <f>+ARG!$D$39+CARUTHERSVILLE!$D$39+HOLLYWOOD!$D$40+HARKC!$D$40+BALLYSKC!$D$39+AMERKC!$D$39+LAGRANGE!$D$39+AMERSC!$D$39+RIVERCITY!$D$39+LUMIERE!$D$39+ISLEBV!$D$39+STJO!$D$39+CAPE!$D$39</f>
        <v>446</v>
      </c>
      <c r="C6" s="58"/>
      <c r="D6" s="21"/>
    </row>
    <row r="7" spans="1:4" ht="21.75" thickTop="1" thickBot="1" x14ac:dyDescent="0.35">
      <c r="A7" s="127" t="s">
        <v>86</v>
      </c>
      <c r="B7" s="135">
        <f>+ARG!$E$39+CARUTHERSVILLE!$E$39+HOLLYWOOD!$E$40+HARKC!$E$40+BALLYSKC!$E$39+AMERKC!$E$39+LAGRANGE!$E$39+AMERSC!$E$39+RIVERCITY!$E$39+LUMIERE!$E$39+ISLEBV!$E$39+STJO!$E$39+CAPE!$E$39</f>
        <v>105923779</v>
      </c>
      <c r="C7" s="58"/>
      <c r="D7" s="21"/>
    </row>
    <row r="8" spans="1:4" ht="21" thickTop="1" x14ac:dyDescent="0.3">
      <c r="A8" s="127" t="s">
        <v>87</v>
      </c>
      <c r="B8" s="135">
        <f>+ARG!$F$39+CARUTHERSVILLE!$F$39+HOLLYWOOD!$F$40+HARKC!$F$40+BALLYSKC!$F$39+AMERKC!$F$39+LAGRANGE!$F$39+AMERSC!$F$39+RIVERCITY!$F$39+LUMIERE!$F$39+ISLEBV!$F$39+STJO!$F$39+CAPE!$F$39</f>
        <v>22360692.649999999</v>
      </c>
      <c r="C8" s="58"/>
      <c r="D8" s="21"/>
    </row>
    <row r="9" spans="1:4" ht="20.25" x14ac:dyDescent="0.3">
      <c r="A9" s="127" t="s">
        <v>88</v>
      </c>
      <c r="B9" s="115">
        <f>B8/B7</f>
        <v>0.21110172674258534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150</v>
      </c>
      <c r="B11" s="126">
        <f>+AMERSC!$D$51</f>
        <v>28</v>
      </c>
      <c r="C11" s="58"/>
      <c r="D11" s="21"/>
    </row>
    <row r="12" spans="1:4" ht="21.75" thickTop="1" thickBot="1" x14ac:dyDescent="0.35">
      <c r="A12" s="127" t="s">
        <v>151</v>
      </c>
      <c r="B12" s="135">
        <f>AMERSC!$E$51</f>
        <v>4369745.4400000004</v>
      </c>
      <c r="C12" s="58"/>
      <c r="D12" s="21"/>
    </row>
    <row r="13" spans="1:4" ht="21" thickTop="1" x14ac:dyDescent="0.3">
      <c r="A13" s="127" t="s">
        <v>152</v>
      </c>
      <c r="B13" s="135">
        <f>+AMERSC!$F$51</f>
        <v>179665.17</v>
      </c>
      <c r="C13" s="58"/>
      <c r="D13" s="21"/>
    </row>
    <row r="14" spans="1:4" ht="20.25" x14ac:dyDescent="0.3">
      <c r="A14" s="127" t="s">
        <v>92</v>
      </c>
      <c r="B14" s="115">
        <f>1-(B13/B12)</f>
        <v>0.95888429372673023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89</v>
      </c>
      <c r="B16" s="126">
        <f>+ARG!$D$60+CARUTHERSVILLE!$D$60+HOLLYWOOD!$D$62+HARKC!$D$62+BALLYSKC!$D$62+AMERKC!$D$62+LAGRANGE!$D$60+AMERSC!$D$73+RIVERCITY!$D$61+LUMIERE!$D$61+ISLEBV!$D$61+STJO!$D$60+CAPE!$D$61</f>
        <v>14724</v>
      </c>
      <c r="C16" s="58"/>
      <c r="D16" s="21"/>
    </row>
    <row r="17" spans="1:4" ht="21.75" thickTop="1" thickBot="1" x14ac:dyDescent="0.35">
      <c r="A17" s="127" t="s">
        <v>90</v>
      </c>
      <c r="B17" s="135">
        <f>+ARG!$E$60+CARUTHERSVILLE!$E$60+HOLLYWOOD!$E$62+HARKC!$E$62+BALLYSKC!$E$62+AMERKC!$E$62+LAGRANGE!$E$60+AMERSC!$E$73+RIVERCITY!$E$61+LUMIERE!$E$61+ISLEBV!$E$61+STJO!$E$60+CAPE!$E$61</f>
        <v>1429427036.6099999</v>
      </c>
      <c r="C17" s="58"/>
      <c r="D17" s="21"/>
    </row>
    <row r="18" spans="1:4" ht="21" thickTop="1" x14ac:dyDescent="0.3">
      <c r="A18" s="127" t="s">
        <v>91</v>
      </c>
      <c r="B18" s="135">
        <f>+ARG!$F$60+CARUTHERSVILLE!$F$60+HOLLYWOOD!$F$62+HARKC!$F$62+BALLYSKC!$F$62+AMERKC!$F$62+LAGRANGE!$F$60+AMERSC!$F$73+RIVERCITY!$F$61+LUMIERE!$F$61+ISLEBV!$F$61+STJO!$F$60+CAPE!$F$61</f>
        <v>139500101.65000001</v>
      </c>
      <c r="C18" s="21"/>
      <c r="D18" s="21"/>
    </row>
    <row r="19" spans="1:4" ht="20.25" x14ac:dyDescent="0.3">
      <c r="A19" s="127" t="s">
        <v>92</v>
      </c>
      <c r="B19" s="115">
        <f>1-(B18/B17)</f>
        <v>0.90240837896781667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93</v>
      </c>
      <c r="B21" s="128">
        <f>B18+B8+B13</f>
        <v>162040459.47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154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127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465266</v>
      </c>
      <c r="F18" s="74">
        <v>106382</v>
      </c>
      <c r="G18" s="75">
        <f>F18/E18</f>
        <v>0.22864769830591533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113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23575</v>
      </c>
      <c r="F29" s="74">
        <v>12739</v>
      </c>
      <c r="G29" s="75">
        <f>F29/E29</f>
        <v>0.54036055143160122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303541</v>
      </c>
      <c r="F30" s="74">
        <v>104131</v>
      </c>
      <c r="G30" s="75">
        <f>F30/E30</f>
        <v>0.34305415083959007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122</v>
      </c>
      <c r="B32" s="13"/>
      <c r="C32" s="14"/>
      <c r="D32" s="73">
        <v>4</v>
      </c>
      <c r="E32" s="74">
        <v>700167</v>
      </c>
      <c r="F32" s="74">
        <v>122884.5</v>
      </c>
      <c r="G32" s="75">
        <f>F32/E32</f>
        <v>0.17550741465964548</v>
      </c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14986</v>
      </c>
      <c r="F34" s="74">
        <v>-1956.5</v>
      </c>
      <c r="G34" s="75">
        <f>F34/E34</f>
        <v>-0.13055518483918324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1507535</v>
      </c>
      <c r="F39" s="82">
        <f>SUM(F9:F38)</f>
        <v>344180</v>
      </c>
      <c r="G39" s="83">
        <f>F39/E39</f>
        <v>0.22830647381321165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12</v>
      </c>
      <c r="E44" s="74">
        <v>221754.2</v>
      </c>
      <c r="F44" s="74">
        <v>20294.63</v>
      </c>
      <c r="G44" s="75">
        <f>1-(+F44/E44)</f>
        <v>0.90848141771384716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35</v>
      </c>
      <c r="E46" s="74">
        <v>1080973</v>
      </c>
      <c r="F46" s="74">
        <v>117224.85</v>
      </c>
      <c r="G46" s="75">
        <f>1-(+F46/E46)</f>
        <v>0.89155617207830351</v>
      </c>
      <c r="H46" s="15"/>
    </row>
    <row r="47" spans="1:8" ht="15.75" x14ac:dyDescent="0.25">
      <c r="A47" s="27" t="s">
        <v>36</v>
      </c>
      <c r="B47" s="28"/>
      <c r="C47" s="14"/>
      <c r="D47" s="73">
        <v>9</v>
      </c>
      <c r="E47" s="74">
        <v>704050.25</v>
      </c>
      <c r="F47" s="74">
        <v>42004.75</v>
      </c>
      <c r="G47" s="75">
        <f>1-(+F47/E47)</f>
        <v>0.94033842044655191</v>
      </c>
      <c r="H47" s="15"/>
    </row>
    <row r="48" spans="1:8" ht="15.75" x14ac:dyDescent="0.25">
      <c r="A48" s="27" t="s">
        <v>37</v>
      </c>
      <c r="B48" s="28"/>
      <c r="C48" s="14"/>
      <c r="D48" s="73">
        <v>42</v>
      </c>
      <c r="E48" s="74">
        <v>3198908</v>
      </c>
      <c r="F48" s="74">
        <v>279208.78999999998</v>
      </c>
      <c r="G48" s="75">
        <f>1-(+F48/E48)</f>
        <v>0.91271746796094166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1108010</v>
      </c>
      <c r="F50" s="74">
        <v>53250</v>
      </c>
      <c r="G50" s="75">
        <f>1-(+F50/E50)</f>
        <v>0.9519408669596845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416</v>
      </c>
      <c r="E53" s="74">
        <v>28876477.050000001</v>
      </c>
      <c r="F53" s="74">
        <v>3220565.4</v>
      </c>
      <c r="G53" s="75">
        <f>1-(+F53/E53)</f>
        <v>0.88847097260432606</v>
      </c>
      <c r="H53" s="15"/>
    </row>
    <row r="54" spans="1:8" ht="15.75" x14ac:dyDescent="0.25">
      <c r="A54" s="29" t="s">
        <v>62</v>
      </c>
      <c r="B54" s="30"/>
      <c r="C54" s="14"/>
      <c r="D54" s="73">
        <v>8</v>
      </c>
      <c r="E54" s="74">
        <v>265972.11</v>
      </c>
      <c r="F54" s="74">
        <v>26236.19</v>
      </c>
      <c r="G54" s="75">
        <f>1-(+F54/E54)</f>
        <v>0.90135736412362932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525</v>
      </c>
      <c r="E60" s="82">
        <f>SUM(E44:E59)</f>
        <v>35456144.609999999</v>
      </c>
      <c r="F60" s="82">
        <f>SUM(F44:F59)</f>
        <v>3758784.61</v>
      </c>
      <c r="G60" s="83">
        <f>1-(F60/E60)</f>
        <v>0.8939877797954412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4102964.61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>
        <v>5</v>
      </c>
      <c r="E9" s="74">
        <v>965972</v>
      </c>
      <c r="F9" s="74">
        <v>160550</v>
      </c>
      <c r="G9" s="75">
        <f>F9/E9</f>
        <v>0.16620564571229807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106</v>
      </c>
      <c r="B11" s="13"/>
      <c r="C11" s="14"/>
      <c r="D11" s="73">
        <v>2</v>
      </c>
      <c r="E11" s="74">
        <v>832614</v>
      </c>
      <c r="F11" s="74">
        <v>200011</v>
      </c>
      <c r="G11" s="75">
        <f>F11/E11</f>
        <v>0.24022055838599879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65661</v>
      </c>
      <c r="F12" s="74">
        <v>18215</v>
      </c>
      <c r="G12" s="75">
        <f>F12/E12</f>
        <v>0.2774097257123711</v>
      </c>
      <c r="H12" s="15"/>
    </row>
    <row r="13" spans="1:8" ht="15.75" x14ac:dyDescent="0.25">
      <c r="A13" s="93" t="s">
        <v>110</v>
      </c>
      <c r="B13" s="13"/>
      <c r="C13" s="14"/>
      <c r="D13" s="73">
        <v>3</v>
      </c>
      <c r="E13" s="74">
        <v>704217</v>
      </c>
      <c r="F13" s="74">
        <v>26628.03</v>
      </c>
      <c r="G13" s="75">
        <f>F13/E13</f>
        <v>3.781225105329749E-2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935166</v>
      </c>
      <c r="F17" s="74">
        <v>187607</v>
      </c>
      <c r="G17" s="75">
        <f t="shared" ref="G17:G25" si="0">F17/E17</f>
        <v>0.2006135809043528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910791</v>
      </c>
      <c r="F18" s="74">
        <v>285071</v>
      </c>
      <c r="G18" s="75">
        <f t="shared" si="0"/>
        <v>0.31299277221667759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60238</v>
      </c>
      <c r="F20" s="74">
        <v>23501</v>
      </c>
      <c r="G20" s="75">
        <f t="shared" si="0"/>
        <v>0.39013579468109832</v>
      </c>
      <c r="H20" s="15"/>
    </row>
    <row r="21" spans="1:8" ht="15.75" x14ac:dyDescent="0.25">
      <c r="A21" s="93" t="s">
        <v>119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5159935</v>
      </c>
      <c r="F22" s="74">
        <v>628512</v>
      </c>
      <c r="G22" s="75">
        <f t="shared" si="0"/>
        <v>0.12180618554303495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752546</v>
      </c>
      <c r="F23" s="74">
        <v>269528.5</v>
      </c>
      <c r="G23" s="75">
        <f t="shared" si="0"/>
        <v>0.35815551474594243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74">
        <v>653552</v>
      </c>
      <c r="F24" s="74">
        <v>124677</v>
      </c>
      <c r="G24" s="75">
        <f t="shared" si="0"/>
        <v>0.19076829387715133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133380</v>
      </c>
      <c r="F25" s="74">
        <v>133380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33306</v>
      </c>
      <c r="F27" s="74">
        <v>-9219</v>
      </c>
      <c r="G27" s="75">
        <f>F27/E27</f>
        <v>-0.27679697351828497</v>
      </c>
      <c r="H27" s="15"/>
    </row>
    <row r="28" spans="1:8" ht="15.75" x14ac:dyDescent="0.25">
      <c r="A28" s="93" t="s">
        <v>129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105605</v>
      </c>
      <c r="F29" s="74">
        <v>33907</v>
      </c>
      <c r="G29" s="75">
        <f>F29/E29</f>
        <v>0.32107381279295488</v>
      </c>
      <c r="H29" s="15"/>
    </row>
    <row r="30" spans="1:8" ht="15.75" x14ac:dyDescent="0.25">
      <c r="A30" s="70" t="s">
        <v>123</v>
      </c>
      <c r="B30" s="13"/>
      <c r="C30" s="14"/>
      <c r="D30" s="73">
        <v>1</v>
      </c>
      <c r="E30" s="74">
        <v>38025</v>
      </c>
      <c r="F30" s="74">
        <v>1557</v>
      </c>
      <c r="G30" s="75">
        <f>F30/E30</f>
        <v>4.0946745562130175E-2</v>
      </c>
      <c r="H30" s="15"/>
    </row>
    <row r="31" spans="1:8" ht="15.75" x14ac:dyDescent="0.25">
      <c r="A31" s="70" t="s">
        <v>130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161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23</v>
      </c>
      <c r="E33" s="76">
        <v>1557003</v>
      </c>
      <c r="F33" s="76">
        <v>268167.5</v>
      </c>
      <c r="G33" s="75">
        <f>F33/E33</f>
        <v>0.17223312992974324</v>
      </c>
      <c r="H33" s="15"/>
    </row>
    <row r="34" spans="1:8" ht="15.75" x14ac:dyDescent="0.25">
      <c r="A34" s="93" t="s">
        <v>157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100</v>
      </c>
      <c r="B35" s="13"/>
      <c r="C35" s="14"/>
      <c r="D35" s="73">
        <v>2</v>
      </c>
      <c r="E35" s="74">
        <v>272091</v>
      </c>
      <c r="F35" s="74">
        <v>70584</v>
      </c>
      <c r="G35" s="75">
        <f>F35/E35</f>
        <v>0.25941321102131271</v>
      </c>
      <c r="H35" s="15"/>
    </row>
    <row r="36" spans="1:8" x14ac:dyDescent="0.2">
      <c r="A36" s="16" t="s">
        <v>28</v>
      </c>
      <c r="B36" s="13"/>
      <c r="C36" s="14"/>
      <c r="D36" s="77"/>
      <c r="E36" s="78">
        <v>286535</v>
      </c>
      <c r="F36" s="74">
        <v>47439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79</v>
      </c>
      <c r="E40" s="82">
        <f>SUM(E9:E39)</f>
        <v>13466637</v>
      </c>
      <c r="F40" s="82">
        <f>SUM(F9:F39)</f>
        <v>2470116.0300000003</v>
      </c>
      <c r="G40" s="83">
        <f>F40/E40</f>
        <v>0.18342486175278952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178</v>
      </c>
      <c r="E45" s="74">
        <v>29013251.239999998</v>
      </c>
      <c r="F45" s="74">
        <v>1451921.6</v>
      </c>
      <c r="G45" s="75">
        <f t="shared" ref="G45:G51" si="1">1-(+F45/E45)</f>
        <v>0.94995660472555854</v>
      </c>
      <c r="H45" s="15"/>
    </row>
    <row r="46" spans="1:8" ht="15.75" x14ac:dyDescent="0.25">
      <c r="A46" s="27" t="s">
        <v>34</v>
      </c>
      <c r="B46" s="28"/>
      <c r="C46" s="14"/>
      <c r="D46" s="73">
        <v>4</v>
      </c>
      <c r="E46" s="74">
        <v>3043236.77</v>
      </c>
      <c r="F46" s="74">
        <v>191611.07</v>
      </c>
      <c r="G46" s="75">
        <f t="shared" si="1"/>
        <v>0.93703708108127259</v>
      </c>
      <c r="H46" s="15"/>
    </row>
    <row r="47" spans="1:8" ht="15.75" x14ac:dyDescent="0.25">
      <c r="A47" s="27" t="s">
        <v>35</v>
      </c>
      <c r="B47" s="28"/>
      <c r="C47" s="14"/>
      <c r="D47" s="73">
        <v>308</v>
      </c>
      <c r="E47" s="74">
        <v>27457175.949999999</v>
      </c>
      <c r="F47" s="74">
        <v>1579941.15</v>
      </c>
      <c r="G47" s="75">
        <f t="shared" si="1"/>
        <v>0.94245798792719615</v>
      </c>
      <c r="H47" s="15"/>
    </row>
    <row r="48" spans="1:8" ht="15.75" x14ac:dyDescent="0.25">
      <c r="A48" s="27" t="s">
        <v>36</v>
      </c>
      <c r="B48" s="28"/>
      <c r="C48" s="14"/>
      <c r="D48" s="73">
        <v>23</v>
      </c>
      <c r="E48" s="74">
        <v>938040.5</v>
      </c>
      <c r="F48" s="74">
        <v>65743</v>
      </c>
      <c r="G48" s="75">
        <f t="shared" si="1"/>
        <v>0.92991453993724149</v>
      </c>
      <c r="H48" s="15"/>
    </row>
    <row r="49" spans="1:8" ht="15.75" x14ac:dyDescent="0.25">
      <c r="A49" s="27" t="s">
        <v>37</v>
      </c>
      <c r="B49" s="28"/>
      <c r="C49" s="14"/>
      <c r="D49" s="73">
        <v>130</v>
      </c>
      <c r="E49" s="74">
        <v>10127002.65</v>
      </c>
      <c r="F49" s="74">
        <v>722127.31</v>
      </c>
      <c r="G49" s="75">
        <f t="shared" si="1"/>
        <v>0.9286928882160409</v>
      </c>
      <c r="H49" s="15"/>
    </row>
    <row r="50" spans="1:8" ht="15.75" x14ac:dyDescent="0.25">
      <c r="A50" s="27" t="s">
        <v>38</v>
      </c>
      <c r="B50" s="28"/>
      <c r="C50" s="14"/>
      <c r="D50" s="73">
        <v>3</v>
      </c>
      <c r="E50" s="74">
        <v>283116</v>
      </c>
      <c r="F50" s="74">
        <v>25650</v>
      </c>
      <c r="G50" s="75">
        <f t="shared" si="1"/>
        <v>0.90940109354469545</v>
      </c>
      <c r="H50" s="15"/>
    </row>
    <row r="51" spans="1:8" ht="15.75" x14ac:dyDescent="0.25">
      <c r="A51" s="27" t="s">
        <v>39</v>
      </c>
      <c r="B51" s="28"/>
      <c r="C51" s="14"/>
      <c r="D51" s="73">
        <v>23</v>
      </c>
      <c r="E51" s="74">
        <v>2461480</v>
      </c>
      <c r="F51" s="74">
        <v>271200</v>
      </c>
      <c r="G51" s="75">
        <f t="shared" si="1"/>
        <v>0.8898223832816029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473750</v>
      </c>
      <c r="F53" s="74">
        <v>44275</v>
      </c>
      <c r="G53" s="75">
        <f>1-(+F53/E53)</f>
        <v>0.90654353562005274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78800</v>
      </c>
      <c r="F54" s="74">
        <v>28400</v>
      </c>
      <c r="G54" s="75">
        <f>1-(+F54/E54)</f>
        <v>0.63959390862944154</v>
      </c>
      <c r="H54" s="15"/>
    </row>
    <row r="55" spans="1:8" ht="15.75" x14ac:dyDescent="0.25">
      <c r="A55" s="27" t="s">
        <v>61</v>
      </c>
      <c r="B55" s="30"/>
      <c r="C55" s="14"/>
      <c r="D55" s="73">
        <v>1178</v>
      </c>
      <c r="E55" s="74">
        <v>110855952.79000001</v>
      </c>
      <c r="F55" s="74">
        <v>12323439.82</v>
      </c>
      <c r="G55" s="75">
        <f>1-(+F55/E55)</f>
        <v>0.88883375669193954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1853</v>
      </c>
      <c r="E62" s="82">
        <f>SUM(E45:E61)</f>
        <v>184731805.90000001</v>
      </c>
      <c r="F62" s="82">
        <f>SUM(F45:F61)</f>
        <v>16704308.950000001</v>
      </c>
      <c r="G62" s="83">
        <f>1-(+F62/E62)</f>
        <v>0.90957534968806364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19174424.98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8</v>
      </c>
      <c r="E10" s="99">
        <v>2263395</v>
      </c>
      <c r="F10" s="74">
        <v>345740.5</v>
      </c>
      <c r="G10" s="100">
        <f>F10/E10</f>
        <v>0.15275305459276883</v>
      </c>
      <c r="H10" s="15"/>
    </row>
    <row r="11" spans="1:8" ht="15.75" x14ac:dyDescent="0.25">
      <c r="A11" s="93" t="s">
        <v>106</v>
      </c>
      <c r="B11" s="13"/>
      <c r="C11" s="14"/>
      <c r="D11" s="73">
        <v>10</v>
      </c>
      <c r="E11" s="99">
        <v>427201</v>
      </c>
      <c r="F11" s="74">
        <v>138734.5</v>
      </c>
      <c r="G11" s="100">
        <f>F11/E11</f>
        <v>0.32475228288323293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110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481376</v>
      </c>
      <c r="F14" s="74">
        <v>95613</v>
      </c>
      <c r="G14" s="100">
        <f>F14/E14</f>
        <v>0.19862436016751978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1132132</v>
      </c>
      <c r="F17" s="74">
        <v>217249.5</v>
      </c>
      <c r="G17" s="75">
        <f t="shared" ref="G17:G23" si="0">F17/E17</f>
        <v>0.19189414308578859</v>
      </c>
      <c r="H17" s="15"/>
    </row>
    <row r="18" spans="1:8" ht="15.75" x14ac:dyDescent="0.25">
      <c r="A18" s="93" t="s">
        <v>15</v>
      </c>
      <c r="B18" s="13"/>
      <c r="C18" s="14"/>
      <c r="D18" s="73">
        <v>3</v>
      </c>
      <c r="E18" s="99">
        <v>1393239</v>
      </c>
      <c r="F18" s="74">
        <v>349001.5</v>
      </c>
      <c r="G18" s="100">
        <f t="shared" si="0"/>
        <v>0.25049650490691117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458292</v>
      </c>
      <c r="F19" s="74">
        <v>149523</v>
      </c>
      <c r="G19" s="75">
        <f t="shared" si="0"/>
        <v>0.32626142284831505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119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2444515</v>
      </c>
      <c r="F22" s="74">
        <v>1141049</v>
      </c>
      <c r="G22" s="75">
        <f t="shared" si="0"/>
        <v>0.46677929977930183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858876</v>
      </c>
      <c r="F23" s="74">
        <v>120117.5</v>
      </c>
      <c r="G23" s="75">
        <f t="shared" si="0"/>
        <v>0.13985429794289281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843487</v>
      </c>
      <c r="F24" s="74">
        <v>197371.5</v>
      </c>
      <c r="G24" s="75">
        <f>F24/E24</f>
        <v>0.2339947147970271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288755</v>
      </c>
      <c r="F25" s="74">
        <v>288755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72480</v>
      </c>
      <c r="F27" s="74">
        <v>11508</v>
      </c>
      <c r="G27" s="75">
        <f>F27/E27</f>
        <v>0.15877483443708609</v>
      </c>
      <c r="H27" s="15"/>
    </row>
    <row r="28" spans="1:8" ht="15.75" x14ac:dyDescent="0.25">
      <c r="A28" s="93" t="s">
        <v>129</v>
      </c>
      <c r="B28" s="13"/>
      <c r="C28" s="14"/>
      <c r="D28" s="73"/>
      <c r="E28" s="99"/>
      <c r="F28" s="74"/>
      <c r="G28" s="100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217652</v>
      </c>
      <c r="F29" s="74">
        <v>92622</v>
      </c>
      <c r="G29" s="75">
        <f>F29/E29</f>
        <v>0.42555087938544101</v>
      </c>
      <c r="H29" s="15"/>
    </row>
    <row r="30" spans="1:8" ht="15.75" x14ac:dyDescent="0.25">
      <c r="A30" s="70" t="s">
        <v>123</v>
      </c>
      <c r="B30" s="13"/>
      <c r="C30" s="14"/>
      <c r="D30" s="101"/>
      <c r="E30" s="99"/>
      <c r="F30" s="99"/>
      <c r="G30" s="102"/>
      <c r="H30" s="15"/>
    </row>
    <row r="31" spans="1:8" ht="15.75" x14ac:dyDescent="0.25">
      <c r="A31" s="70" t="s">
        <v>130</v>
      </c>
      <c r="B31" s="13"/>
      <c r="C31" s="14"/>
      <c r="D31" s="73"/>
      <c r="E31" s="103"/>
      <c r="F31" s="74"/>
      <c r="G31" s="100"/>
      <c r="H31" s="15"/>
    </row>
    <row r="32" spans="1:8" ht="15.75" x14ac:dyDescent="0.25">
      <c r="A32" s="70" t="s">
        <v>161</v>
      </c>
      <c r="B32" s="13"/>
      <c r="C32" s="14"/>
      <c r="D32" s="73">
        <v>1</v>
      </c>
      <c r="E32" s="103">
        <v>83765</v>
      </c>
      <c r="F32" s="74">
        <v>16696</v>
      </c>
      <c r="G32" s="100">
        <f>F32/E32</f>
        <v>0.1993195248612189</v>
      </c>
      <c r="H32" s="15"/>
    </row>
    <row r="33" spans="1:8" ht="15.75" x14ac:dyDescent="0.25">
      <c r="A33" s="70" t="s">
        <v>58</v>
      </c>
      <c r="B33" s="13"/>
      <c r="C33" s="14"/>
      <c r="D33" s="73">
        <v>6</v>
      </c>
      <c r="E33" s="103">
        <v>1242361</v>
      </c>
      <c r="F33" s="76">
        <v>219248</v>
      </c>
      <c r="G33" s="100">
        <f>F33/E33</f>
        <v>0.17647688554292995</v>
      </c>
      <c r="H33" s="15"/>
    </row>
    <row r="34" spans="1:8" ht="15.75" x14ac:dyDescent="0.25">
      <c r="A34" s="93" t="s">
        <v>157</v>
      </c>
      <c r="B34" s="13"/>
      <c r="C34" s="14"/>
      <c r="D34" s="73">
        <v>2</v>
      </c>
      <c r="E34" s="99">
        <v>376157.5</v>
      </c>
      <c r="F34" s="74">
        <v>89912.5</v>
      </c>
      <c r="G34" s="100">
        <f>F34/E34</f>
        <v>0.23902886423904882</v>
      </c>
      <c r="H34" s="15"/>
    </row>
    <row r="35" spans="1:8" ht="15.75" x14ac:dyDescent="0.25">
      <c r="A35" s="93" t="s">
        <v>100</v>
      </c>
      <c r="B35" s="13"/>
      <c r="C35" s="14"/>
      <c r="D35" s="73">
        <v>1</v>
      </c>
      <c r="E35" s="99">
        <v>112488</v>
      </c>
      <c r="F35" s="74">
        <v>40816</v>
      </c>
      <c r="G35" s="100">
        <f>F35/E35</f>
        <v>0.36284759263210298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/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65</v>
      </c>
      <c r="E40" s="82">
        <f>SUM(E9:E39)</f>
        <v>12696171.5</v>
      </c>
      <c r="F40" s="82">
        <f>SUM(F9:F39)</f>
        <v>3513957.5</v>
      </c>
      <c r="G40" s="83">
        <f>F40/E40</f>
        <v>0.27677300200300542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52</v>
      </c>
      <c r="E45" s="74">
        <v>7911964.3499999996</v>
      </c>
      <c r="F45" s="74">
        <v>445636.76</v>
      </c>
      <c r="G45" s="75">
        <f>1-(+F45/E45)</f>
        <v>0.94367558544421404</v>
      </c>
      <c r="H45" s="15"/>
    </row>
    <row r="46" spans="1:8" ht="15.75" x14ac:dyDescent="0.25">
      <c r="A46" s="27" t="s">
        <v>34</v>
      </c>
      <c r="B46" s="28"/>
      <c r="C46" s="14"/>
      <c r="D46" s="73">
        <v>10</v>
      </c>
      <c r="E46" s="74">
        <v>4043540.55</v>
      </c>
      <c r="F46" s="74">
        <v>480832.84</v>
      </c>
      <c r="G46" s="75">
        <f t="shared" ref="G46:G55" si="1">1-(+F46/E46)</f>
        <v>0.88108618324601684</v>
      </c>
      <c r="H46" s="15"/>
    </row>
    <row r="47" spans="1:8" ht="15.75" x14ac:dyDescent="0.25">
      <c r="A47" s="27" t="s">
        <v>35</v>
      </c>
      <c r="B47" s="28"/>
      <c r="C47" s="14"/>
      <c r="D47" s="73">
        <v>148</v>
      </c>
      <c r="E47" s="74">
        <v>14132209.939999999</v>
      </c>
      <c r="F47" s="74">
        <v>739393.88</v>
      </c>
      <c r="G47" s="75">
        <f t="shared" si="1"/>
        <v>0.94768023662688383</v>
      </c>
      <c r="H47" s="15"/>
    </row>
    <row r="48" spans="1:8" ht="15.75" x14ac:dyDescent="0.25">
      <c r="A48" s="27" t="s">
        <v>36</v>
      </c>
      <c r="B48" s="28"/>
      <c r="C48" s="14"/>
      <c r="D48" s="73"/>
      <c r="E48" s="74"/>
      <c r="F48" s="74"/>
      <c r="G48" s="75"/>
      <c r="H48" s="15"/>
    </row>
    <row r="49" spans="1:8" ht="15.75" x14ac:dyDescent="0.25">
      <c r="A49" s="27" t="s">
        <v>37</v>
      </c>
      <c r="B49" s="28"/>
      <c r="C49" s="14"/>
      <c r="D49" s="73">
        <v>108</v>
      </c>
      <c r="E49" s="74">
        <v>20084809.620000001</v>
      </c>
      <c r="F49" s="74">
        <v>1379148.85</v>
      </c>
      <c r="G49" s="75">
        <f t="shared" si="1"/>
        <v>0.93133373548999565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2578070</v>
      </c>
      <c r="F50" s="74">
        <v>64079</v>
      </c>
      <c r="G50" s="75">
        <f t="shared" si="1"/>
        <v>0.97514458490265976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2211660</v>
      </c>
      <c r="F51" s="74">
        <v>193140</v>
      </c>
      <c r="G51" s="75">
        <f t="shared" si="1"/>
        <v>0.91267192968177746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362740</v>
      </c>
      <c r="F52" s="74">
        <v>12360</v>
      </c>
      <c r="G52" s="75">
        <f t="shared" si="1"/>
        <v>0.96592600760875558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389850</v>
      </c>
      <c r="F53" s="74">
        <v>35150</v>
      </c>
      <c r="G53" s="75">
        <f t="shared" si="1"/>
        <v>0.90983711683981017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195000</v>
      </c>
      <c r="F54" s="74">
        <v>39200</v>
      </c>
      <c r="G54" s="75">
        <f t="shared" si="1"/>
        <v>0.79897435897435898</v>
      </c>
      <c r="H54" s="15"/>
    </row>
    <row r="55" spans="1:8" ht="15.75" x14ac:dyDescent="0.25">
      <c r="A55" s="27" t="s">
        <v>61</v>
      </c>
      <c r="B55" s="30"/>
      <c r="C55" s="14"/>
      <c r="D55" s="73">
        <v>622</v>
      </c>
      <c r="E55" s="74">
        <v>68861496.569999993</v>
      </c>
      <c r="F55" s="74">
        <v>8007063.9400000004</v>
      </c>
      <c r="G55" s="75">
        <f t="shared" si="1"/>
        <v>0.88372219108162198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964</v>
      </c>
      <c r="E62" s="82">
        <f>SUM(E45:E61)</f>
        <v>120771341.02999999</v>
      </c>
      <c r="F62" s="82">
        <f>SUM(F45:F61)</f>
        <v>11396005.27</v>
      </c>
      <c r="G62" s="83">
        <f>1-(F62/E62)</f>
        <v>0.90563982172584145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14909962.77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492119</v>
      </c>
      <c r="F10" s="74">
        <v>113923.5</v>
      </c>
      <c r="G10" s="75">
        <f>F10/E10</f>
        <v>0.23149583738892424</v>
      </c>
      <c r="H10" s="15"/>
    </row>
    <row r="11" spans="1:8" ht="15.75" x14ac:dyDescent="0.25">
      <c r="A11" s="93" t="s">
        <v>103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68063</v>
      </c>
      <c r="F12" s="74">
        <v>21419.5</v>
      </c>
      <c r="G12" s="75">
        <f>F12/E12</f>
        <v>0.31470108575878231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137</v>
      </c>
      <c r="B14" s="13"/>
      <c r="C14" s="14"/>
      <c r="D14" s="73">
        <v>4</v>
      </c>
      <c r="E14" s="74">
        <v>3656497</v>
      </c>
      <c r="F14" s="74">
        <v>627425.5</v>
      </c>
      <c r="G14" s="75">
        <f>F14/E14</f>
        <v>0.17159196356512804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114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139</v>
      </c>
      <c r="B17" s="13"/>
      <c r="C17" s="14"/>
      <c r="D17" s="73">
        <v>3</v>
      </c>
      <c r="E17" s="74">
        <v>1006186</v>
      </c>
      <c r="F17" s="74">
        <v>43220</v>
      </c>
      <c r="G17" s="75">
        <f>F17/E17</f>
        <v>4.2954284794262693E-2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776065</v>
      </c>
      <c r="F18" s="74">
        <v>164641.5</v>
      </c>
      <c r="G18" s="75">
        <f>F18/E18</f>
        <v>0.21214911122135388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104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134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7</v>
      </c>
      <c r="E23" s="74">
        <v>1140712</v>
      </c>
      <c r="F23" s="74">
        <v>179533.5</v>
      </c>
      <c r="G23" s="75">
        <f>F23/E23</f>
        <v>0.15738722832757085</v>
      </c>
      <c r="H23" s="15"/>
    </row>
    <row r="24" spans="1:8" ht="15.75" x14ac:dyDescent="0.25">
      <c r="A24" s="93" t="s">
        <v>146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63145</v>
      </c>
      <c r="F25" s="74">
        <v>18007</v>
      </c>
      <c r="G25" s="75">
        <f>F25/E25</f>
        <v>0.28516905534880038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155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112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105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21</v>
      </c>
      <c r="E39" s="82">
        <f>SUM(E9:E38)</f>
        <v>7202787</v>
      </c>
      <c r="F39" s="82">
        <f>SUM(F9:F38)</f>
        <v>1168170.5</v>
      </c>
      <c r="G39" s="83">
        <f>F39/E39</f>
        <v>0.16218312439337718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52</v>
      </c>
      <c r="E46" s="74">
        <v>2275003.75</v>
      </c>
      <c r="F46" s="74">
        <v>230730.93</v>
      </c>
      <c r="G46" s="75">
        <f>1-(+F46/E46)</f>
        <v>0.89857997816487112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1122241.5</v>
      </c>
      <c r="F47" s="74">
        <v>47174.01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47</v>
      </c>
      <c r="E48" s="74">
        <v>4953255</v>
      </c>
      <c r="F48" s="74">
        <v>515058.03</v>
      </c>
      <c r="G48" s="75">
        <f>1-(+F48/E48)</f>
        <v>0.89601624992050677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1182105</v>
      </c>
      <c r="F50" s="74">
        <v>58410</v>
      </c>
      <c r="G50" s="75">
        <f>1-(+F50/E50)</f>
        <v>0.95058814572309569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526</v>
      </c>
      <c r="E54" s="74">
        <v>46202347.670000002</v>
      </c>
      <c r="F54" s="74">
        <v>5588212.0300000003</v>
      </c>
      <c r="G54" s="75">
        <f>1-(+F54/E54)</f>
        <v>0.87904917581431641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133</v>
      </c>
      <c r="B56" s="30"/>
      <c r="C56" s="14"/>
      <c r="D56" s="73">
        <v>166</v>
      </c>
      <c r="E56" s="74">
        <v>26618707.02</v>
      </c>
      <c r="F56" s="74">
        <v>2791282.67</v>
      </c>
      <c r="G56" s="75">
        <f>1-(+F56/E56)</f>
        <v>0.89513830751047507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811</v>
      </c>
      <c r="E62" s="82">
        <f>SUM(E44:E61)</f>
        <v>82353659.939999998</v>
      </c>
      <c r="F62" s="82">
        <f>SUM(F44:F61)</f>
        <v>9230867.6699999999</v>
      </c>
      <c r="G62" s="83">
        <f>1-(+F62/E62)</f>
        <v>0.88791187086614864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10399038.17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103</v>
      </c>
      <c r="B11" s="13"/>
      <c r="C11" s="14"/>
      <c r="D11" s="73">
        <v>6</v>
      </c>
      <c r="E11" s="99">
        <v>914258</v>
      </c>
      <c r="F11" s="74">
        <v>172677</v>
      </c>
      <c r="G11" s="75">
        <f t="shared" ref="G11:G23" si="0">F11/E11</f>
        <v>0.18887119390806534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112535</v>
      </c>
      <c r="F13" s="74">
        <v>28881</v>
      </c>
      <c r="G13" s="75">
        <f t="shared" si="0"/>
        <v>0.25664015639578797</v>
      </c>
      <c r="H13" s="15"/>
    </row>
    <row r="14" spans="1:8" ht="15.75" x14ac:dyDescent="0.25">
      <c r="A14" s="93" t="s">
        <v>137</v>
      </c>
      <c r="B14" s="13"/>
      <c r="C14" s="14"/>
      <c r="D14" s="73">
        <v>2</v>
      </c>
      <c r="E14" s="99">
        <v>2088502</v>
      </c>
      <c r="F14" s="74">
        <v>120477</v>
      </c>
      <c r="G14" s="75">
        <f t="shared" si="0"/>
        <v>5.7685843729141748E-2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121036</v>
      </c>
      <c r="F15" s="74">
        <v>39078</v>
      </c>
      <c r="G15" s="75">
        <f t="shared" si="0"/>
        <v>0.32286261938596783</v>
      </c>
      <c r="H15" s="15"/>
    </row>
    <row r="16" spans="1:8" ht="15.75" x14ac:dyDescent="0.25">
      <c r="A16" s="93" t="s">
        <v>114</v>
      </c>
      <c r="B16" s="13"/>
      <c r="C16" s="14"/>
      <c r="D16" s="73">
        <v>1</v>
      </c>
      <c r="E16" s="99">
        <v>63311</v>
      </c>
      <c r="F16" s="74">
        <v>21622.5</v>
      </c>
      <c r="G16" s="75">
        <f t="shared" si="0"/>
        <v>0.34152832841054476</v>
      </c>
      <c r="H16" s="15"/>
    </row>
    <row r="17" spans="1:8" ht="15.75" x14ac:dyDescent="0.25">
      <c r="A17" s="93" t="s">
        <v>139</v>
      </c>
      <c r="B17" s="13"/>
      <c r="C17" s="14"/>
      <c r="D17" s="73">
        <v>2</v>
      </c>
      <c r="E17" s="99">
        <v>228155</v>
      </c>
      <c r="F17" s="74">
        <v>32150</v>
      </c>
      <c r="G17" s="75">
        <f t="shared" si="0"/>
        <v>0.14091297582783635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445778</v>
      </c>
      <c r="F18" s="74">
        <v>135185</v>
      </c>
      <c r="G18" s="75">
        <f t="shared" si="0"/>
        <v>0.30325632938368424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1571727</v>
      </c>
      <c r="F19" s="74">
        <v>463315</v>
      </c>
      <c r="G19" s="75">
        <f t="shared" si="0"/>
        <v>0.29478083662111804</v>
      </c>
      <c r="H19" s="15"/>
    </row>
    <row r="20" spans="1:8" ht="15.75" x14ac:dyDescent="0.25">
      <c r="A20" s="93" t="s">
        <v>104</v>
      </c>
      <c r="B20" s="13"/>
      <c r="C20" s="14"/>
      <c r="D20" s="73">
        <v>3</v>
      </c>
      <c r="E20" s="99">
        <v>41980</v>
      </c>
      <c r="F20" s="74">
        <v>30120.5</v>
      </c>
      <c r="G20" s="75">
        <f t="shared" si="0"/>
        <v>0.71749642686993809</v>
      </c>
      <c r="H20" s="15"/>
    </row>
    <row r="21" spans="1:8" ht="15.75" x14ac:dyDescent="0.25">
      <c r="A21" s="93" t="s">
        <v>130</v>
      </c>
      <c r="B21" s="13"/>
      <c r="C21" s="14"/>
      <c r="D21" s="73">
        <v>2</v>
      </c>
      <c r="E21" s="99">
        <v>321792</v>
      </c>
      <c r="F21" s="74">
        <v>57967</v>
      </c>
      <c r="G21" s="75">
        <f t="shared" si="0"/>
        <v>0.18013810163086713</v>
      </c>
      <c r="H21" s="15"/>
    </row>
    <row r="22" spans="1:8" ht="15.75" x14ac:dyDescent="0.25">
      <c r="A22" s="93" t="s">
        <v>134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20</v>
      </c>
      <c r="E23" s="99">
        <v>2165934</v>
      </c>
      <c r="F23" s="74">
        <v>284201</v>
      </c>
      <c r="G23" s="75">
        <f t="shared" si="0"/>
        <v>0.13121406284771372</v>
      </c>
      <c r="H23" s="15"/>
    </row>
    <row r="24" spans="1:8" ht="15.75" x14ac:dyDescent="0.25">
      <c r="A24" s="93" t="s">
        <v>146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713621</v>
      </c>
      <c r="F25" s="74">
        <v>229609</v>
      </c>
      <c r="G25" s="75">
        <f>F25/E25</f>
        <v>0.32175202243207529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155</v>
      </c>
      <c r="B29" s="13"/>
      <c r="C29" s="14"/>
      <c r="D29" s="73">
        <v>1</v>
      </c>
      <c r="E29" s="99">
        <v>870</v>
      </c>
      <c r="F29" s="74">
        <v>745</v>
      </c>
      <c r="G29" s="75">
        <f t="shared" ref="G29:G34" si="1">F29/E29</f>
        <v>0.85632183908045978</v>
      </c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45958</v>
      </c>
      <c r="F30" s="74">
        <v>9266</v>
      </c>
      <c r="G30" s="75">
        <f t="shared" si="1"/>
        <v>0.20161886940249793</v>
      </c>
      <c r="H30" s="15"/>
    </row>
    <row r="31" spans="1:8" ht="15.75" x14ac:dyDescent="0.25">
      <c r="A31" s="70" t="s">
        <v>112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151700</v>
      </c>
      <c r="F32" s="74">
        <v>37786</v>
      </c>
      <c r="G32" s="75">
        <f t="shared" si="1"/>
        <v>0.24908371786420566</v>
      </c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99">
        <v>40492</v>
      </c>
      <c r="F33" s="74">
        <v>15816</v>
      </c>
      <c r="G33" s="75">
        <f t="shared" si="1"/>
        <v>0.39059567321940136</v>
      </c>
      <c r="H33" s="15"/>
    </row>
    <row r="34" spans="1:8" ht="15.75" x14ac:dyDescent="0.25">
      <c r="A34" s="70" t="s">
        <v>105</v>
      </c>
      <c r="B34" s="13"/>
      <c r="C34" s="14"/>
      <c r="D34" s="73">
        <v>7</v>
      </c>
      <c r="E34" s="99">
        <v>394582</v>
      </c>
      <c r="F34" s="74">
        <v>97059</v>
      </c>
      <c r="G34" s="75">
        <f t="shared" si="1"/>
        <v>0.24597928947595177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58</v>
      </c>
      <c r="E39" s="82">
        <f>SUM(E9:E38)</f>
        <v>9422231</v>
      </c>
      <c r="F39" s="82">
        <f>SUM(F9:F38)</f>
        <v>1775955</v>
      </c>
      <c r="G39" s="83">
        <f>F39/E39</f>
        <v>0.18848561450042989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136</v>
      </c>
      <c r="E44" s="74">
        <v>15301119</v>
      </c>
      <c r="F44" s="74">
        <v>883136.8</v>
      </c>
      <c r="G44" s="75">
        <f>1-(+F44/E44)</f>
        <v>0.94228286179592491</v>
      </c>
      <c r="H44" s="15"/>
    </row>
    <row r="45" spans="1:8" ht="15.75" x14ac:dyDescent="0.25">
      <c r="A45" s="27" t="s">
        <v>34</v>
      </c>
      <c r="B45" s="28"/>
      <c r="C45" s="14"/>
      <c r="D45" s="73">
        <v>10</v>
      </c>
      <c r="E45" s="74">
        <v>5301583.87</v>
      </c>
      <c r="F45" s="74">
        <v>592947.97</v>
      </c>
      <c r="G45" s="75">
        <f t="shared" ref="G45:G53" si="2">1-(+F45/E45)</f>
        <v>0.88815644823515738</v>
      </c>
      <c r="H45" s="15"/>
    </row>
    <row r="46" spans="1:8" ht="15.75" x14ac:dyDescent="0.25">
      <c r="A46" s="27" t="s">
        <v>35</v>
      </c>
      <c r="B46" s="28"/>
      <c r="C46" s="14"/>
      <c r="D46" s="73">
        <v>240</v>
      </c>
      <c r="E46" s="74">
        <v>7292261.75</v>
      </c>
      <c r="F46" s="74">
        <v>446275.85</v>
      </c>
      <c r="G46" s="75">
        <f t="shared" si="2"/>
        <v>0.93880144935828724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1095846.5</v>
      </c>
      <c r="F47" s="74">
        <v>108038.5</v>
      </c>
      <c r="G47" s="75">
        <f t="shared" si="2"/>
        <v>0.90141091840873699</v>
      </c>
      <c r="H47" s="15"/>
    </row>
    <row r="48" spans="1:8" ht="15.75" x14ac:dyDescent="0.25">
      <c r="A48" s="27" t="s">
        <v>37</v>
      </c>
      <c r="B48" s="28"/>
      <c r="C48" s="14"/>
      <c r="D48" s="73">
        <v>120</v>
      </c>
      <c r="E48" s="74">
        <v>22462677.809999999</v>
      </c>
      <c r="F48" s="74">
        <v>1278149.19</v>
      </c>
      <c r="G48" s="75">
        <f t="shared" si="2"/>
        <v>0.94309898397638992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2640205</v>
      </c>
      <c r="F50" s="74">
        <v>204092</v>
      </c>
      <c r="G50" s="75">
        <f t="shared" si="2"/>
        <v>0.92269842682670478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345010</v>
      </c>
      <c r="F51" s="74">
        <v>23610</v>
      </c>
      <c r="G51" s="75">
        <f t="shared" si="2"/>
        <v>0.93156720095069712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997400</v>
      </c>
      <c r="F52" s="74">
        <v>127275</v>
      </c>
      <c r="G52" s="75">
        <f t="shared" si="2"/>
        <v>0.87239322237818329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411600</v>
      </c>
      <c r="F53" s="74">
        <v>-22300</v>
      </c>
      <c r="G53" s="75">
        <f t="shared" si="2"/>
        <v>1.0541788143828961</v>
      </c>
      <c r="H53" s="15"/>
    </row>
    <row r="54" spans="1:8" ht="15.75" x14ac:dyDescent="0.25">
      <c r="A54" s="27" t="s">
        <v>61</v>
      </c>
      <c r="B54" s="30"/>
      <c r="C54" s="14"/>
      <c r="D54" s="73">
        <v>1280</v>
      </c>
      <c r="E54" s="74">
        <v>98619256.689999998</v>
      </c>
      <c r="F54" s="74">
        <v>11003263.9</v>
      </c>
      <c r="G54" s="75">
        <f>1-(+F54/E54)</f>
        <v>0.88842682180633659</v>
      </c>
      <c r="H54" s="15"/>
    </row>
    <row r="55" spans="1:8" ht="15.75" x14ac:dyDescent="0.25">
      <c r="A55" s="27" t="s">
        <v>62</v>
      </c>
      <c r="B55" s="30"/>
      <c r="C55" s="14"/>
      <c r="D55" s="73">
        <v>21</v>
      </c>
      <c r="E55" s="74">
        <v>600399.56999999995</v>
      </c>
      <c r="F55" s="74">
        <v>73043.56</v>
      </c>
      <c r="G55" s="75">
        <f>1-(+F55/E55)</f>
        <v>0.87834175164382611</v>
      </c>
      <c r="H55" s="15"/>
    </row>
    <row r="56" spans="1:8" ht="15.75" x14ac:dyDescent="0.25">
      <c r="A56" s="72" t="s">
        <v>133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1859</v>
      </c>
      <c r="E62" s="82">
        <f>SUM(E44:E61)</f>
        <v>155067360.19</v>
      </c>
      <c r="F62" s="82">
        <f>SUM(F44:F61)</f>
        <v>14717532.770000001</v>
      </c>
      <c r="G62" s="83">
        <f>1-(F62/E62)</f>
        <v>0.90508942209394039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16493487.770000001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OCTOBER 2021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152965</v>
      </c>
      <c r="F9" s="74">
        <v>28844.5</v>
      </c>
      <c r="G9" s="75">
        <f>F9/E9</f>
        <v>0.18856928055437519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99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39879</v>
      </c>
      <c r="F15" s="74">
        <v>8392.5</v>
      </c>
      <c r="G15" s="75">
        <f>F15/E15</f>
        <v>0.21044910855337395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115512</v>
      </c>
      <c r="F18" s="74">
        <v>19064.5</v>
      </c>
      <c r="G18" s="75">
        <f>F18/E18</f>
        <v>0.1650434586882748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76151</v>
      </c>
      <c r="F31" s="74">
        <v>23420</v>
      </c>
      <c r="G31" s="75">
        <f>F31/E31</f>
        <v>0.30754684771046997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122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6</v>
      </c>
      <c r="E39" s="82">
        <f>SUM(E9:E38)</f>
        <v>384507</v>
      </c>
      <c r="F39" s="82">
        <f>SUM(F9:F38)</f>
        <v>79721.5</v>
      </c>
      <c r="G39" s="83">
        <f>F39/E39</f>
        <v>0.207334326813296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19</v>
      </c>
      <c r="E44" s="74">
        <v>924059.6</v>
      </c>
      <c r="F44" s="74">
        <v>63169.85</v>
      </c>
      <c r="G44" s="75">
        <f>1-(+F44/E44)</f>
        <v>0.93163877091910519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31</v>
      </c>
      <c r="E46" s="74">
        <v>1046248.5</v>
      </c>
      <c r="F46" s="74">
        <v>120555.75</v>
      </c>
      <c r="G46" s="75">
        <f>1-(+F46/E46)</f>
        <v>0.88477331150295557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805032.5</v>
      </c>
      <c r="F47" s="74">
        <v>41389.5</v>
      </c>
      <c r="G47" s="75">
        <f>1-(+F47/E47)</f>
        <v>0.94858654774807227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25</v>
      </c>
      <c r="E48" s="74">
        <v>1415356.9</v>
      </c>
      <c r="F48" s="74">
        <v>90972.9</v>
      </c>
      <c r="G48" s="75">
        <f>1-(+F48/E48)</f>
        <v>0.93572440986439531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968475</v>
      </c>
      <c r="F50" s="74">
        <v>130497.5</v>
      </c>
      <c r="G50" s="75">
        <f>1-(+F50/E50)</f>
        <v>0.86525465293373605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328</v>
      </c>
      <c r="E53" s="74">
        <v>25605368.289999999</v>
      </c>
      <c r="F53" s="74">
        <v>2968831.43</v>
      </c>
      <c r="G53" s="75">
        <f>1-(+F53/E53)</f>
        <v>0.88405433593550553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424</v>
      </c>
      <c r="E60" s="82">
        <f>SUM(E44:E59)</f>
        <v>30764540.789999999</v>
      </c>
      <c r="F60" s="82">
        <f>SUM(F44:F59)</f>
        <v>3415416.93</v>
      </c>
      <c r="G60" s="83">
        <f>1-(F60/E60)</f>
        <v>0.88898202793554515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3495138.43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1251493</v>
      </c>
      <c r="F10" s="74">
        <v>293439</v>
      </c>
      <c r="G10" s="104">
        <f>F10/E10</f>
        <v>0.23447114766123342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347976</v>
      </c>
      <c r="F11" s="74">
        <v>128207</v>
      </c>
      <c r="G11" s="104">
        <f>F11/E11</f>
        <v>0.36843632894222589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261481</v>
      </c>
      <c r="F12" s="74">
        <v>112729</v>
      </c>
      <c r="G12" s="104">
        <f>F12/E12</f>
        <v>0.43111736608013584</v>
      </c>
      <c r="H12" s="15"/>
    </row>
    <row r="13" spans="1:8" ht="15.75" x14ac:dyDescent="0.25">
      <c r="A13" s="93" t="s">
        <v>74</v>
      </c>
      <c r="B13" s="13"/>
      <c r="C13" s="14"/>
      <c r="D13" s="73">
        <v>23</v>
      </c>
      <c r="E13" s="74">
        <v>5008305</v>
      </c>
      <c r="F13" s="74">
        <v>978400</v>
      </c>
      <c r="G13" s="104">
        <f>F13/E13</f>
        <v>0.1953555144904314</v>
      </c>
      <c r="H13" s="15"/>
    </row>
    <row r="14" spans="1:8" ht="15.75" x14ac:dyDescent="0.25">
      <c r="A14" s="93" t="s">
        <v>126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124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1776143</v>
      </c>
      <c r="F18" s="74">
        <v>-1660</v>
      </c>
      <c r="G18" s="104">
        <f>F18/E18</f>
        <v>-9.3460943178561636E-4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2923978</v>
      </c>
      <c r="F19" s="74">
        <v>1073535</v>
      </c>
      <c r="G19" s="104">
        <f>F19/E19</f>
        <v>0.36714879523717348</v>
      </c>
      <c r="H19" s="15"/>
    </row>
    <row r="20" spans="1:8" ht="15.75" x14ac:dyDescent="0.25">
      <c r="A20" s="70" t="s">
        <v>132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4</v>
      </c>
      <c r="E21" s="74">
        <v>3914963</v>
      </c>
      <c r="F21" s="74">
        <v>1030914.5</v>
      </c>
      <c r="G21" s="104">
        <f>F21/E21</f>
        <v>0.26332675430138164</v>
      </c>
      <c r="H21" s="15"/>
    </row>
    <row r="22" spans="1:8" ht="15.75" x14ac:dyDescent="0.25">
      <c r="A22" s="93" t="s">
        <v>100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158</v>
      </c>
      <c r="B24" s="13"/>
      <c r="C24" s="14"/>
      <c r="D24" s="73">
        <v>1</v>
      </c>
      <c r="E24" s="74">
        <v>321290</v>
      </c>
      <c r="F24" s="74">
        <v>49882.22</v>
      </c>
      <c r="G24" s="104">
        <f>F24/E24</f>
        <v>0.15525606150206978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1488358</v>
      </c>
      <c r="F25" s="74">
        <v>410088</v>
      </c>
      <c r="G25" s="104">
        <f>F25/E25</f>
        <v>0.27553048392926971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339984</v>
      </c>
      <c r="F26" s="74">
        <v>339984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80387.5</v>
      </c>
      <c r="F28" s="74">
        <v>26237.5</v>
      </c>
      <c r="G28" s="104">
        <f>F28/E28</f>
        <v>0.32638780904991449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157</v>
      </c>
      <c r="B32" s="13"/>
      <c r="C32" s="14"/>
      <c r="D32" s="73">
        <v>1</v>
      </c>
      <c r="E32" s="74">
        <v>291430</v>
      </c>
      <c r="F32" s="74">
        <v>59571.27</v>
      </c>
      <c r="G32" s="104">
        <f>F32/E32</f>
        <v>0.20441021857735991</v>
      </c>
      <c r="H32" s="15"/>
    </row>
    <row r="33" spans="1:8" ht="15.75" x14ac:dyDescent="0.25">
      <c r="A33" s="70" t="s">
        <v>27</v>
      </c>
      <c r="B33" s="13"/>
      <c r="C33" s="14"/>
      <c r="D33" s="73">
        <v>3</v>
      </c>
      <c r="E33" s="74">
        <v>918410</v>
      </c>
      <c r="F33" s="74">
        <v>242373.58</v>
      </c>
      <c r="G33" s="104">
        <f>F33/E33</f>
        <v>0.2639056412713276</v>
      </c>
      <c r="H33" s="15"/>
    </row>
    <row r="34" spans="1:8" ht="15.75" x14ac:dyDescent="0.25">
      <c r="A34" s="70" t="s">
        <v>77</v>
      </c>
      <c r="B34" s="13"/>
      <c r="C34" s="14"/>
      <c r="D34" s="73">
        <v>4</v>
      </c>
      <c r="E34" s="74">
        <v>3385057</v>
      </c>
      <c r="F34" s="74">
        <v>715438.5</v>
      </c>
      <c r="G34" s="104">
        <f>F34/E34</f>
        <v>0.21135198018822135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73</v>
      </c>
      <c r="E39" s="82">
        <f>SUM(E9:E38)</f>
        <v>22309255.5</v>
      </c>
      <c r="F39" s="82">
        <f>SUM(F9:F38)</f>
        <v>5459139.5700000003</v>
      </c>
      <c r="G39" s="106">
        <f>F39/E39</f>
        <v>0.24470290234472417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147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156</v>
      </c>
      <c r="F42" s="25" t="s">
        <v>156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10</v>
      </c>
      <c r="B44" s="28"/>
      <c r="C44" s="14"/>
      <c r="D44" s="73">
        <v>28</v>
      </c>
      <c r="E44" s="111">
        <v>4369745.4400000004</v>
      </c>
      <c r="F44" s="74">
        <v>179665.17</v>
      </c>
      <c r="G44" s="104">
        <f>1-(+F44/E44)</f>
        <v>0.95888429372673023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x14ac:dyDescent="0.2">
      <c r="A47" s="16" t="s">
        <v>148</v>
      </c>
      <c r="B47" s="30"/>
      <c r="C47" s="14"/>
      <c r="D47" s="77"/>
      <c r="E47" s="96"/>
      <c r="F47" s="74"/>
      <c r="G47" s="105"/>
      <c r="H47" s="2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2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2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2"/>
    </row>
    <row r="51" spans="1:8" ht="15.75" x14ac:dyDescent="0.25">
      <c r="A51" s="20" t="s">
        <v>149</v>
      </c>
      <c r="B51" s="20"/>
      <c r="C51" s="21"/>
      <c r="D51" s="138">
        <f>SUM(D44:D47)</f>
        <v>28</v>
      </c>
      <c r="E51" s="139">
        <f>SUM(E44:E50)</f>
        <v>4369745.4400000004</v>
      </c>
      <c r="F51" s="139">
        <f>SUM(F44:F50)</f>
        <v>179665.17</v>
      </c>
      <c r="G51" s="110">
        <f>1-(+F51/E51)</f>
        <v>0.95888429372673023</v>
      </c>
      <c r="H51" s="2"/>
    </row>
    <row r="52" spans="1:8" ht="15.75" x14ac:dyDescent="0.25">
      <c r="A52" s="22"/>
      <c r="B52" s="22"/>
      <c r="C52" s="22"/>
      <c r="D52" s="136"/>
      <c r="E52" s="137"/>
      <c r="F52" s="107"/>
      <c r="G52" s="107"/>
      <c r="H52" s="2"/>
    </row>
    <row r="53" spans="1:8" ht="18" x14ac:dyDescent="0.25">
      <c r="A53" s="23" t="s">
        <v>32</v>
      </c>
      <c r="B53" s="24"/>
      <c r="C53" s="24"/>
      <c r="D53" s="25"/>
      <c r="E53" s="87"/>
      <c r="F53" s="88"/>
      <c r="G53" s="107"/>
      <c r="H53" s="2"/>
    </row>
    <row r="54" spans="1:8" ht="15.75" x14ac:dyDescent="0.25">
      <c r="A54" s="26"/>
      <c r="B54" s="26"/>
      <c r="C54" s="26"/>
      <c r="D54" s="89"/>
      <c r="E54" s="25" t="s">
        <v>141</v>
      </c>
      <c r="F54" s="25" t="s">
        <v>141</v>
      </c>
      <c r="G54" s="108" t="s">
        <v>5</v>
      </c>
      <c r="H54" s="2"/>
    </row>
    <row r="55" spans="1:8" ht="15.75" x14ac:dyDescent="0.25">
      <c r="A55" s="26"/>
      <c r="B55" s="26"/>
      <c r="C55" s="26"/>
      <c r="D55" s="89" t="s">
        <v>6</v>
      </c>
      <c r="E55" s="90" t="s">
        <v>142</v>
      </c>
      <c r="F55" s="88" t="s">
        <v>8</v>
      </c>
      <c r="G55" s="109" t="s">
        <v>143</v>
      </c>
      <c r="H55" s="2"/>
    </row>
    <row r="56" spans="1:8" ht="15.75" x14ac:dyDescent="0.25">
      <c r="A56" s="27" t="s">
        <v>33</v>
      </c>
      <c r="B56" s="28"/>
      <c r="C56" s="14"/>
      <c r="D56" s="73">
        <v>93</v>
      </c>
      <c r="E56" s="74">
        <v>21002227.399999999</v>
      </c>
      <c r="F56" s="74">
        <v>1187293.67</v>
      </c>
      <c r="G56" s="104">
        <f>1-(+F56/E56)</f>
        <v>0.94346820232981576</v>
      </c>
      <c r="H56" s="15"/>
    </row>
    <row r="57" spans="1:8" ht="15.75" x14ac:dyDescent="0.25">
      <c r="A57" s="27" t="s">
        <v>34</v>
      </c>
      <c r="B57" s="28"/>
      <c r="C57" s="14"/>
      <c r="D57" s="73">
        <v>8</v>
      </c>
      <c r="E57" s="74">
        <v>6931502.7199999997</v>
      </c>
      <c r="F57" s="74">
        <v>762062.56</v>
      </c>
      <c r="G57" s="104">
        <f>1-(+F57/E57)</f>
        <v>0.89005810272552266</v>
      </c>
      <c r="H57" s="15"/>
    </row>
    <row r="58" spans="1:8" ht="15.75" x14ac:dyDescent="0.25">
      <c r="A58" s="27" t="s">
        <v>35</v>
      </c>
      <c r="B58" s="28"/>
      <c r="C58" s="14"/>
      <c r="D58" s="73">
        <v>292</v>
      </c>
      <c r="E58" s="74">
        <v>21633111</v>
      </c>
      <c r="F58" s="74">
        <v>1260574.06</v>
      </c>
      <c r="G58" s="104">
        <f>1-(+F58/E58)</f>
        <v>0.94172941376762687</v>
      </c>
      <c r="H58" s="15"/>
    </row>
    <row r="59" spans="1:8" ht="15.75" x14ac:dyDescent="0.25">
      <c r="A59" s="27" t="s">
        <v>36</v>
      </c>
      <c r="B59" s="28"/>
      <c r="C59" s="14"/>
      <c r="D59" s="73">
        <v>25</v>
      </c>
      <c r="E59" s="74">
        <v>2660469.5</v>
      </c>
      <c r="F59" s="74">
        <v>244911.85</v>
      </c>
      <c r="G59" s="104">
        <f>1-(+F59/E59)</f>
        <v>0.90794412414801218</v>
      </c>
      <c r="H59" s="15"/>
    </row>
    <row r="60" spans="1:8" ht="15.75" x14ac:dyDescent="0.25">
      <c r="A60" s="27" t="s">
        <v>37</v>
      </c>
      <c r="B60" s="28"/>
      <c r="C60" s="14"/>
      <c r="D60" s="73">
        <v>120</v>
      </c>
      <c r="E60" s="74">
        <v>24085026.949999999</v>
      </c>
      <c r="F60" s="74">
        <v>1638346.84</v>
      </c>
      <c r="G60" s="104">
        <f>1-(+F60/E60)</f>
        <v>0.9319765411348232</v>
      </c>
      <c r="H60" s="15"/>
    </row>
    <row r="61" spans="1:8" ht="15.75" x14ac:dyDescent="0.25">
      <c r="A61" s="27" t="s">
        <v>38</v>
      </c>
      <c r="B61" s="28"/>
      <c r="C61" s="14"/>
      <c r="D61" s="73"/>
      <c r="E61" s="74"/>
      <c r="F61" s="74"/>
      <c r="G61" s="104"/>
      <c r="H61" s="15"/>
    </row>
    <row r="62" spans="1:8" ht="15.75" x14ac:dyDescent="0.25">
      <c r="A62" s="27" t="s">
        <v>39</v>
      </c>
      <c r="B62" s="28"/>
      <c r="C62" s="14"/>
      <c r="D62" s="73">
        <v>52</v>
      </c>
      <c r="E62" s="74">
        <v>10580077</v>
      </c>
      <c r="F62" s="74">
        <v>618154.56000000006</v>
      </c>
      <c r="G62" s="104">
        <f t="shared" ref="G62:G67" si="0">1-(+F62/E62)</f>
        <v>0.94157371822530211</v>
      </c>
      <c r="H62" s="15"/>
    </row>
    <row r="63" spans="1:8" ht="15.75" x14ac:dyDescent="0.25">
      <c r="A63" s="27" t="s">
        <v>40</v>
      </c>
      <c r="B63" s="28"/>
      <c r="C63" s="14"/>
      <c r="D63" s="73">
        <v>16</v>
      </c>
      <c r="E63" s="74">
        <v>2008387</v>
      </c>
      <c r="F63" s="74">
        <v>132051.5</v>
      </c>
      <c r="G63" s="104">
        <f t="shared" si="0"/>
        <v>0.93424997273931765</v>
      </c>
      <c r="H63" s="15"/>
    </row>
    <row r="64" spans="1:8" ht="15.75" x14ac:dyDescent="0.25">
      <c r="A64" s="54" t="s">
        <v>41</v>
      </c>
      <c r="B64" s="28"/>
      <c r="C64" s="14"/>
      <c r="D64" s="73">
        <v>6</v>
      </c>
      <c r="E64" s="74">
        <v>564250</v>
      </c>
      <c r="F64" s="74">
        <v>23900</v>
      </c>
      <c r="G64" s="104">
        <f t="shared" si="0"/>
        <v>0.9576428887904298</v>
      </c>
      <c r="H64" s="15"/>
    </row>
    <row r="65" spans="1:8" ht="15.75" x14ac:dyDescent="0.25">
      <c r="A65" s="55" t="s">
        <v>60</v>
      </c>
      <c r="B65" s="28"/>
      <c r="C65" s="14"/>
      <c r="D65" s="73">
        <v>2</v>
      </c>
      <c r="E65" s="74">
        <v>113700</v>
      </c>
      <c r="F65" s="74">
        <v>28700</v>
      </c>
      <c r="G65" s="104">
        <f t="shared" si="0"/>
        <v>0.74758135444151275</v>
      </c>
      <c r="H65" s="15"/>
    </row>
    <row r="66" spans="1:8" ht="15.75" x14ac:dyDescent="0.25">
      <c r="A66" s="27" t="s">
        <v>101</v>
      </c>
      <c r="B66" s="28"/>
      <c r="C66" s="14"/>
      <c r="D66" s="73">
        <v>1375</v>
      </c>
      <c r="E66" s="74">
        <v>131132417.19</v>
      </c>
      <c r="F66" s="74">
        <v>15012146.970000001</v>
      </c>
      <c r="G66" s="104">
        <f t="shared" si="0"/>
        <v>0.88551917754822862</v>
      </c>
      <c r="H66" s="15"/>
    </row>
    <row r="67" spans="1:8" ht="15.75" x14ac:dyDescent="0.25">
      <c r="A67" s="71" t="s">
        <v>102</v>
      </c>
      <c r="B67" s="30"/>
      <c r="C67" s="14"/>
      <c r="D67" s="73">
        <v>3</v>
      </c>
      <c r="E67" s="74">
        <v>754108</v>
      </c>
      <c r="F67" s="74">
        <v>84029.94</v>
      </c>
      <c r="G67" s="104">
        <f t="shared" si="0"/>
        <v>0.8885704169694526</v>
      </c>
      <c r="H67" s="15"/>
    </row>
    <row r="68" spans="1:8" x14ac:dyDescent="0.2">
      <c r="A68" s="31" t="s">
        <v>42</v>
      </c>
      <c r="B68" s="30"/>
      <c r="C68" s="14"/>
      <c r="D68" s="77"/>
      <c r="E68" s="96"/>
      <c r="F68" s="74"/>
      <c r="G68" s="105"/>
      <c r="H68" s="15"/>
    </row>
    <row r="69" spans="1:8" x14ac:dyDescent="0.2">
      <c r="A69" s="16" t="s">
        <v>43</v>
      </c>
      <c r="B69" s="28"/>
      <c r="C69" s="14"/>
      <c r="D69" s="77"/>
      <c r="E69" s="96"/>
      <c r="F69" s="74"/>
      <c r="G69" s="105"/>
      <c r="H69" s="15"/>
    </row>
    <row r="70" spans="1:8" x14ac:dyDescent="0.2">
      <c r="A70" s="16" t="s">
        <v>29</v>
      </c>
      <c r="B70" s="28"/>
      <c r="C70" s="14"/>
      <c r="D70" s="77"/>
      <c r="E70" s="95"/>
      <c r="F70" s="74"/>
      <c r="G70" s="105"/>
      <c r="H70" s="15"/>
    </row>
    <row r="71" spans="1:8" x14ac:dyDescent="0.2">
      <c r="A71" s="16" t="s">
        <v>30</v>
      </c>
      <c r="B71" s="28"/>
      <c r="C71" s="14"/>
      <c r="D71" s="77"/>
      <c r="E71" s="95"/>
      <c r="F71" s="74"/>
      <c r="G71" s="105"/>
      <c r="H71" s="15"/>
    </row>
    <row r="72" spans="1:8" ht="15.75" x14ac:dyDescent="0.25">
      <c r="A72" s="32"/>
      <c r="B72" s="18"/>
      <c r="C72" s="14"/>
      <c r="D72" s="77"/>
      <c r="E72" s="80"/>
      <c r="F72" s="80"/>
      <c r="G72" s="105"/>
      <c r="H72" s="2"/>
    </row>
    <row r="73" spans="1:8" ht="15.75" x14ac:dyDescent="0.25">
      <c r="A73" s="20" t="s">
        <v>45</v>
      </c>
      <c r="B73" s="20"/>
      <c r="C73" s="21"/>
      <c r="D73" s="81">
        <f>SUM(D56:D69)</f>
        <v>1992</v>
      </c>
      <c r="E73" s="82">
        <f>SUM(E56:E72)</f>
        <v>221465276.75999999</v>
      </c>
      <c r="F73" s="82">
        <f>SUM(F56:F72)</f>
        <v>20992171.950000003</v>
      </c>
      <c r="G73" s="110">
        <f>1-(+F73/E73)</f>
        <v>0.90521235537637335</v>
      </c>
      <c r="H73" s="2"/>
    </row>
    <row r="74" spans="1:8" x14ac:dyDescent="0.2">
      <c r="A74" s="33"/>
      <c r="B74" s="33"/>
      <c r="C74" s="33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6"/>
      <c r="D75" s="36"/>
      <c r="E75" s="36"/>
      <c r="F75" s="37">
        <f>F73+F39+F51</f>
        <v>26630976.690000005</v>
      </c>
      <c r="G75" s="36"/>
      <c r="H75" s="2"/>
    </row>
    <row r="76" spans="1:8" ht="18" x14ac:dyDescent="0.25">
      <c r="A76" s="35"/>
      <c r="B76" s="36"/>
      <c r="C76" s="36"/>
      <c r="D76" s="36"/>
      <c r="E76" s="36"/>
      <c r="F76" s="37"/>
      <c r="G76" s="36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/>
      <c r="B80" s="40"/>
      <c r="C80" s="40"/>
      <c r="D80" s="40"/>
      <c r="E80" s="40"/>
      <c r="F80" s="41"/>
      <c r="G80" s="40"/>
      <c r="H80" s="2"/>
    </row>
    <row r="81" spans="1:8" ht="18" x14ac:dyDescent="0.25">
      <c r="A81" s="42" t="s">
        <v>50</v>
      </c>
      <c r="B81" s="39"/>
      <c r="C81" s="39"/>
      <c r="D81" s="39"/>
      <c r="E81" s="39"/>
      <c r="F81" s="37"/>
      <c r="G81" s="39"/>
      <c r="H81" s="2"/>
    </row>
    <row r="82" spans="1:8" ht="18" x14ac:dyDescent="0.25">
      <c r="A82" s="43"/>
      <c r="B82" s="39"/>
      <c r="C82" s="39"/>
      <c r="D82" s="39"/>
      <c r="E82" s="37"/>
      <c r="F82" s="2"/>
      <c r="G82" s="2"/>
      <c r="H82" s="2"/>
    </row>
    <row r="83" spans="1:8" ht="18" x14ac:dyDescent="0.25">
      <c r="A83" s="116"/>
      <c r="B83" s="117"/>
      <c r="C83" s="117"/>
      <c r="D83" s="117"/>
      <c r="E83" s="44"/>
      <c r="F83" s="2"/>
      <c r="G83" s="2"/>
      <c r="H83" s="2"/>
    </row>
    <row r="84" spans="1:8" ht="18" x14ac:dyDescent="0.25">
      <c r="A84" s="43"/>
      <c r="B84" s="39"/>
      <c r="C84" s="39"/>
      <c r="D84" s="39"/>
      <c r="E84" s="45"/>
      <c r="F84" s="2"/>
      <c r="G84" s="2"/>
      <c r="H84" s="2"/>
    </row>
    <row r="85" spans="1:8" ht="18" x14ac:dyDescent="0.25">
      <c r="A85" s="43"/>
      <c r="B85" s="39"/>
      <c r="C85" s="39"/>
      <c r="D85" s="39"/>
      <c r="E85" s="46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37"/>
      <c r="F87" s="2"/>
      <c r="G87" s="2"/>
      <c r="H87" s="2"/>
    </row>
    <row r="88" spans="1:8" ht="18" x14ac:dyDescent="0.25">
      <c r="A88" s="43"/>
      <c r="B88" s="39"/>
      <c r="C88" s="39"/>
      <c r="D88" s="39"/>
      <c r="E88" s="44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7"/>
      <c r="F92" s="2"/>
      <c r="G92" s="2"/>
      <c r="H92" s="2"/>
    </row>
    <row r="93" spans="1:8" ht="18" x14ac:dyDescent="0.25">
      <c r="A93" s="43"/>
      <c r="B93" s="39"/>
      <c r="C93" s="39"/>
      <c r="D93" s="39"/>
      <c r="E93" s="39"/>
      <c r="F93" s="2"/>
      <c r="G93" s="2"/>
      <c r="H93" s="2"/>
    </row>
    <row r="94" spans="1:8" ht="15.75" x14ac:dyDescent="0.25">
      <c r="A94" s="48"/>
      <c r="B94" s="2"/>
      <c r="C94" s="2"/>
      <c r="D94" s="2"/>
      <c r="E94" s="2"/>
      <c r="F94" s="2"/>
      <c r="G94" s="2"/>
      <c r="H94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78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125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10</v>
      </c>
      <c r="E13" s="99">
        <v>2976378</v>
      </c>
      <c r="F13" s="111">
        <v>380629.5</v>
      </c>
      <c r="G13" s="104">
        <f>F13/E13</f>
        <v>0.12788345431931025</v>
      </c>
      <c r="H13" s="15"/>
    </row>
    <row r="14" spans="1:8" ht="15.75" x14ac:dyDescent="0.25">
      <c r="A14" s="93" t="s">
        <v>109</v>
      </c>
      <c r="B14" s="13"/>
      <c r="C14" s="14"/>
      <c r="D14" s="73">
        <v>2</v>
      </c>
      <c r="E14" s="99">
        <v>630002</v>
      </c>
      <c r="F14" s="111">
        <v>127568</v>
      </c>
      <c r="G14" s="104">
        <f>F14/E14</f>
        <v>0.2024882460690601</v>
      </c>
      <c r="H14" s="15"/>
    </row>
    <row r="15" spans="1:8" ht="15.75" x14ac:dyDescent="0.25">
      <c r="A15" s="93" t="s">
        <v>111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106</v>
      </c>
      <c r="B16" s="13"/>
      <c r="C16" s="14"/>
      <c r="D16" s="73">
        <v>1</v>
      </c>
      <c r="E16" s="99">
        <v>225147</v>
      </c>
      <c r="F16" s="111">
        <v>55563</v>
      </c>
      <c r="G16" s="104">
        <f t="shared" ref="G16:G19" si="0">F16/E16</f>
        <v>0.24678543351676904</v>
      </c>
      <c r="H16" s="15"/>
    </row>
    <row r="17" spans="1:8" ht="15.75" x14ac:dyDescent="0.25">
      <c r="A17" s="93" t="s">
        <v>79</v>
      </c>
      <c r="B17" s="13"/>
      <c r="C17" s="14"/>
      <c r="D17" s="73">
        <v>2</v>
      </c>
      <c r="E17" s="99">
        <v>820272</v>
      </c>
      <c r="F17" s="111">
        <v>267347</v>
      </c>
      <c r="G17" s="104">
        <f t="shared" si="0"/>
        <v>0.32592481518325628</v>
      </c>
      <c r="H17" s="15"/>
    </row>
    <row r="18" spans="1:8" ht="15.75" x14ac:dyDescent="0.25">
      <c r="A18" s="70" t="s">
        <v>117</v>
      </c>
      <c r="B18" s="13"/>
      <c r="C18" s="14"/>
      <c r="D18" s="73">
        <v>1</v>
      </c>
      <c r="E18" s="99">
        <v>341237</v>
      </c>
      <c r="F18" s="111">
        <v>116130.5</v>
      </c>
      <c r="G18" s="104">
        <f t="shared" si="0"/>
        <v>0.34032212216143032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1083682</v>
      </c>
      <c r="F19" s="111">
        <v>451113</v>
      </c>
      <c r="G19" s="104">
        <f t="shared" si="0"/>
        <v>0.4162780225195214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100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128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118</v>
      </c>
      <c r="B23" s="13"/>
      <c r="C23" s="14"/>
      <c r="D23" s="73">
        <v>3</v>
      </c>
      <c r="E23" s="99">
        <v>1017858</v>
      </c>
      <c r="F23" s="111">
        <v>126582.47</v>
      </c>
      <c r="G23" s="104">
        <f t="shared" ref="G23:G29" si="1">F23/E23</f>
        <v>0.12436162018670581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1670623</v>
      </c>
      <c r="F24" s="111">
        <v>181838.5</v>
      </c>
      <c r="G24" s="104">
        <f t="shared" si="1"/>
        <v>0.10884472439323534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871023</v>
      </c>
      <c r="F25" s="111">
        <v>131217</v>
      </c>
      <c r="G25" s="104">
        <f t="shared" si="1"/>
        <v>0.15064699784047034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58631</v>
      </c>
      <c r="F29" s="111">
        <v>18830.5</v>
      </c>
      <c r="G29" s="104">
        <f t="shared" si="1"/>
        <v>0.32116968839010079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113</v>
      </c>
      <c r="B32" s="13"/>
      <c r="C32" s="14"/>
      <c r="D32" s="73">
        <v>1</v>
      </c>
      <c r="E32" s="99">
        <v>176044</v>
      </c>
      <c r="F32" s="111">
        <v>45995</v>
      </c>
      <c r="G32" s="104">
        <f>F32/E32</f>
        <v>0.26126990979527848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77</v>
      </c>
      <c r="B34" s="13"/>
      <c r="C34" s="14"/>
      <c r="D34" s="73">
        <v>6</v>
      </c>
      <c r="E34" s="99">
        <v>4972327</v>
      </c>
      <c r="F34" s="111">
        <v>756487</v>
      </c>
      <c r="G34" s="104">
        <f>F34/E34</f>
        <v>0.15213943089422718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35</v>
      </c>
      <c r="E39" s="82">
        <f>SUM(E9:E38)</f>
        <v>14843224</v>
      </c>
      <c r="F39" s="82">
        <f>SUM(F9:F38)</f>
        <v>2659301.4699999997</v>
      </c>
      <c r="G39" s="106">
        <f>F39/E39</f>
        <v>0.17915928978771725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147</v>
      </c>
      <c r="E44" s="74">
        <v>26042437.800000001</v>
      </c>
      <c r="F44" s="74">
        <v>1371844.7</v>
      </c>
      <c r="G44" s="104">
        <f>1-(+F44/E44)</f>
        <v>0.9473227233742304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3350593.17</v>
      </c>
      <c r="F45" s="74">
        <v>244264.88</v>
      </c>
      <c r="G45" s="104">
        <f t="shared" ref="G45:G54" si="2">1-(+F45/E45)</f>
        <v>0.92709801888601118</v>
      </c>
      <c r="H45" s="15"/>
    </row>
    <row r="46" spans="1:8" ht="15.75" x14ac:dyDescent="0.25">
      <c r="A46" s="27" t="s">
        <v>35</v>
      </c>
      <c r="B46" s="28"/>
      <c r="C46" s="14"/>
      <c r="D46" s="73">
        <v>162</v>
      </c>
      <c r="E46" s="74">
        <v>22804555.739999998</v>
      </c>
      <c r="F46" s="74">
        <v>1133550.8999999999</v>
      </c>
      <c r="G46" s="104">
        <f t="shared" si="2"/>
        <v>0.95029278741827394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723268</v>
      </c>
      <c r="F47" s="74">
        <v>16305.75</v>
      </c>
      <c r="G47" s="104">
        <f t="shared" si="2"/>
        <v>0.97745545219752572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17345673.940000001</v>
      </c>
      <c r="F48" s="74">
        <v>1357893.3</v>
      </c>
      <c r="G48" s="104">
        <f t="shared" si="2"/>
        <v>0.92171573703638987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2220420</v>
      </c>
      <c r="F50" s="74">
        <v>131518</v>
      </c>
      <c r="G50" s="104">
        <f t="shared" si="2"/>
        <v>0.94076886354833766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1165600</v>
      </c>
      <c r="F51" s="74">
        <v>-8430</v>
      </c>
      <c r="G51" s="104">
        <f t="shared" si="2"/>
        <v>1.007232326698696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595550</v>
      </c>
      <c r="F52" s="74">
        <v>59025</v>
      </c>
      <c r="G52" s="104">
        <f t="shared" si="2"/>
        <v>0.90088993367475445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101</v>
      </c>
      <c r="B54" s="28"/>
      <c r="C54" s="14"/>
      <c r="D54" s="73">
        <v>1450</v>
      </c>
      <c r="E54" s="74">
        <v>122141915.95999999</v>
      </c>
      <c r="F54" s="74">
        <v>14062327.49</v>
      </c>
      <c r="G54" s="104">
        <f t="shared" si="2"/>
        <v>0.88486894626243429</v>
      </c>
      <c r="H54" s="2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1899</v>
      </c>
      <c r="E61" s="82">
        <f>SUM(E44:E60)</f>
        <v>196390014.60999998</v>
      </c>
      <c r="F61" s="82">
        <f>SUM(F44:F60)</f>
        <v>18368300.02</v>
      </c>
      <c r="G61" s="110">
        <f>1-(+F61/E61)</f>
        <v>0.90647029556733527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21027601.489999998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2021-06-09T15:11:19Z</cp:lastPrinted>
  <dcterms:created xsi:type="dcterms:W3CDTF">2012-06-07T14:04:25Z</dcterms:created>
  <dcterms:modified xsi:type="dcterms:W3CDTF">2021-12-09T20:42:44Z</dcterms:modified>
</cp:coreProperties>
</file>