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3" i="14" l="1"/>
  <c r="G61" i="14"/>
  <c r="F61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G39" i="12"/>
  <c r="F39" i="12"/>
  <c r="E39" i="12"/>
  <c r="D39" i="12"/>
  <c r="G33" i="12"/>
  <c r="G31" i="12"/>
  <c r="G18" i="12"/>
  <c r="G17" i="12"/>
  <c r="F60" i="7"/>
  <c r="F62" i="7"/>
  <c r="E60" i="7"/>
  <c r="G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61" i="10"/>
  <c r="F63" i="10"/>
  <c r="E61" i="10"/>
  <c r="D61" i="10"/>
  <c r="G54" i="10"/>
  <c r="G52" i="10"/>
  <c r="G50" i="10"/>
  <c r="G49" i="10"/>
  <c r="G48" i="10"/>
  <c r="G47" i="10"/>
  <c r="G46" i="10"/>
  <c r="G45" i="10"/>
  <c r="G44" i="10"/>
  <c r="G39" i="10"/>
  <c r="F39" i="10"/>
  <c r="E39" i="10"/>
  <c r="D39" i="10"/>
  <c r="G34" i="10"/>
  <c r="G33" i="10"/>
  <c r="G29" i="10"/>
  <c r="G25" i="10"/>
  <c r="G21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2" i="11"/>
  <c r="G18" i="11"/>
  <c r="G15" i="11"/>
  <c r="G13" i="11"/>
  <c r="G10" i="11"/>
  <c r="G73" i="8"/>
  <c r="F73" i="8"/>
  <c r="E73" i="8"/>
  <c r="D73" i="8"/>
  <c r="G67" i="8"/>
  <c r="G66" i="8"/>
  <c r="G65" i="8"/>
  <c r="G64" i="8"/>
  <c r="G63" i="8"/>
  <c r="G62" i="8"/>
  <c r="G60" i="8"/>
  <c r="G59" i="8"/>
  <c r="G58" i="8"/>
  <c r="G57" i="8"/>
  <c r="G56" i="8"/>
  <c r="F51" i="8"/>
  <c r="F75" i="8"/>
  <c r="E51" i="8"/>
  <c r="D51" i="8"/>
  <c r="G44" i="8"/>
  <c r="F39" i="8"/>
  <c r="G39" i="8"/>
  <c r="E39" i="8"/>
  <c r="D39" i="8"/>
  <c r="G34" i="8"/>
  <c r="G33" i="8"/>
  <c r="G32" i="8"/>
  <c r="G28" i="8"/>
  <c r="G26" i="8"/>
  <c r="G25" i="8"/>
  <c r="G24" i="8"/>
  <c r="G21" i="8"/>
  <c r="G19" i="8"/>
  <c r="G18" i="8"/>
  <c r="G13" i="8"/>
  <c r="G12" i="8"/>
  <c r="G11" i="8"/>
  <c r="G10" i="8"/>
  <c r="F62" i="6"/>
  <c r="G62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5" i="6"/>
  <c r="G24" i="6"/>
  <c r="G23" i="6"/>
  <c r="G21" i="6"/>
  <c r="G19" i="6"/>
  <c r="G18" i="6"/>
  <c r="G17" i="6"/>
  <c r="G16" i="6"/>
  <c r="G15" i="6"/>
  <c r="G14" i="6"/>
  <c r="G13" i="6"/>
  <c r="G11" i="6"/>
  <c r="F62" i="5"/>
  <c r="F64" i="5"/>
  <c r="E62" i="5"/>
  <c r="G62" i="5"/>
  <c r="D62" i="5"/>
  <c r="G56" i="5"/>
  <c r="G54" i="5"/>
  <c r="G50" i="5"/>
  <c r="G48" i="5"/>
  <c r="G46" i="5"/>
  <c r="F39" i="5"/>
  <c r="G39" i="5"/>
  <c r="E39" i="5"/>
  <c r="D39" i="5"/>
  <c r="G25" i="5"/>
  <c r="G23" i="5"/>
  <c r="G18" i="5"/>
  <c r="G17" i="5"/>
  <c r="G14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7" i="4"/>
  <c r="G46" i="4"/>
  <c r="G45" i="4"/>
  <c r="F40" i="4"/>
  <c r="G40" i="4"/>
  <c r="E40" i="4"/>
  <c r="D40" i="4"/>
  <c r="G35" i="4"/>
  <c r="G34" i="4"/>
  <c r="G33" i="4"/>
  <c r="G29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25" i="1"/>
  <c r="G24" i="1"/>
  <c r="G23" i="1"/>
  <c r="G21" i="1"/>
  <c r="G20" i="1"/>
  <c r="G18" i="1"/>
  <c r="G16" i="1"/>
  <c r="G15" i="1"/>
  <c r="G13" i="1"/>
  <c r="G11" i="1"/>
  <c r="G10" i="1"/>
  <c r="B11" i="13"/>
  <c r="B12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G60" i="12"/>
  <c r="G61" i="10"/>
  <c r="B17" i="13"/>
  <c r="G61" i="9"/>
  <c r="B16" i="13"/>
  <c r="G61" i="11"/>
  <c r="G51" i="8"/>
  <c r="B13" i="13"/>
  <c r="B14" i="13"/>
  <c r="F64" i="6"/>
  <c r="B6" i="13"/>
  <c r="B8" i="13"/>
  <c r="B9" i="13"/>
  <c r="B7" i="13"/>
  <c r="G62" i="4"/>
  <c r="B18" i="13"/>
  <c r="G62" i="3"/>
  <c r="G60" i="2"/>
  <c r="G39" i="1"/>
  <c r="G60" i="1"/>
  <c r="B19" i="13"/>
  <c r="B21" i="13"/>
</calcChain>
</file>

<file path=xl/sharedStrings.xml><?xml version="1.0" encoding="utf-8"?>
<sst xmlns="http://schemas.openxmlformats.org/spreadsheetml/2006/main" count="953" uniqueCount="161">
  <si>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</si>
  <si>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</si>
  <si>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</si>
  <si>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</si>
  <si>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</si>
  <si>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</si>
  <si>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</si>
  <si>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</si>
  <si>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</si>
  <si>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</si>
  <si>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</si>
  <si>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</si>
  <si>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</si>
  <si>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</si>
  <si>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</si>
  <si>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</si>
  <si>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</si>
  <si>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</si>
  <si>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</si>
  <si>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</si>
  <si>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</si>
  <si>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</si>
  <si>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</si>
  <si>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</si>
  <si>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</si>
  <si>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</si>
  <si>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</si>
  <si>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</si>
  <si>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</si>
  <si>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</si>
  <si>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</si>
  <si>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</si>
  <si>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</si>
  <si>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</si>
  <si>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</si>
  <si>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</si>
  <si>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</si>
  <si>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</si>
  <si>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</si>
  <si>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</si>
  <si>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</si>
  <si>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</si>
  <si>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</si>
  <si>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</si>
  <si>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</si>
  <si>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</si>
  <si>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</si>
  <si>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</si>
  <si>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</si>
  <si>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</si>
  <si>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</si>
  <si>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</si>
  <si>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</si>
  <si>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</si>
  <si>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</si>
  <si>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</si>
  <si>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</si>
  <si>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</si>
  <si>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</si>
  <si>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</si>
  <si>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</si>
  <si>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</si>
  <si>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</si>
  <si>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</si>
  <si>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</si>
  <si>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</si>
  <si>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</si>
  <si>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</si>
  <si>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</si>
  <si>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</si>
  <si>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</si>
  <si>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</si>
  <si>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</si>
  <si>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</si>
  <si>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</si>
  <si>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</si>
  <si>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</si>
  <si>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</si>
  <si>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</si>
  <si>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</si>
  <si>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</si>
  <si>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</si>
  <si>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</si>
  <si>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</si>
  <si>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</si>
  <si>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</si>
  <si>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</si>
  <si>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</si>
  <si>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</si>
  <si>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</si>
  <si>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</si>
  <si>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</si>
  <si>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</si>
  <si>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</si>
  <si>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</si>
  <si>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</si>
  <si>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</si>
  <si>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</si>
  <si>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</si>
  <si>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</si>
  <si>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</si>
  <si>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</si>
  <si>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</si>
  <si>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</si>
  <si>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</si>
  <si>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</si>
  <si>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</si>
  <si>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</si>
  <si>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</si>
  <si>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</si>
  <si>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</si>
  <si>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</si>
  <si>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</si>
  <si>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</si>
  <si>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</si>
  <si>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</si>
  <si>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</si>
  <si>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</si>
  <si>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</si>
  <si>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</si>
  <si>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</si>
  <si>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</si>
  <si>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</si>
  <si>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</si>
  <si>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</si>
  <si>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</si>
  <si>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</si>
  <si>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</si>
  <si>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</si>
  <si>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</si>
  <si>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</si>
  <si>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</si>
  <si>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</si>
  <si>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</si>
  <si>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</si>
  <si>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</si>
  <si>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</si>
  <si>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</si>
  <si>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</si>
  <si>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</si>
  <si>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</si>
  <si>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</si>
  <si>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</si>
  <si>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</si>
  <si>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</si>
  <si>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</si>
  <si>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</si>
  <si>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</si>
  <si>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</si>
  <si>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</si>
  <si>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</si>
  <si>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</si>
  <si>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</si>
  <si>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</si>
  <si>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</si>
  <si>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</si>
  <si>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</si>
  <si>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</si>
  <si>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</si>
  <si>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</si>
  <si>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MONTH ENDED: 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</si>
</sst>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>
        <v>2</v>
      </c>
      <c r="E10" s="74">
        <v>699100</v>
      </c>
      <c r="F10" s="74">
        <v>211542.5</v>
      </c>
      <c r="G10" s="75">
        <f>F10/E10</f>
        <v>0.30259261908167645</v>
      </c>
      <c r="H10" s="15"/>
    </row>
    <row r="11" spans="1:8" ht="15.75" x14ac:dyDescent="0.25">
      <c r="A11" s="93" t="s">
        <v>109</v>
      </c>
      <c r="B11" s="13"/>
      <c r="C11" s="14"/>
      <c r="D11" s="73">
        <v>6</v>
      </c>
      <c r="E11" s="74">
        <v>1141552</v>
      </c>
      <c r="F11" s="74">
        <v>306350.5</v>
      </c>
      <c r="G11" s="75">
        <f>F11/E11</f>
        <v>0.26836315822669488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>
        <v>2</v>
      </c>
      <c r="E13" s="74">
        <v>127206</v>
      </c>
      <c r="F13" s="74">
        <v>61842</v>
      </c>
      <c r="G13" s="75">
        <f>F13/E13</f>
        <v>0.48615631338144427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>
        <v>2</v>
      </c>
      <c r="E15" s="74">
        <v>488521</v>
      </c>
      <c r="F15" s="74">
        <v>148666.5</v>
      </c>
      <c r="G15" s="75">
        <f>F15/E15</f>
        <v>0.30431956865723275</v>
      </c>
      <c r="H15" s="15"/>
    </row>
    <row r="16" spans="1:8" ht="15.75" x14ac:dyDescent="0.25">
      <c r="A16" s="93" t="s">
        <v>127</v>
      </c>
      <c r="B16" s="13"/>
      <c r="C16" s="14"/>
      <c r="D16" s="73">
        <v>2</v>
      </c>
      <c r="E16" s="74">
        <v>2492328</v>
      </c>
      <c r="F16" s="74">
        <v>325507</v>
      </c>
      <c r="G16" s="75">
        <f>F16/E16</f>
        <v>0.13060359631637569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445616</v>
      </c>
      <c r="F18" s="74">
        <v>41315.5</v>
      </c>
      <c r="G18" s="75">
        <f>F18/E18</f>
        <v>9.2715477002621088E-2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437068</v>
      </c>
      <c r="F20" s="74">
        <v>169161.5</v>
      </c>
      <c r="G20" s="75">
        <f t="shared" ref="G20:G25" si="0">F20/E20</f>
        <v>0.3870370285630611</v>
      </c>
      <c r="H20" s="15"/>
    </row>
    <row r="21" spans="1:8" ht="15.75" x14ac:dyDescent="0.25">
      <c r="A21" s="93" t="s">
        <v>113</v>
      </c>
      <c r="B21" s="13"/>
      <c r="C21" s="14"/>
      <c r="D21" s="73">
        <v>1</v>
      </c>
      <c r="E21" s="74">
        <v>145266</v>
      </c>
      <c r="F21" s="74">
        <v>47806</v>
      </c>
      <c r="G21" s="75">
        <f t="shared" si="0"/>
        <v>0.32909283658942906</v>
      </c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6</v>
      </c>
      <c r="E23" s="74">
        <v>4484876.0599999996</v>
      </c>
      <c r="F23" s="74">
        <v>652602.06000000006</v>
      </c>
      <c r="G23" s="75">
        <f t="shared" si="0"/>
        <v>0.14551172680566787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41418</v>
      </c>
      <c r="F24" s="74">
        <v>7619</v>
      </c>
      <c r="G24" s="75">
        <f t="shared" si="0"/>
        <v>0.18395383649620939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617916</v>
      </c>
      <c r="F25" s="74">
        <v>130727</v>
      </c>
      <c r="G25" s="75">
        <f t="shared" si="0"/>
        <v>0.21156111833970961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6"/>
      <c r="F29" s="76"/>
      <c r="G29" s="75"/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1962831</v>
      </c>
      <c r="F31" s="76">
        <v>287991.5</v>
      </c>
      <c r="G31" s="75">
        <f>F31/E31</f>
        <v>0.14672251457206453</v>
      </c>
      <c r="H31" s="15"/>
    </row>
    <row r="32" spans="1:8" ht="15.75" x14ac:dyDescent="0.25">
      <c r="A32" s="70" t="s">
        <v>122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76">
        <v>38467</v>
      </c>
      <c r="F33" s="76">
        <v>10725</v>
      </c>
      <c r="G33" s="75">
        <f>F33/E33</f>
        <v>0.27881040892193309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13122165.059999999</v>
      </c>
      <c r="F39" s="82">
        <f>SUM(F9:F38)</f>
        <v>2401856.06</v>
      </c>
      <c r="G39" s="83">
        <f>F39/E39</f>
        <v>0.18303809234358162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94</v>
      </c>
      <c r="E44" s="74">
        <v>11989488.5</v>
      </c>
      <c r="F44" s="74">
        <v>794125.19</v>
      </c>
      <c r="G44" s="75">
        <f t="shared" ref="G44:G50" si="1">1-(+F44/E44)</f>
        <v>0.93376488162943727</v>
      </c>
      <c r="H44" s="15"/>
    </row>
    <row r="45" spans="1:8" ht="15.75" x14ac:dyDescent="0.25">
      <c r="A45" s="27" t="s">
        <v>34</v>
      </c>
      <c r="B45" s="28"/>
      <c r="C45" s="14"/>
      <c r="D45" s="73">
        <v>7</v>
      </c>
      <c r="E45" s="74">
        <v>5127121.18</v>
      </c>
      <c r="F45" s="74">
        <v>528840.38</v>
      </c>
      <c r="G45" s="75">
        <f t="shared" si="1"/>
        <v>0.89685432400878029</v>
      </c>
      <c r="H45" s="15"/>
    </row>
    <row r="46" spans="1:8" ht="15.75" x14ac:dyDescent="0.25">
      <c r="A46" s="27" t="s">
        <v>35</v>
      </c>
      <c r="B46" s="28"/>
      <c r="C46" s="14"/>
      <c r="D46" s="73">
        <v>78</v>
      </c>
      <c r="E46" s="74">
        <v>7441222.5</v>
      </c>
      <c r="F46" s="74">
        <v>468107.41</v>
      </c>
      <c r="G46" s="75">
        <f t="shared" si="1"/>
        <v>0.9370926739524319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1524567.5</v>
      </c>
      <c r="F47" s="74">
        <v>104878.49</v>
      </c>
      <c r="G47" s="75">
        <f t="shared" si="1"/>
        <v>0.93120770972751288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15657573.439999999</v>
      </c>
      <c r="F48" s="74">
        <v>1093437.3500000001</v>
      </c>
      <c r="G48" s="75">
        <f t="shared" si="1"/>
        <v>0.93016559339861538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1918164</v>
      </c>
      <c r="F49" s="74">
        <v>131665</v>
      </c>
      <c r="G49" s="75">
        <f t="shared" si="1"/>
        <v>0.93135884105842881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1307565.1499999999</v>
      </c>
      <c r="F50" s="74">
        <v>119434.15</v>
      </c>
      <c r="G50" s="75">
        <f t="shared" si="1"/>
        <v>0.90865912111530345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227250</v>
      </c>
      <c r="F52" s="74">
        <v>17125</v>
      </c>
      <c r="G52" s="75">
        <f>1-(+F52/E52)</f>
        <v>0.9246424642464246</v>
      </c>
      <c r="H52" s="15"/>
    </row>
    <row r="53" spans="1:8" ht="15.75" x14ac:dyDescent="0.25">
      <c r="A53" s="29" t="s">
        <v>61</v>
      </c>
      <c r="B53" s="30"/>
      <c r="C53" s="14"/>
      <c r="D53" s="73">
        <v>817</v>
      </c>
      <c r="E53" s="74">
        <v>92517727.510000005</v>
      </c>
      <c r="F53" s="74">
        <v>10280009.58</v>
      </c>
      <c r="G53" s="75">
        <f>1-(+F53/E53)</f>
        <v>0.88888605614649518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1139</v>
      </c>
      <c r="E60" s="82">
        <f>SUM(E44:E59)</f>
        <v>137710679.78</v>
      </c>
      <c r="F60" s="82">
        <f>SUM(F44:F59)</f>
        <v>13537622.550000001</v>
      </c>
      <c r="G60" s="83">
        <f>1-(+F60/E60)</f>
        <v>0.90169518753645639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15939478.610000001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81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317340</v>
      </c>
      <c r="F10" s="74">
        <v>98819.5</v>
      </c>
      <c r="G10" s="104">
        <f>F10/E10</f>
        <v>0.31139944538980274</v>
      </c>
      <c r="H10" s="15"/>
    </row>
    <row r="11" spans="1:8" ht="15.75" x14ac:dyDescent="0.25">
      <c r="A11" s="93" t="s">
        <v>125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23802</v>
      </c>
      <c r="F12" s="74">
        <v>16675</v>
      </c>
      <c r="G12" s="104">
        <f>F12/E12</f>
        <v>0.70057138055625578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109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111</v>
      </c>
      <c r="B15" s="13"/>
      <c r="C15" s="14"/>
      <c r="D15" s="73">
        <v>13</v>
      </c>
      <c r="E15" s="74">
        <v>2713037</v>
      </c>
      <c r="F15" s="74">
        <v>426345.5</v>
      </c>
      <c r="G15" s="104">
        <f>F15/E15</f>
        <v>0.15714695376436075</v>
      </c>
      <c r="H15" s="15"/>
    </row>
    <row r="16" spans="1:8" ht="15.75" x14ac:dyDescent="0.25">
      <c r="A16" s="93" t="s">
        <v>106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79</v>
      </c>
      <c r="B17" s="13"/>
      <c r="C17" s="14"/>
      <c r="D17" s="73">
        <v>1</v>
      </c>
      <c r="E17" s="74">
        <v>146243</v>
      </c>
      <c r="F17" s="74">
        <v>9773</v>
      </c>
      <c r="G17" s="104">
        <f>F17/E17</f>
        <v>6.682713018742778E-2</v>
      </c>
      <c r="H17" s="15"/>
    </row>
    <row r="18" spans="1:8" ht="15.75" x14ac:dyDescent="0.25">
      <c r="A18" s="70" t="s">
        <v>117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987629</v>
      </c>
      <c r="F19" s="74">
        <v>261351</v>
      </c>
      <c r="G19" s="104">
        <f>F19/E19</f>
        <v>0.26462467181502364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100</v>
      </c>
      <c r="B21" s="13"/>
      <c r="C21" s="14"/>
      <c r="D21" s="73">
        <v>1</v>
      </c>
      <c r="E21" s="74">
        <v>69570</v>
      </c>
      <c r="F21" s="74">
        <v>28288</v>
      </c>
      <c r="G21" s="104">
        <f>F21/E21</f>
        <v>0.40661204542187723</v>
      </c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118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679252</v>
      </c>
      <c r="F25" s="74">
        <v>179514</v>
      </c>
      <c r="G25" s="104">
        <f>F25/E25</f>
        <v>0.2642818865457886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122218</v>
      </c>
      <c r="F29" s="74">
        <v>52194</v>
      </c>
      <c r="G29" s="104">
        <f t="shared" ref="G29:G34" si="0">F29/E29</f>
        <v>0.42705657104518158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113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315509</v>
      </c>
      <c r="F33" s="74">
        <v>96173</v>
      </c>
      <c r="G33" s="104">
        <f t="shared" si="0"/>
        <v>0.30481856302038929</v>
      </c>
      <c r="H33" s="15"/>
    </row>
    <row r="34" spans="1:8" ht="15.75" x14ac:dyDescent="0.25">
      <c r="A34" s="70" t="s">
        <v>77</v>
      </c>
      <c r="B34" s="13"/>
      <c r="C34" s="14"/>
      <c r="D34" s="73">
        <v>1</v>
      </c>
      <c r="E34" s="74">
        <v>710158</v>
      </c>
      <c r="F34" s="74">
        <v>118515</v>
      </c>
      <c r="G34" s="104">
        <f t="shared" si="0"/>
        <v>0.16688539733411439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26</v>
      </c>
      <c r="E39" s="82">
        <f>SUM(E9:E38)</f>
        <v>6084758</v>
      </c>
      <c r="F39" s="82">
        <f>SUM(F9:F38)</f>
        <v>1287648</v>
      </c>
      <c r="G39" s="106">
        <f>F39/E39</f>
        <v>0.21161860504559096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6871430.5499999998</v>
      </c>
      <c r="F44" s="74">
        <v>335905.45</v>
      </c>
      <c r="G44" s="104">
        <f>1-(+F44/E44)</f>
        <v>0.95111564505297952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2062061.49</v>
      </c>
      <c r="F45" s="74">
        <v>286352.67</v>
      </c>
      <c r="G45" s="104">
        <f>1-(+F45/E45)</f>
        <v>0.86113281714019108</v>
      </c>
      <c r="H45" s="15"/>
    </row>
    <row r="46" spans="1:8" ht="15.75" x14ac:dyDescent="0.25">
      <c r="A46" s="27" t="s">
        <v>35</v>
      </c>
      <c r="B46" s="28"/>
      <c r="C46" s="14"/>
      <c r="D46" s="73">
        <v>115</v>
      </c>
      <c r="E46" s="111">
        <v>6621100.5</v>
      </c>
      <c r="F46" s="74">
        <v>463567.51</v>
      </c>
      <c r="G46" s="104">
        <f>1-(+F46/E46)</f>
        <v>0.92998633535316366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3119127.75</v>
      </c>
      <c r="F47" s="74">
        <v>77465</v>
      </c>
      <c r="G47" s="104">
        <f>1-(+F47/E47)</f>
        <v>0.97516453117381929</v>
      </c>
      <c r="H47" s="15"/>
    </row>
    <row r="48" spans="1:8" ht="15.75" x14ac:dyDescent="0.25">
      <c r="A48" s="27" t="s">
        <v>37</v>
      </c>
      <c r="B48" s="28"/>
      <c r="C48" s="14"/>
      <c r="D48" s="73">
        <v>86</v>
      </c>
      <c r="E48" s="111">
        <v>17754116.489999998</v>
      </c>
      <c r="F48" s="74">
        <v>1377443.33</v>
      </c>
      <c r="G48" s="104">
        <f t="shared" ref="G48:G54" si="1">1-(+F48/E48)</f>
        <v>0.92241555186506496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2657383</v>
      </c>
      <c r="F49" s="74">
        <v>81724</v>
      </c>
      <c r="G49" s="104">
        <f t="shared" si="1"/>
        <v>0.9692464353087229</v>
      </c>
      <c r="H49" s="2"/>
    </row>
    <row r="50" spans="1:8" ht="15.75" x14ac:dyDescent="0.25">
      <c r="A50" s="27" t="s">
        <v>39</v>
      </c>
      <c r="B50" s="28"/>
      <c r="C50" s="21"/>
      <c r="D50" s="73">
        <v>10</v>
      </c>
      <c r="E50" s="111">
        <v>1246250</v>
      </c>
      <c r="F50" s="74">
        <v>122884</v>
      </c>
      <c r="G50" s="104">
        <f t="shared" si="1"/>
        <v>0.9013969909729187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305550</v>
      </c>
      <c r="F52" s="74">
        <v>13800</v>
      </c>
      <c r="G52" s="104">
        <f t="shared" si="1"/>
        <v>0.95483554246440849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101</v>
      </c>
      <c r="B54" s="28"/>
      <c r="C54" s="40"/>
      <c r="D54" s="73">
        <v>944</v>
      </c>
      <c r="E54" s="111">
        <v>91584863.370000005</v>
      </c>
      <c r="F54" s="74">
        <v>10775313.859999999</v>
      </c>
      <c r="G54" s="104">
        <f t="shared" si="1"/>
        <v>0.88234612725829964</v>
      </c>
      <c r="H54" s="2"/>
    </row>
    <row r="55" spans="1:8" ht="15.75" x14ac:dyDescent="0.25">
      <c r="A55" s="71" t="s">
        <v>102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1217</v>
      </c>
      <c r="E61" s="82">
        <f>SUM(E44:E60)</f>
        <v>132221883.15000001</v>
      </c>
      <c r="F61" s="82">
        <f>SUM(F44:F60)</f>
        <v>13534455.82</v>
      </c>
      <c r="G61" s="110">
        <f>1-(+F61/E61)</f>
        <v>0.89763830693104141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14822103.82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235979</v>
      </c>
      <c r="F10" s="74">
        <v>7805.5</v>
      </c>
      <c r="G10" s="104">
        <f>F10/E10</f>
        <v>3.3077095843274187E-2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1108066</v>
      </c>
      <c r="F13" s="74">
        <v>411799</v>
      </c>
      <c r="G13" s="104">
        <f t="shared" ref="G13:G18" si="0">F13/E13</f>
        <v>0.37163761003405932</v>
      </c>
      <c r="H13" s="15"/>
    </row>
    <row r="14" spans="1:8" ht="15.75" x14ac:dyDescent="0.25">
      <c r="A14" s="93" t="s">
        <v>126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>
        <v>2</v>
      </c>
      <c r="E15" s="99">
        <v>212379</v>
      </c>
      <c r="F15" s="74">
        <v>57248</v>
      </c>
      <c r="G15" s="104">
        <f t="shared" si="0"/>
        <v>0.2695558412084057</v>
      </c>
      <c r="H15" s="15"/>
    </row>
    <row r="16" spans="1:8" ht="15.75" x14ac:dyDescent="0.25">
      <c r="A16" s="93" t="s">
        <v>124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470875</v>
      </c>
      <c r="F18" s="74">
        <v>86902</v>
      </c>
      <c r="G18" s="104">
        <f t="shared" si="0"/>
        <v>0.18455428723121847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132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100</v>
      </c>
      <c r="B22" s="13"/>
      <c r="C22" s="14"/>
      <c r="D22" s="73">
        <v>1</v>
      </c>
      <c r="E22" s="99">
        <v>76910</v>
      </c>
      <c r="F22" s="74">
        <v>28655</v>
      </c>
      <c r="G22" s="104">
        <f>F22/E22</f>
        <v>0.37257833831751397</v>
      </c>
      <c r="H22" s="15"/>
    </row>
    <row r="23" spans="1:8" ht="15.75" x14ac:dyDescent="0.25">
      <c r="A23" s="93" t="s">
        <v>71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>
        <v>1</v>
      </c>
      <c r="E30" s="74">
        <v>229903</v>
      </c>
      <c r="F30" s="74">
        <v>73182</v>
      </c>
      <c r="G30" s="104">
        <f>F30/E30</f>
        <v>0.31831685536943843</v>
      </c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77</v>
      </c>
      <c r="B34" s="13"/>
      <c r="C34" s="14"/>
      <c r="D34" s="73">
        <v>2</v>
      </c>
      <c r="E34" s="74">
        <v>325603</v>
      </c>
      <c r="F34" s="74">
        <v>87720</v>
      </c>
      <c r="G34" s="104">
        <f>F34/E34</f>
        <v>0.26940783715137762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2659715</v>
      </c>
      <c r="F39" s="82">
        <f>SUM(F9:F38)</f>
        <v>753311.5</v>
      </c>
      <c r="G39" s="106">
        <f>F39/E39</f>
        <v>0.28323015811844504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3026147.1</v>
      </c>
      <c r="F44" s="74">
        <v>150258.93</v>
      </c>
      <c r="G44" s="104">
        <f>1-(+F44/E44)</f>
        <v>0.95034645539868168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102</v>
      </c>
      <c r="E46" s="74">
        <v>7702797</v>
      </c>
      <c r="F46" s="74">
        <v>612639.80000000005</v>
      </c>
      <c r="G46" s="104">
        <f t="shared" ref="G46:G52" si="1">1-(+F46/E46)</f>
        <v>0.92046528033907682</v>
      </c>
      <c r="H46" s="15"/>
    </row>
    <row r="47" spans="1:8" ht="15.75" x14ac:dyDescent="0.25">
      <c r="A47" s="27" t="s">
        <v>36</v>
      </c>
      <c r="B47" s="28"/>
      <c r="C47" s="14"/>
      <c r="D47" s="73">
        <v>34</v>
      </c>
      <c r="E47" s="74">
        <v>3430998.5</v>
      </c>
      <c r="F47" s="74">
        <v>216430.39</v>
      </c>
      <c r="G47" s="104">
        <f t="shared" si="1"/>
        <v>0.93691912427242385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9217739</v>
      </c>
      <c r="F48" s="74">
        <v>815202.31</v>
      </c>
      <c r="G48" s="104">
        <f t="shared" si="1"/>
        <v>0.91156157600036192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1264010</v>
      </c>
      <c r="F49" s="74">
        <v>36128</v>
      </c>
      <c r="G49" s="104">
        <f t="shared" si="1"/>
        <v>0.9714179476428193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1584555</v>
      </c>
      <c r="F50" s="74">
        <v>134985.75</v>
      </c>
      <c r="G50" s="104">
        <f t="shared" si="1"/>
        <v>0.91481157170309646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154880</v>
      </c>
      <c r="F51" s="74">
        <v>8776.75</v>
      </c>
      <c r="G51" s="104">
        <f t="shared" si="1"/>
        <v>0.94333193440082641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366400</v>
      </c>
      <c r="F52" s="74">
        <v>43416.07</v>
      </c>
      <c r="G52" s="104">
        <f t="shared" si="1"/>
        <v>0.88150635917030562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101</v>
      </c>
      <c r="B54" s="28"/>
      <c r="C54" s="14"/>
      <c r="D54" s="73">
        <v>590</v>
      </c>
      <c r="E54" s="74">
        <v>46836836.770000003</v>
      </c>
      <c r="F54" s="74">
        <v>5287786.1500000004</v>
      </c>
      <c r="G54" s="104">
        <f>1-(+F54/E54)</f>
        <v>0.88710197966684756</v>
      </c>
      <c r="H54" s="15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835</v>
      </c>
      <c r="E61" s="82">
        <f>SUM(E44:E60)</f>
        <v>73584363.370000005</v>
      </c>
      <c r="F61" s="82">
        <f>SUM(F44:F60)</f>
        <v>7305624.1500000004</v>
      </c>
      <c r="G61" s="110">
        <f>1-(+F61/E61)</f>
        <v>0.90071770936896534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7305624.1500000004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99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143018</v>
      </c>
      <c r="F17" s="74">
        <v>24951.5</v>
      </c>
      <c r="G17" s="75">
        <f>F17/E17</f>
        <v>0.17446405347578625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104510</v>
      </c>
      <c r="F18" s="74">
        <v>25647</v>
      </c>
      <c r="G18" s="75">
        <f>F18/E18</f>
        <v>0.24540235384173764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17735</v>
      </c>
      <c r="F31" s="74">
        <v>9318.5</v>
      </c>
      <c r="G31" s="75">
        <f>F31/E31</f>
        <v>0.52542994079503802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122</v>
      </c>
      <c r="B33" s="13"/>
      <c r="C33" s="14"/>
      <c r="D33" s="73">
        <v>3</v>
      </c>
      <c r="E33" s="74">
        <v>311575</v>
      </c>
      <c r="F33" s="74">
        <v>67522.5</v>
      </c>
      <c r="G33" s="75">
        <f>F33/E33</f>
        <v>0.21671347187675519</v>
      </c>
      <c r="H33" s="15"/>
    </row>
    <row r="34" spans="1:8" ht="15.75" x14ac:dyDescent="0.2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576838</v>
      </c>
      <c r="F39" s="82">
        <f>SUM(F9:F38)</f>
        <v>127439.5</v>
      </c>
      <c r="G39" s="83">
        <f>F39/E39</f>
        <v>0.22092771280671522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2297424.2000000002</v>
      </c>
      <c r="F44" s="74">
        <v>149784.20000000001</v>
      </c>
      <c r="G44" s="75">
        <f>1-(+F44/E44)</f>
        <v>0.934803420282593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2410621.25</v>
      </c>
      <c r="F46" s="74">
        <v>225821.68</v>
      </c>
      <c r="G46" s="75">
        <f>1-(+F46/E46)</f>
        <v>0.90632220636070471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36</v>
      </c>
      <c r="E48" s="74">
        <v>3814554.37</v>
      </c>
      <c r="F48" s="74">
        <v>366767.6</v>
      </c>
      <c r="G48" s="75">
        <f>1-(+F48/E48)</f>
        <v>0.90385047257826867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395120</v>
      </c>
      <c r="F50" s="74">
        <v>12215</v>
      </c>
      <c r="G50" s="75">
        <f>1-(+F50/E50)</f>
        <v>0.96908534116217859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322</v>
      </c>
      <c r="E53" s="113">
        <v>25165606.34</v>
      </c>
      <c r="F53" s="113">
        <v>3209316.59</v>
      </c>
      <c r="G53" s="75">
        <f>1-(+F53/E53)</f>
        <v>0.872472113461503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445</v>
      </c>
      <c r="E60" s="82">
        <f>SUM(E44:E59)</f>
        <v>34083326.159999996</v>
      </c>
      <c r="F60" s="82">
        <f>SUM(F44:F59)</f>
        <v>3963905.07</v>
      </c>
      <c r="G60" s="83">
        <f>1-(F60/E60)</f>
        <v>0.88369958227105139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4091344.57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JULY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591616</v>
      </c>
      <c r="F15" s="74">
        <v>177180</v>
      </c>
      <c r="G15" s="75">
        <f>F15/E15</f>
        <v>0.29948480095196883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100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490769</v>
      </c>
      <c r="F19" s="74">
        <v>98703</v>
      </c>
      <c r="G19" s="75">
        <f>F19/E19</f>
        <v>0.20111906008733232</v>
      </c>
      <c r="H19" s="66"/>
    </row>
    <row r="20" spans="1:8" ht="15.75" x14ac:dyDescent="0.25">
      <c r="A20" s="93" t="s">
        <v>94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95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107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1130673</v>
      </c>
      <c r="F24" s="74">
        <v>131537.5</v>
      </c>
      <c r="G24" s="75">
        <f>F24/E24</f>
        <v>0.11633558066744319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24853</v>
      </c>
      <c r="F26" s="74">
        <v>24853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96</v>
      </c>
      <c r="B29" s="13"/>
      <c r="C29" s="14"/>
      <c r="D29" s="73">
        <v>1</v>
      </c>
      <c r="E29" s="74">
        <v>103089</v>
      </c>
      <c r="F29" s="74">
        <v>43249</v>
      </c>
      <c r="G29" s="75">
        <f>F29/E29</f>
        <v>0.41953069677657168</v>
      </c>
      <c r="H29" s="66"/>
    </row>
    <row r="30" spans="1:8" ht="15.75" x14ac:dyDescent="0.25">
      <c r="A30" s="70" t="s">
        <v>122</v>
      </c>
      <c r="B30" s="13"/>
      <c r="C30" s="14"/>
      <c r="D30" s="73">
        <v>11</v>
      </c>
      <c r="E30" s="74">
        <v>1091206</v>
      </c>
      <c r="F30" s="74">
        <v>220821.5</v>
      </c>
      <c r="G30" s="75">
        <f>F30/E30</f>
        <v>0.20236463142614686</v>
      </c>
      <c r="H30" s="66"/>
    </row>
    <row r="31" spans="1:8" ht="15.75" x14ac:dyDescent="0.25">
      <c r="A31" s="70" t="s">
        <v>131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98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136</v>
      </c>
      <c r="B34" s="13"/>
      <c r="C34" s="14"/>
      <c r="D34" s="73">
        <v>1</v>
      </c>
      <c r="E34" s="74">
        <v>82162</v>
      </c>
      <c r="F34" s="74">
        <v>32686</v>
      </c>
      <c r="G34" s="75">
        <f>F34/E34</f>
        <v>0.3978238114943648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3514368</v>
      </c>
      <c r="F39" s="82">
        <f>SUM(F9:F38)</f>
        <v>729030</v>
      </c>
      <c r="G39" s="83">
        <f>F39/E39</f>
        <v>0.2074427037805944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471788.6</v>
      </c>
      <c r="F44" s="74">
        <v>41858.35</v>
      </c>
      <c r="G44" s="75">
        <f>1-(+F44/E44)</f>
        <v>0.91127731784956234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4641665</v>
      </c>
      <c r="F46" s="74">
        <v>407784.9</v>
      </c>
      <c r="G46" s="75">
        <f t="shared" ref="G46:G52" si="0">1-(+F46/E46)</f>
        <v>0.91214684816762948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1616990.5</v>
      </c>
      <c r="F47" s="74">
        <v>105258</v>
      </c>
      <c r="G47" s="75">
        <f t="shared" si="0"/>
        <v>0.9349049978957823</v>
      </c>
      <c r="H47" s="66"/>
    </row>
    <row r="48" spans="1:8" ht="15.75" x14ac:dyDescent="0.25">
      <c r="A48" s="27" t="s">
        <v>37</v>
      </c>
      <c r="B48" s="28"/>
      <c r="C48" s="14"/>
      <c r="D48" s="73">
        <v>105</v>
      </c>
      <c r="E48" s="74">
        <v>5946352</v>
      </c>
      <c r="F48" s="74">
        <v>467484.02</v>
      </c>
      <c r="G48" s="75">
        <f t="shared" si="0"/>
        <v>0.9213830563680051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1786655</v>
      </c>
      <c r="F50" s="74">
        <v>152325</v>
      </c>
      <c r="G50" s="75">
        <f t="shared" si="0"/>
        <v>0.91474291343320335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899290</v>
      </c>
      <c r="F51" s="74">
        <v>20310</v>
      </c>
      <c r="G51" s="75">
        <f t="shared" si="0"/>
        <v>0.97741551668538518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870325</v>
      </c>
      <c r="F52" s="74">
        <v>66975</v>
      </c>
      <c r="G52" s="75">
        <f t="shared" si="0"/>
        <v>0.9230459885674891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575</v>
      </c>
      <c r="E54" s="74">
        <v>38388260.880000003</v>
      </c>
      <c r="F54" s="74">
        <v>4404976.47</v>
      </c>
      <c r="G54" s="75">
        <f>1-(+F54/E54)</f>
        <v>0.88525199191050197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1304406.8700000001</v>
      </c>
      <c r="F55" s="74">
        <v>77122.600000000006</v>
      </c>
      <c r="G55" s="75">
        <f>1-(+F55/E55)</f>
        <v>0.94087534972887721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55925733.850000001</v>
      </c>
      <c r="F61" s="82">
        <f>SUM(F44:F60)</f>
        <v>5744094.3399999999</v>
      </c>
      <c r="G61" s="83">
        <f>1-(F61/E61)</f>
        <v>0.89729067560550213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6473124.3399999999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A23" sqref="A23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84</v>
      </c>
      <c r="B3" s="36"/>
      <c r="C3" s="21"/>
      <c r="D3" s="21"/>
    </row>
    <row r="4" spans="1:4" ht="23.25" x14ac:dyDescent="0.35">
      <c r="A4" s="56" t="str">
        <f>ARG!$A$3</f>
        <v>MONTH ENDED:  JULY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85</v>
      </c>
      <c r="B6" s="126">
        <f>+ARG!$D$39+CARUTHERSVILLE!$D$39+HOLLYWOOD!$D$40+HARKC!$D$40+CASINOKC!$D$39+AMERKC!$D$39+LAGRANGE!$D$39+AMERSC!$D$39+RIVERCITY!$D$39+LUMIERE!$D$39+ISLEBV!$D$39+STJO!$D$39+CAPE!$D$39</f>
        <v>452</v>
      </c>
      <c r="C6" s="58"/>
      <c r="D6" s="21"/>
    </row>
    <row r="7" spans="1:4" ht="21.75" thickTop="1" thickBot="1" x14ac:dyDescent="0.35">
      <c r="A7" s="127" t="s">
        <v>86</v>
      </c>
      <c r="B7" s="135">
        <f>+ARG!$E$39+CARUTHERSVILLE!$E$39+HOLLYWOOD!$E$40+HARKC!$E$40+CASINOKC!$E$39+AMERKC!$E$39+LAGRANGE!$E$39+AMERSC!$E$39+RIVERCITY!$E$39+LUMIERE!$E$39+ISLEBV!$E$39+STJO!$E$39+CAPE!$E$39</f>
        <v>105454055.06</v>
      </c>
      <c r="C7" s="58"/>
      <c r="D7" s="21"/>
    </row>
    <row r="8" spans="1:4" ht="21" thickTop="1" x14ac:dyDescent="0.3">
      <c r="A8" s="127" t="s">
        <v>87</v>
      </c>
      <c r="B8" s="135">
        <f>+ARG!$F$39+CARUTHERSVILLE!$F$39+HOLLYWOOD!$F$40+HARKC!$F$40+CASINOKC!$F$39+AMERKC!$F$39+LAGRANGE!$F$39+AMERSC!$F$39+RIVERCITY!$F$39+LUMIERE!$F$39+ISLEBV!$F$39+STJO!$F$39+CAPE!$F$39</f>
        <v>22155338.16</v>
      </c>
      <c r="C8" s="58"/>
      <c r="D8" s="21"/>
    </row>
    <row r="9" spans="1:4" ht="20.25" x14ac:dyDescent="0.3">
      <c r="A9" s="127" t="s">
        <v>88</v>
      </c>
      <c r="B9" s="115">
        <f>B8/B7</f>
        <v>0.21009470093297331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151</v>
      </c>
      <c r="B11" s="126">
        <f>+AMERSC!$D$51</f>
        <v>28</v>
      </c>
      <c r="C11" s="58"/>
      <c r="D11" s="21"/>
    </row>
    <row r="12" spans="1:4" ht="21.75" thickTop="1" thickBot="1" x14ac:dyDescent="0.35">
      <c r="A12" s="127" t="s">
        <v>152</v>
      </c>
      <c r="B12" s="135">
        <f>AMERSC!$E$51</f>
        <v>4521310.28</v>
      </c>
      <c r="C12" s="58"/>
      <c r="D12" s="21"/>
    </row>
    <row r="13" spans="1:4" ht="21" thickTop="1" x14ac:dyDescent="0.3">
      <c r="A13" s="127" t="s">
        <v>153</v>
      </c>
      <c r="B13" s="135">
        <f>+AMERSC!$F$51</f>
        <v>209181.95</v>
      </c>
      <c r="C13" s="58"/>
      <c r="D13" s="21"/>
    </row>
    <row r="14" spans="1:4" ht="20.25" x14ac:dyDescent="0.3">
      <c r="A14" s="127" t="s">
        <v>92</v>
      </c>
      <c r="B14" s="115">
        <f>1-(B13/B12)</f>
        <v>0.95373421927592195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89</v>
      </c>
      <c r="B16" s="126">
        <f>+ARG!$D$60+CARUTHERSVILLE!$D$60+HOLLYWOOD!$D$62+HARKC!$D$62+CASINOKC!$D$62+AMERKC!$D$62+LAGRANGE!$D$60+AMERSC!$D$73+RIVERCITY!$D$61+LUMIERE!$D$61+ISLEBV!$D$61+STJO!$D$60+CAPE!$D$61</f>
        <v>14337</v>
      </c>
      <c r="C16" s="58"/>
      <c r="D16" s="21"/>
    </row>
    <row r="17" spans="1:4" ht="21.75" thickTop="1" thickBot="1" x14ac:dyDescent="0.35">
      <c r="A17" s="127" t="s">
        <v>90</v>
      </c>
      <c r="B17" s="135">
        <f>+ARG!$E$60+CARUTHERSVILLE!$E$60+HOLLYWOOD!$E$62+HARKC!$E$62+CASINOKC!$E$62+AMERKC!$E$62+LAGRANGE!$E$60+AMERSC!$E$73+RIVERCITY!$E$61+LUMIERE!$E$61+ISLEBV!$E$61+STJO!$E$60+CAPE!$E$61</f>
        <v>1499532428.6000001</v>
      </c>
      <c r="C17" s="58"/>
      <c r="D17" s="21"/>
    </row>
    <row r="18" spans="1:4" ht="21" thickTop="1" x14ac:dyDescent="0.3">
      <c r="A18" s="127" t="s">
        <v>91</v>
      </c>
      <c r="B18" s="135">
        <f>+ARG!$F$60+CARUTHERSVILLE!$F$60+HOLLYWOOD!$F$62+HARKC!$F$62+CASINOKC!$F$62+AMERKC!$F$62+LAGRANGE!$F$60+AMERSC!$F$73+RIVERCITY!$F$61+LUMIERE!$F$61+ISLEBV!$F$61+STJO!$F$60+CAPE!$F$61</f>
        <v>145002984.63</v>
      </c>
      <c r="C18" s="21"/>
      <c r="D18" s="21"/>
    </row>
    <row r="19" spans="1:4" ht="20.25" x14ac:dyDescent="0.3">
      <c r="A19" s="127" t="s">
        <v>92</v>
      </c>
      <c r="B19" s="115">
        <f>1-(B18/B17)</f>
        <v>0.90330120118483981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93</v>
      </c>
      <c r="B21" s="128">
        <f>B18+B8+B13</f>
        <v>167367504.73999998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127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493402</v>
      </c>
      <c r="F18" s="74">
        <v>101883</v>
      </c>
      <c r="G18" s="75">
        <f>F18/E18</f>
        <v>0.20649085330014877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113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22072</v>
      </c>
      <c r="F29" s="74">
        <v>9242</v>
      </c>
      <c r="G29" s="75">
        <f>F29/E29</f>
        <v>0.41872055092424793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313742</v>
      </c>
      <c r="F30" s="74">
        <v>114643.5</v>
      </c>
      <c r="G30" s="75">
        <f>F30/E30</f>
        <v>0.36540692671048186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122</v>
      </c>
      <c r="B32" s="13"/>
      <c r="C32" s="14"/>
      <c r="D32" s="73">
        <v>4</v>
      </c>
      <c r="E32" s="74">
        <v>750500</v>
      </c>
      <c r="F32" s="74">
        <v>192672.5</v>
      </c>
      <c r="G32" s="75">
        <f>F32/E32</f>
        <v>0.25672551632245172</v>
      </c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14942</v>
      </c>
      <c r="F34" s="74">
        <v>1218</v>
      </c>
      <c r="G34" s="75">
        <f>F34/E34</f>
        <v>8.151519207602731E-2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>
        <v>495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1594658</v>
      </c>
      <c r="F39" s="82">
        <f>SUM(F9:F38)</f>
        <v>420154</v>
      </c>
      <c r="G39" s="83">
        <f>F39/E39</f>
        <v>0.26347593026216282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5</v>
      </c>
      <c r="E44" s="74">
        <v>268637.2</v>
      </c>
      <c r="F44" s="74">
        <v>27568.5</v>
      </c>
      <c r="G44" s="75">
        <f>1-(+F44/E44)</f>
        <v>0.89737646163673535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40</v>
      </c>
      <c r="E46" s="74">
        <v>1390301.75</v>
      </c>
      <c r="F46" s="74">
        <v>134154.5</v>
      </c>
      <c r="G46" s="75">
        <f>1-(+F46/E46)</f>
        <v>0.9035069185520338</v>
      </c>
      <c r="H46" s="15"/>
    </row>
    <row r="47" spans="1:8" ht="15.75" x14ac:dyDescent="0.25">
      <c r="A47" s="27" t="s">
        <v>36</v>
      </c>
      <c r="B47" s="28"/>
      <c r="C47" s="14"/>
      <c r="D47" s="73">
        <v>9</v>
      </c>
      <c r="E47" s="74">
        <v>953729.75</v>
      </c>
      <c r="F47" s="74">
        <v>63626.75</v>
      </c>
      <c r="G47" s="75">
        <f>1-(+F47/E47)</f>
        <v>0.9332863948094311</v>
      </c>
      <c r="H47" s="15"/>
    </row>
    <row r="48" spans="1:8" ht="15.75" x14ac:dyDescent="0.25">
      <c r="A48" s="27" t="s">
        <v>37</v>
      </c>
      <c r="B48" s="28"/>
      <c r="C48" s="14"/>
      <c r="D48" s="73">
        <v>43</v>
      </c>
      <c r="E48" s="74">
        <v>3635815.5</v>
      </c>
      <c r="F48" s="74">
        <v>346125</v>
      </c>
      <c r="G48" s="75">
        <f>1-(+F48/E48)</f>
        <v>0.90480127498218765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1007570</v>
      </c>
      <c r="F50" s="74">
        <v>81000</v>
      </c>
      <c r="G50" s="75">
        <f>1-(+F50/E50)</f>
        <v>0.91960856317675199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404</v>
      </c>
      <c r="E53" s="74">
        <v>33827835.789999999</v>
      </c>
      <c r="F53" s="74">
        <v>3508145.74</v>
      </c>
      <c r="G53" s="75">
        <f>1-(+F53/E53)</f>
        <v>0.89629411228734124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260604.68</v>
      </c>
      <c r="F54" s="74">
        <v>19238.46</v>
      </c>
      <c r="G54" s="75">
        <f>1-(+F54/E54)</f>
        <v>0.92617761123860087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512</v>
      </c>
      <c r="E60" s="82">
        <f>SUM(E44:E59)</f>
        <v>41344494.670000002</v>
      </c>
      <c r="F60" s="82">
        <f>SUM(F44:F59)</f>
        <v>4179858.95</v>
      </c>
      <c r="G60" s="83">
        <f>1-(F60/E60)</f>
        <v>0.8989016800577091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4600012.95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>
        <v>5</v>
      </c>
      <c r="E9" s="74">
        <v>1000899</v>
      </c>
      <c r="F9" s="74">
        <v>61060.5</v>
      </c>
      <c r="G9" s="75">
        <f>F9/E9</f>
        <v>6.1005655915332115E-2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106</v>
      </c>
      <c r="B11" s="13"/>
      <c r="C11" s="14"/>
      <c r="D11" s="73">
        <v>1</v>
      </c>
      <c r="E11" s="74">
        <v>965605</v>
      </c>
      <c r="F11" s="74">
        <v>268355</v>
      </c>
      <c r="G11" s="75">
        <f>F11/E11</f>
        <v>0.27791384675928565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64950</v>
      </c>
      <c r="F12" s="74">
        <v>23175</v>
      </c>
      <c r="G12" s="75">
        <f>F12/E12</f>
        <v>0.35681293302540418</v>
      </c>
      <c r="H12" s="15"/>
    </row>
    <row r="13" spans="1:8" ht="15.75" x14ac:dyDescent="0.25">
      <c r="A13" s="93" t="s">
        <v>110</v>
      </c>
      <c r="B13" s="13"/>
      <c r="C13" s="14"/>
      <c r="D13" s="73">
        <v>3</v>
      </c>
      <c r="E13" s="74">
        <v>674122</v>
      </c>
      <c r="F13" s="74">
        <v>292654.5</v>
      </c>
      <c r="G13" s="75">
        <f>F13/E13</f>
        <v>0.43412690877912308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974536</v>
      </c>
      <c r="F17" s="74">
        <v>159905</v>
      </c>
      <c r="G17" s="75">
        <f t="shared" ref="G17:G25" si="0">F17/E17</f>
        <v>0.16408321498641404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972286</v>
      </c>
      <c r="F18" s="74">
        <v>315351</v>
      </c>
      <c r="G18" s="75">
        <f t="shared" si="0"/>
        <v>0.32433975188370501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70311</v>
      </c>
      <c r="F20" s="74">
        <v>21256</v>
      </c>
      <c r="G20" s="75">
        <f t="shared" si="0"/>
        <v>0.30231400492099386</v>
      </c>
      <c r="H20" s="15"/>
    </row>
    <row r="21" spans="1:8" ht="15.75" x14ac:dyDescent="0.25">
      <c r="A21" s="93" t="s">
        <v>119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4511448</v>
      </c>
      <c r="F22" s="74">
        <v>459947.5</v>
      </c>
      <c r="G22" s="75">
        <f t="shared" si="0"/>
        <v>0.10195119172381019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648214</v>
      </c>
      <c r="F23" s="74">
        <v>213314</v>
      </c>
      <c r="G23" s="75">
        <f t="shared" si="0"/>
        <v>0.32907959408466958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570977</v>
      </c>
      <c r="F24" s="74">
        <v>161956.5</v>
      </c>
      <c r="G24" s="75">
        <f t="shared" si="0"/>
        <v>0.28364802785401161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157206</v>
      </c>
      <c r="F25" s="74">
        <v>157206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41159</v>
      </c>
      <c r="F27" s="74">
        <v>-3541</v>
      </c>
      <c r="G27" s="75">
        <f>F27/E27</f>
        <v>-8.603221652615467E-2</v>
      </c>
      <c r="H27" s="15"/>
    </row>
    <row r="28" spans="1:8" ht="15.75" x14ac:dyDescent="0.25">
      <c r="A28" s="93" t="s">
        <v>129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248453</v>
      </c>
      <c r="F29" s="74">
        <v>91081</v>
      </c>
      <c r="G29" s="75">
        <f>F29/E29</f>
        <v>0.36659247423053859</v>
      </c>
      <c r="H29" s="15"/>
    </row>
    <row r="30" spans="1:8" ht="15.75" x14ac:dyDescent="0.25">
      <c r="A30" s="70" t="s">
        <v>123</v>
      </c>
      <c r="B30" s="13"/>
      <c r="C30" s="14"/>
      <c r="D30" s="73">
        <v>2</v>
      </c>
      <c r="E30" s="74">
        <v>37117</v>
      </c>
      <c r="F30" s="74">
        <v>12522.5</v>
      </c>
      <c r="G30" s="75">
        <f>F30/E30</f>
        <v>0.33737909852628178</v>
      </c>
      <c r="H30" s="15"/>
    </row>
    <row r="31" spans="1:8" ht="15.75" x14ac:dyDescent="0.25">
      <c r="A31" s="70" t="s">
        <v>130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132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1460862</v>
      </c>
      <c r="F33" s="76">
        <v>156928.5</v>
      </c>
      <c r="G33" s="75">
        <f>F33/E33</f>
        <v>0.1074218509345852</v>
      </c>
      <c r="H33" s="15"/>
    </row>
    <row r="34" spans="1:8" ht="15.75" x14ac:dyDescent="0.25">
      <c r="A34" s="93" t="s">
        <v>158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100</v>
      </c>
      <c r="B35" s="13"/>
      <c r="C35" s="14"/>
      <c r="D35" s="73">
        <v>2</v>
      </c>
      <c r="E35" s="74">
        <v>324161</v>
      </c>
      <c r="F35" s="74">
        <v>43477</v>
      </c>
      <c r="G35" s="75">
        <f>F35/E35</f>
        <v>0.13412162474819611</v>
      </c>
      <c r="H35" s="15"/>
    </row>
    <row r="36" spans="1:8" x14ac:dyDescent="0.2">
      <c r="A36" s="16" t="s">
        <v>28</v>
      </c>
      <c r="B36" s="13"/>
      <c r="C36" s="14"/>
      <c r="D36" s="77"/>
      <c r="E36" s="78">
        <v>365310</v>
      </c>
      <c r="F36" s="74">
        <v>69334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13087616</v>
      </c>
      <c r="F40" s="82">
        <f>SUM(F9:F39)</f>
        <v>2503983</v>
      </c>
      <c r="G40" s="83">
        <f>F40/E40</f>
        <v>0.19132460793470712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26811963.18</v>
      </c>
      <c r="F45" s="74">
        <v>1392673.52</v>
      </c>
      <c r="G45" s="75">
        <f t="shared" ref="G45:G51" si="1">1-(+F45/E45)</f>
        <v>0.9480577565077799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3193172.76</v>
      </c>
      <c r="F46" s="74">
        <v>352173.51</v>
      </c>
      <c r="G46" s="75">
        <f t="shared" si="1"/>
        <v>0.88971047404275116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29708766</v>
      </c>
      <c r="F47" s="74">
        <v>1658516.2</v>
      </c>
      <c r="G47" s="75">
        <f t="shared" si="1"/>
        <v>0.94417418077883142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772089.5</v>
      </c>
      <c r="F48" s="74">
        <v>78211.5</v>
      </c>
      <c r="G48" s="75">
        <f t="shared" si="1"/>
        <v>0.89870151064092962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10763484.029999999</v>
      </c>
      <c r="F49" s="74">
        <v>708161.83</v>
      </c>
      <c r="G49" s="75">
        <f t="shared" si="1"/>
        <v>0.93420700694810244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219970</v>
      </c>
      <c r="F50" s="74">
        <v>26018</v>
      </c>
      <c r="G50" s="75">
        <f t="shared" si="1"/>
        <v>0.88172023457744242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2235670</v>
      </c>
      <c r="F51" s="74">
        <v>107040</v>
      </c>
      <c r="G51" s="75">
        <f t="shared" si="1"/>
        <v>0.9521217353187188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345625</v>
      </c>
      <c r="F53" s="74">
        <v>8875</v>
      </c>
      <c r="G53" s="75">
        <f>1-(+F53/E53)</f>
        <v>0.97432188065099457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232300</v>
      </c>
      <c r="F54" s="74">
        <v>9700</v>
      </c>
      <c r="G54" s="75">
        <f>1-(+F54/E54)</f>
        <v>0.95824365045200177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109958151.40000001</v>
      </c>
      <c r="F55" s="74">
        <v>12447339.01</v>
      </c>
      <c r="G55" s="75">
        <f>1-(+F55/E55)</f>
        <v>0.88679930635865523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184241191.87</v>
      </c>
      <c r="F62" s="82">
        <f>SUM(F45:F61)</f>
        <v>16788708.57</v>
      </c>
      <c r="G62" s="83">
        <f>1-(+F62/E62)</f>
        <v>0.90887646568284219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19292691.57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103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3003075</v>
      </c>
      <c r="F10" s="74">
        <v>373999</v>
      </c>
      <c r="G10" s="100">
        <f>F10/E10</f>
        <v>0.12453868118511859</v>
      </c>
      <c r="H10" s="15"/>
    </row>
    <row r="11" spans="1:8" ht="15.75" x14ac:dyDescent="0.25">
      <c r="A11" s="93" t="s">
        <v>106</v>
      </c>
      <c r="B11" s="13"/>
      <c r="C11" s="14"/>
      <c r="D11" s="73">
        <v>10</v>
      </c>
      <c r="E11" s="99">
        <v>416597</v>
      </c>
      <c r="F11" s="74">
        <v>111136</v>
      </c>
      <c r="G11" s="100">
        <f>F11/E11</f>
        <v>0.26677100411188753</v>
      </c>
      <c r="H11" s="15"/>
    </row>
    <row r="12" spans="1:8" ht="15.75" x14ac:dyDescent="0.25">
      <c r="A12" s="93" t="s">
        <v>67</v>
      </c>
      <c r="B12" s="13"/>
      <c r="C12" s="14"/>
      <c r="D12" s="73">
        <v>1</v>
      </c>
      <c r="E12" s="99">
        <v>58083</v>
      </c>
      <c r="F12" s="74">
        <v>9400</v>
      </c>
      <c r="G12" s="100">
        <f>F12/E12</f>
        <v>0.16183737065922904</v>
      </c>
      <c r="H12" s="15"/>
    </row>
    <row r="13" spans="1:8" ht="15.75" x14ac:dyDescent="0.25">
      <c r="A13" s="93" t="s">
        <v>110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597702</v>
      </c>
      <c r="F14" s="74">
        <v>231985.5</v>
      </c>
      <c r="G14" s="100">
        <f>F14/E14</f>
        <v>0.38812903420098976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1080239</v>
      </c>
      <c r="F17" s="74">
        <v>220361</v>
      </c>
      <c r="G17" s="75">
        <f t="shared" ref="G17:G23" si="0">F17/E17</f>
        <v>0.20399282010740216</v>
      </c>
      <c r="H17" s="15"/>
    </row>
    <row r="18" spans="1:8" ht="15.75" x14ac:dyDescent="0.25">
      <c r="A18" s="93" t="s">
        <v>15</v>
      </c>
      <c r="B18" s="13"/>
      <c r="C18" s="14"/>
      <c r="D18" s="73">
        <v>3</v>
      </c>
      <c r="E18" s="99">
        <v>1155281</v>
      </c>
      <c r="F18" s="74">
        <v>466006</v>
      </c>
      <c r="G18" s="100">
        <f t="shared" si="0"/>
        <v>0.40337026229982142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481112</v>
      </c>
      <c r="F19" s="74">
        <v>67938.5</v>
      </c>
      <c r="G19" s="75">
        <f t="shared" si="0"/>
        <v>0.1412114019188879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119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3127926</v>
      </c>
      <c r="F22" s="74">
        <v>729082</v>
      </c>
      <c r="G22" s="75">
        <f t="shared" si="0"/>
        <v>0.23308799504847622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789016</v>
      </c>
      <c r="F23" s="74">
        <v>148616.5</v>
      </c>
      <c r="G23" s="75">
        <f t="shared" si="0"/>
        <v>0.18835676336094578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735155</v>
      </c>
      <c r="F24" s="74">
        <v>171425.5</v>
      </c>
      <c r="G24" s="75">
        <f>F24/E24</f>
        <v>0.23318279818541668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324642.5</v>
      </c>
      <c r="F25" s="74">
        <v>324642.5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82812</v>
      </c>
      <c r="F27" s="74">
        <v>26457</v>
      </c>
      <c r="G27" s="75">
        <f>F27/E27</f>
        <v>0.31948268366903348</v>
      </c>
      <c r="H27" s="15"/>
    </row>
    <row r="28" spans="1:8" ht="15.75" x14ac:dyDescent="0.25">
      <c r="A28" s="93" t="s">
        <v>129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225670</v>
      </c>
      <c r="F29" s="74">
        <v>105039.5</v>
      </c>
      <c r="G29" s="75">
        <f>F29/E29</f>
        <v>0.46545619710196307</v>
      </c>
      <c r="H29" s="15"/>
    </row>
    <row r="30" spans="1:8" ht="15.75" x14ac:dyDescent="0.25">
      <c r="A30" s="70" t="s">
        <v>123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130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132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6</v>
      </c>
      <c r="E33" s="103">
        <v>1450496</v>
      </c>
      <c r="F33" s="76">
        <v>346693</v>
      </c>
      <c r="G33" s="100">
        <f>F33/E33</f>
        <v>0.23901686043946346</v>
      </c>
      <c r="H33" s="15"/>
    </row>
    <row r="34" spans="1:8" ht="15.75" x14ac:dyDescent="0.25">
      <c r="A34" s="93" t="s">
        <v>158</v>
      </c>
      <c r="B34" s="13"/>
      <c r="C34" s="14"/>
      <c r="D34" s="73">
        <v>1</v>
      </c>
      <c r="E34" s="99">
        <v>291793</v>
      </c>
      <c r="F34" s="74">
        <v>81518</v>
      </c>
      <c r="G34" s="100">
        <f>F34/E34</f>
        <v>0.27936927890662216</v>
      </c>
      <c r="H34" s="15"/>
    </row>
    <row r="35" spans="1:8" ht="15.75" x14ac:dyDescent="0.25">
      <c r="A35" s="93" t="s">
        <v>100</v>
      </c>
      <c r="B35" s="13"/>
      <c r="C35" s="14"/>
      <c r="D35" s="73">
        <v>1</v>
      </c>
      <c r="E35" s="99">
        <v>252106</v>
      </c>
      <c r="F35" s="74">
        <v>61595.5</v>
      </c>
      <c r="G35" s="100">
        <f>F35/E35</f>
        <v>0.24432381617256232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14071705.5</v>
      </c>
      <c r="F40" s="82">
        <f>SUM(F9:F39)</f>
        <v>3475895.5</v>
      </c>
      <c r="G40" s="83">
        <f>F40/E40</f>
        <v>0.2470130930468947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141</v>
      </c>
      <c r="F43" s="25" t="s">
        <v>141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142</v>
      </c>
      <c r="F44" s="88" t="s">
        <v>8</v>
      </c>
      <c r="G44" s="88" t="s">
        <v>143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8988290.3499999996</v>
      </c>
      <c r="F45" s="74">
        <v>551640.09</v>
      </c>
      <c r="G45" s="75">
        <f>1-(+F45/E45)</f>
        <v>0.93862680570838475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4652444.0199999996</v>
      </c>
      <c r="F46" s="74">
        <v>536847.39</v>
      </c>
      <c r="G46" s="75">
        <f t="shared" ref="G46:G55" si="1">1-(+F46/E46)</f>
        <v>0.88460959708656528</v>
      </c>
      <c r="H46" s="15"/>
    </row>
    <row r="47" spans="1:8" ht="15.75" x14ac:dyDescent="0.25">
      <c r="A47" s="27" t="s">
        <v>35</v>
      </c>
      <c r="B47" s="28"/>
      <c r="C47" s="14"/>
      <c r="D47" s="73">
        <v>173</v>
      </c>
      <c r="E47" s="74">
        <v>15116811.65</v>
      </c>
      <c r="F47" s="74">
        <v>828029.43</v>
      </c>
      <c r="G47" s="75">
        <f t="shared" si="1"/>
        <v>0.94522459833651495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114</v>
      </c>
      <c r="E49" s="74">
        <v>21986481.379999999</v>
      </c>
      <c r="F49" s="74">
        <v>1485270.44</v>
      </c>
      <c r="G49" s="75">
        <f t="shared" si="1"/>
        <v>0.93244619662739325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2033375</v>
      </c>
      <c r="F50" s="74">
        <v>121768.3</v>
      </c>
      <c r="G50" s="75">
        <f t="shared" si="1"/>
        <v>0.94011517796766464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2139650</v>
      </c>
      <c r="F51" s="74">
        <v>155734.71</v>
      </c>
      <c r="G51" s="75">
        <f t="shared" si="1"/>
        <v>0.92721486691748645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208100</v>
      </c>
      <c r="F52" s="74">
        <v>23200</v>
      </c>
      <c r="G52" s="75">
        <f t="shared" si="1"/>
        <v>0.8885151369533878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443475</v>
      </c>
      <c r="F53" s="74">
        <v>425</v>
      </c>
      <c r="G53" s="75">
        <f t="shared" si="1"/>
        <v>0.99904165962004621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127600</v>
      </c>
      <c r="F54" s="74">
        <v>37000</v>
      </c>
      <c r="G54" s="75">
        <f t="shared" si="1"/>
        <v>0.71003134796238243</v>
      </c>
      <c r="H54" s="15"/>
    </row>
    <row r="55" spans="1:8" ht="15.75" x14ac:dyDescent="0.25">
      <c r="A55" s="27" t="s">
        <v>61</v>
      </c>
      <c r="B55" s="30"/>
      <c r="C55" s="14"/>
      <c r="D55" s="73">
        <v>630</v>
      </c>
      <c r="E55" s="74">
        <v>78337225.640000001</v>
      </c>
      <c r="F55" s="74">
        <v>8995505.3100000005</v>
      </c>
      <c r="G55" s="75">
        <f t="shared" si="1"/>
        <v>0.88516946781675687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1003</v>
      </c>
      <c r="E62" s="82">
        <f>SUM(E45:E61)</f>
        <v>134033453.03999999</v>
      </c>
      <c r="F62" s="82">
        <f>SUM(F45:F61)</f>
        <v>12735420.67</v>
      </c>
      <c r="G62" s="83">
        <f>1-(F62/E62)</f>
        <v>0.90498326812337415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16211316.17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399482</v>
      </c>
      <c r="F10" s="74">
        <v>28250</v>
      </c>
      <c r="G10" s="75">
        <f>F10/E10</f>
        <v>7.0716577968469169E-2</v>
      </c>
      <c r="H10" s="15"/>
    </row>
    <row r="11" spans="1:8" ht="15.75" x14ac:dyDescent="0.25">
      <c r="A11" s="93" t="s">
        <v>103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111227</v>
      </c>
      <c r="F12" s="74">
        <v>28617</v>
      </c>
      <c r="G12" s="75">
        <f>F12/E12</f>
        <v>0.25728465210785151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782</v>
      </c>
      <c r="F13" s="74">
        <v>515</v>
      </c>
      <c r="G13" s="75">
        <f>F13/E13</f>
        <v>0.65856777493606133</v>
      </c>
      <c r="H13" s="15"/>
    </row>
    <row r="14" spans="1:8" ht="15.75" x14ac:dyDescent="0.25">
      <c r="A14" s="93" t="s">
        <v>137</v>
      </c>
      <c r="B14" s="13"/>
      <c r="C14" s="14"/>
      <c r="D14" s="73">
        <v>3</v>
      </c>
      <c r="E14" s="74">
        <v>2775999</v>
      </c>
      <c r="F14" s="74">
        <v>552686.5</v>
      </c>
      <c r="G14" s="75">
        <f>F14/E14</f>
        <v>0.19909463223870039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114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139</v>
      </c>
      <c r="B17" s="13"/>
      <c r="C17" s="14"/>
      <c r="D17" s="73">
        <v>3</v>
      </c>
      <c r="E17" s="74">
        <v>1000833</v>
      </c>
      <c r="F17" s="74">
        <v>128563</v>
      </c>
      <c r="G17" s="75">
        <f>F17/E17</f>
        <v>0.12845599615520273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744864</v>
      </c>
      <c r="F18" s="74">
        <v>177999.5</v>
      </c>
      <c r="G18" s="75">
        <f>F18/E18</f>
        <v>0.23896912725007519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104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134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5</v>
      </c>
      <c r="E23" s="74">
        <v>1077836</v>
      </c>
      <c r="F23" s="74">
        <v>141776</v>
      </c>
      <c r="G23" s="75">
        <f>F23/E23</f>
        <v>0.13153763652355274</v>
      </c>
      <c r="H23" s="15"/>
    </row>
    <row r="24" spans="1:8" ht="15.75" x14ac:dyDescent="0.25">
      <c r="A24" s="93" t="s">
        <v>147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43677</v>
      </c>
      <c r="F25" s="74">
        <v>8614</v>
      </c>
      <c r="G25" s="75">
        <f>F25/E25</f>
        <v>0.197220505071319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112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100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105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600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18</v>
      </c>
      <c r="E39" s="82">
        <f>SUM(E9:E38)</f>
        <v>6154700</v>
      </c>
      <c r="F39" s="82">
        <f>SUM(F9:F38)</f>
        <v>1067621</v>
      </c>
      <c r="G39" s="83">
        <f>F39/E39</f>
        <v>0.17346434432222529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54</v>
      </c>
      <c r="E46" s="74">
        <v>2195568</v>
      </c>
      <c r="F46" s="74">
        <v>197910.41</v>
      </c>
      <c r="G46" s="75">
        <f>1-(+F46/E46)</f>
        <v>0.90985912984703732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654555</v>
      </c>
      <c r="F47" s="74">
        <v>49863.61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44</v>
      </c>
      <c r="E48" s="74">
        <v>3642073</v>
      </c>
      <c r="F48" s="74">
        <v>348291.56</v>
      </c>
      <c r="G48" s="75">
        <f>1-(+F48/E48)</f>
        <v>0.90436996732355446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1070015</v>
      </c>
      <c r="F50" s="74">
        <v>90150</v>
      </c>
      <c r="G50" s="75">
        <f>1-(+F50/E50)</f>
        <v>0.91574884464236483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501</v>
      </c>
      <c r="E54" s="74">
        <v>42472764.670000002</v>
      </c>
      <c r="F54" s="74">
        <v>5069543.82</v>
      </c>
      <c r="G54" s="75">
        <f>1-(+F54/E54)</f>
        <v>0.88064012645777223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133</v>
      </c>
      <c r="B56" s="30"/>
      <c r="C56" s="14"/>
      <c r="D56" s="73">
        <v>169</v>
      </c>
      <c r="E56" s="74">
        <v>25513587.149999999</v>
      </c>
      <c r="F56" s="74">
        <v>2690913.17</v>
      </c>
      <c r="G56" s="75">
        <f>1-(+F56/E56)</f>
        <v>0.89453019074975504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786</v>
      </c>
      <c r="E62" s="82">
        <f>SUM(E44:E61)</f>
        <v>75548562.819999993</v>
      </c>
      <c r="F62" s="82">
        <f>SUM(F44:F61)</f>
        <v>8446672.5700000003</v>
      </c>
      <c r="G62" s="83">
        <f>1-(+F62/E62)</f>
        <v>0.88819545660815791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9514293.5700000003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103</v>
      </c>
      <c r="B11" s="13"/>
      <c r="C11" s="14"/>
      <c r="D11" s="73">
        <v>6</v>
      </c>
      <c r="E11" s="99">
        <v>1000378</v>
      </c>
      <c r="F11" s="74">
        <v>193055</v>
      </c>
      <c r="G11" s="75">
        <f t="shared" ref="G11:G24" si="0">F11/E11</f>
        <v>0.19298205278404762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101907</v>
      </c>
      <c r="F13" s="74">
        <v>16833</v>
      </c>
      <c r="G13" s="75">
        <f t="shared" si="0"/>
        <v>0.16518001707439137</v>
      </c>
      <c r="H13" s="15"/>
    </row>
    <row r="14" spans="1:8" ht="15.75" x14ac:dyDescent="0.25">
      <c r="A14" s="93" t="s">
        <v>137</v>
      </c>
      <c r="B14" s="13"/>
      <c r="C14" s="14"/>
      <c r="D14" s="73">
        <v>2</v>
      </c>
      <c r="E14" s="99">
        <v>1365995</v>
      </c>
      <c r="F14" s="74">
        <v>277243</v>
      </c>
      <c r="G14" s="75">
        <f t="shared" si="0"/>
        <v>0.20296047935753792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170392</v>
      </c>
      <c r="F15" s="74">
        <v>-18561</v>
      </c>
      <c r="G15" s="75">
        <f t="shared" si="0"/>
        <v>-0.10893117047748721</v>
      </c>
      <c r="H15" s="15"/>
    </row>
    <row r="16" spans="1:8" ht="15.75" x14ac:dyDescent="0.25">
      <c r="A16" s="93" t="s">
        <v>114</v>
      </c>
      <c r="B16" s="13"/>
      <c r="C16" s="14"/>
      <c r="D16" s="73">
        <v>1</v>
      </c>
      <c r="E16" s="99">
        <v>75282</v>
      </c>
      <c r="F16" s="74">
        <v>28708</v>
      </c>
      <c r="G16" s="75">
        <f t="shared" si="0"/>
        <v>0.3813394968252703</v>
      </c>
      <c r="H16" s="15"/>
    </row>
    <row r="17" spans="1:8" ht="15.75" x14ac:dyDescent="0.25">
      <c r="A17" s="93" t="s">
        <v>139</v>
      </c>
      <c r="B17" s="13"/>
      <c r="C17" s="14"/>
      <c r="D17" s="73">
        <v>2</v>
      </c>
      <c r="E17" s="99">
        <v>371357</v>
      </c>
      <c r="F17" s="74">
        <v>-30756</v>
      </c>
      <c r="G17" s="75">
        <f t="shared" si="0"/>
        <v>-8.2820574272196301E-2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495580</v>
      </c>
      <c r="F18" s="74">
        <v>134597</v>
      </c>
      <c r="G18" s="75">
        <f t="shared" si="0"/>
        <v>0.27159489890633198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1441510</v>
      </c>
      <c r="F19" s="74">
        <v>300939.5</v>
      </c>
      <c r="G19" s="75">
        <f t="shared" si="0"/>
        <v>0.20876684865176101</v>
      </c>
      <c r="H19" s="15"/>
    </row>
    <row r="20" spans="1:8" ht="15.75" x14ac:dyDescent="0.25">
      <c r="A20" s="93" t="s">
        <v>104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130</v>
      </c>
      <c r="B21" s="13"/>
      <c r="C21" s="14"/>
      <c r="D21" s="73">
        <v>2</v>
      </c>
      <c r="E21" s="99">
        <v>348602</v>
      </c>
      <c r="F21" s="74">
        <v>98518</v>
      </c>
      <c r="G21" s="75">
        <f t="shared" si="0"/>
        <v>0.2826088203739508</v>
      </c>
      <c r="H21" s="15"/>
    </row>
    <row r="22" spans="1:8" ht="15.75" x14ac:dyDescent="0.25">
      <c r="A22" s="93" t="s">
        <v>134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121</v>
      </c>
      <c r="B23" s="13"/>
      <c r="C23" s="14"/>
      <c r="D23" s="73">
        <v>20</v>
      </c>
      <c r="E23" s="99">
        <v>2123001</v>
      </c>
      <c r="F23" s="74">
        <v>428459</v>
      </c>
      <c r="G23" s="75">
        <f t="shared" si="0"/>
        <v>0.20181761572415652</v>
      </c>
      <c r="H23" s="15"/>
    </row>
    <row r="24" spans="1:8" ht="15.75" x14ac:dyDescent="0.25">
      <c r="A24" s="93" t="s">
        <v>147</v>
      </c>
      <c r="B24" s="13"/>
      <c r="C24" s="14"/>
      <c r="D24" s="73">
        <v>5</v>
      </c>
      <c r="E24" s="99">
        <v>224602</v>
      </c>
      <c r="F24" s="74">
        <v>71191</v>
      </c>
      <c r="G24" s="75">
        <f t="shared" si="0"/>
        <v>0.3169651205243052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708552</v>
      </c>
      <c r="F25" s="74">
        <v>194418</v>
      </c>
      <c r="G25" s="75">
        <f>F25/E25</f>
        <v>0.2743877654709887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156</v>
      </c>
      <c r="B29" s="13"/>
      <c r="C29" s="14"/>
      <c r="D29" s="73">
        <v>1</v>
      </c>
      <c r="E29" s="99">
        <v>800</v>
      </c>
      <c r="F29" s="74">
        <v>460</v>
      </c>
      <c r="G29" s="75">
        <f t="shared" ref="G29:G34" si="1">F29/E29</f>
        <v>0.57499999999999996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60023</v>
      </c>
      <c r="F30" s="74">
        <v>18400</v>
      </c>
      <c r="G30" s="75">
        <f t="shared" si="1"/>
        <v>0.30654915615680656</v>
      </c>
      <c r="H30" s="15"/>
    </row>
    <row r="31" spans="1:8" ht="15.75" x14ac:dyDescent="0.25">
      <c r="A31" s="70" t="s">
        <v>112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192635</v>
      </c>
      <c r="F32" s="74">
        <v>92952.5</v>
      </c>
      <c r="G32" s="75">
        <f t="shared" si="1"/>
        <v>0.4825317309938485</v>
      </c>
      <c r="H32" s="15"/>
    </row>
    <row r="33" spans="1:8" ht="15.75" x14ac:dyDescent="0.25">
      <c r="A33" s="70" t="s">
        <v>100</v>
      </c>
      <c r="B33" s="13"/>
      <c r="C33" s="14"/>
      <c r="D33" s="73">
        <v>1</v>
      </c>
      <c r="E33" s="99">
        <v>41491</v>
      </c>
      <c r="F33" s="74">
        <v>12009</v>
      </c>
      <c r="G33" s="75">
        <f t="shared" si="1"/>
        <v>0.28943626328601385</v>
      </c>
      <c r="H33" s="15"/>
    </row>
    <row r="34" spans="1:8" ht="15.75" x14ac:dyDescent="0.25">
      <c r="A34" s="70" t="s">
        <v>105</v>
      </c>
      <c r="B34" s="13"/>
      <c r="C34" s="14"/>
      <c r="D34" s="73">
        <v>7</v>
      </c>
      <c r="E34" s="99">
        <v>1466297</v>
      </c>
      <c r="F34" s="74">
        <v>141639</v>
      </c>
      <c r="G34" s="75">
        <f t="shared" si="1"/>
        <v>9.659639213610885E-2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60</v>
      </c>
      <c r="E39" s="82">
        <f>SUM(E9:E38)</f>
        <v>10188404</v>
      </c>
      <c r="F39" s="82">
        <f>SUM(F9:F38)</f>
        <v>1960105</v>
      </c>
      <c r="G39" s="83">
        <f>F39/E39</f>
        <v>0.19238587319466327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x14ac:dyDescent="0.25">
      <c r="A44" s="27" t="s">
        <v>33</v>
      </c>
      <c r="B44" s="28"/>
      <c r="C44" s="14"/>
      <c r="D44" s="73">
        <v>136</v>
      </c>
      <c r="E44" s="74">
        <v>16086936.4</v>
      </c>
      <c r="F44" s="74">
        <v>896452.15</v>
      </c>
      <c r="G44" s="75">
        <f>1-(+F44/E44)</f>
        <v>0.94427452637905629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4951816.79</v>
      </c>
      <c r="F45" s="74">
        <v>570200.5</v>
      </c>
      <c r="G45" s="75">
        <f t="shared" ref="G45:G53" si="2">1-(+F45/E45)</f>
        <v>0.88485024301555393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8380884.5</v>
      </c>
      <c r="F46" s="74">
        <v>542272.81999999995</v>
      </c>
      <c r="G46" s="75">
        <f t="shared" si="2"/>
        <v>0.93529646900634411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1261004.5</v>
      </c>
      <c r="F47" s="74">
        <v>136323.97</v>
      </c>
      <c r="G47" s="75">
        <f t="shared" si="2"/>
        <v>0.89189255867048844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24423396.309999999</v>
      </c>
      <c r="F48" s="74">
        <v>1418751.12</v>
      </c>
      <c r="G48" s="75">
        <f t="shared" si="2"/>
        <v>0.9419101626165276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2691100</v>
      </c>
      <c r="F50" s="74">
        <v>181680</v>
      </c>
      <c r="G50" s="75">
        <f t="shared" si="2"/>
        <v>0.93248857344580283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386870</v>
      </c>
      <c r="F51" s="74">
        <v>23000</v>
      </c>
      <c r="G51" s="75">
        <f t="shared" si="2"/>
        <v>0.94054850466564999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570100</v>
      </c>
      <c r="F52" s="74">
        <v>91550</v>
      </c>
      <c r="G52" s="75">
        <f t="shared" si="2"/>
        <v>0.83941413787054908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292800</v>
      </c>
      <c r="F53" s="74">
        <v>70000</v>
      </c>
      <c r="G53" s="75">
        <f t="shared" si="2"/>
        <v>0.76092896174863389</v>
      </c>
      <c r="H53" s="15"/>
    </row>
    <row r="54" spans="1:8" ht="15.75" x14ac:dyDescent="0.25">
      <c r="A54" s="27" t="s">
        <v>61</v>
      </c>
      <c r="B54" s="30"/>
      <c r="C54" s="14"/>
      <c r="D54" s="73">
        <v>1300</v>
      </c>
      <c r="E54" s="74">
        <v>104221075.16</v>
      </c>
      <c r="F54" s="74">
        <v>12140813.939999999</v>
      </c>
      <c r="G54" s="75">
        <f>1-(+F54/E54)</f>
        <v>0.88350903191737906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614416.11</v>
      </c>
      <c r="F55" s="74">
        <v>77754.86</v>
      </c>
      <c r="G55" s="75">
        <f>1-(+F55/E55)</f>
        <v>0.87344918413678962</v>
      </c>
      <c r="H55" s="15"/>
    </row>
    <row r="56" spans="1:8" ht="15.75" x14ac:dyDescent="0.25">
      <c r="A56" s="72" t="s">
        <v>133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1879</v>
      </c>
      <c r="E62" s="82">
        <f>SUM(E44:E61)</f>
        <v>163880399.77000001</v>
      </c>
      <c r="F62" s="82">
        <f>SUM(F44:F61)</f>
        <v>16148799.359999999</v>
      </c>
      <c r="G62" s="83">
        <f>1-(F62/E62)</f>
        <v>0.90145984887354291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18108904.359999999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165109</v>
      </c>
      <c r="F9" s="74">
        <v>46999.5</v>
      </c>
      <c r="G9" s="75">
        <f>F9/E9</f>
        <v>0.28465740813644319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99</v>
      </c>
      <c r="B14" s="13"/>
      <c r="C14" s="14"/>
      <c r="D14" s="73">
        <v>1</v>
      </c>
      <c r="E14" s="74">
        <v>465</v>
      </c>
      <c r="F14" s="74">
        <v>290</v>
      </c>
      <c r="G14" s="75">
        <f>F14/E14</f>
        <v>0.62365591397849462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32519</v>
      </c>
      <c r="F15" s="74">
        <v>4439</v>
      </c>
      <c r="G15" s="75">
        <f>F15/E15</f>
        <v>0.13650481257111227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103830</v>
      </c>
      <c r="F18" s="74">
        <v>26342.5</v>
      </c>
      <c r="G18" s="75">
        <f>F18/E18</f>
        <v>0.25370798420495039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115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69217</v>
      </c>
      <c r="F31" s="74">
        <v>17869.5</v>
      </c>
      <c r="G31" s="75">
        <f>F31/E31</f>
        <v>0.25816634641778752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122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138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371140</v>
      </c>
      <c r="F39" s="82">
        <f>SUM(F9:F38)</f>
        <v>95940.5</v>
      </c>
      <c r="G39" s="83">
        <f>F39/E39</f>
        <v>0.25850218246483808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141</v>
      </c>
      <c r="F42" s="25" t="s">
        <v>141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88" t="s">
        <v>143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791250.45</v>
      </c>
      <c r="F44" s="74">
        <v>52669.91</v>
      </c>
      <c r="G44" s="75">
        <f>1-(+F44/E44)</f>
        <v>0.93343459077969559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31</v>
      </c>
      <c r="E46" s="74">
        <v>971239.5</v>
      </c>
      <c r="F46" s="74">
        <v>110598.75</v>
      </c>
      <c r="G46" s="75">
        <f>1-(+F46/E46)</f>
        <v>0.88612618205911109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972210</v>
      </c>
      <c r="F47" s="74">
        <v>94523.02</v>
      </c>
      <c r="G47" s="75">
        <f>1-(+F47/E47)</f>
        <v>0.90277510002982897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1532203.22</v>
      </c>
      <c r="F48" s="74">
        <v>156130.22</v>
      </c>
      <c r="G48" s="75">
        <f>1-(+F48/E48)</f>
        <v>0.89810084069657548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982728.5</v>
      </c>
      <c r="F50" s="74">
        <v>62555.5</v>
      </c>
      <c r="G50" s="75">
        <f>1-(+F50/E50)</f>
        <v>0.9363450841203852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324</v>
      </c>
      <c r="E53" s="74">
        <v>27602931.719999999</v>
      </c>
      <c r="F53" s="74">
        <v>3064390.72</v>
      </c>
      <c r="G53" s="75">
        <f>1-(+F53/E53)</f>
        <v>0.88898314312824733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420</v>
      </c>
      <c r="E60" s="82">
        <f>SUM(E44:E59)</f>
        <v>32852563.390000001</v>
      </c>
      <c r="F60" s="82">
        <f>SUM(F44:F59)</f>
        <v>3540868.12</v>
      </c>
      <c r="G60" s="83">
        <f>1-(F60/E60)</f>
        <v>0.89221942659494857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3636808.62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1252544</v>
      </c>
      <c r="F10" s="74">
        <v>142000</v>
      </c>
      <c r="G10" s="104">
        <f>F10/E10</f>
        <v>0.11336927085994584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321302</v>
      </c>
      <c r="F11" s="74">
        <v>93636.6</v>
      </c>
      <c r="G11" s="104">
        <f>F11/E11</f>
        <v>0.29142862478291454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168012</v>
      </c>
      <c r="F12" s="74">
        <v>73266</v>
      </c>
      <c r="G12" s="104">
        <f>F12/E12</f>
        <v>0.43607599457181628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4779862</v>
      </c>
      <c r="F13" s="74">
        <v>1063394</v>
      </c>
      <c r="G13" s="104">
        <f>F13/E13</f>
        <v>0.2224737869001239</v>
      </c>
      <c r="H13" s="15"/>
    </row>
    <row r="14" spans="1:8" ht="15.75" x14ac:dyDescent="0.25">
      <c r="A14" s="93" t="s">
        <v>126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116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124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1855065</v>
      </c>
      <c r="F18" s="74">
        <v>527298</v>
      </c>
      <c r="G18" s="104">
        <f>F18/E18</f>
        <v>0.28424772177794311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2880283</v>
      </c>
      <c r="F19" s="74">
        <v>769758</v>
      </c>
      <c r="G19" s="104">
        <f>F19/E19</f>
        <v>0.26725082222823243</v>
      </c>
      <c r="H19" s="15"/>
    </row>
    <row r="20" spans="1:8" ht="15.75" x14ac:dyDescent="0.25">
      <c r="A20" s="70" t="s">
        <v>132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4</v>
      </c>
      <c r="E21" s="74">
        <v>3387309</v>
      </c>
      <c r="F21" s="74">
        <v>470226.5</v>
      </c>
      <c r="G21" s="104">
        <f>F21/E21</f>
        <v>0.13882007812100991</v>
      </c>
      <c r="H21" s="15"/>
    </row>
    <row r="22" spans="1:8" ht="15.75" x14ac:dyDescent="0.25">
      <c r="A22" s="93" t="s">
        <v>100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159</v>
      </c>
      <c r="B24" s="13"/>
      <c r="C24" s="14"/>
      <c r="D24" s="73">
        <v>1</v>
      </c>
      <c r="E24" s="74">
        <v>390338</v>
      </c>
      <c r="F24" s="74">
        <v>83184.149999999994</v>
      </c>
      <c r="G24" s="104">
        <f>F24/E24</f>
        <v>0.21310799870881134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1503875</v>
      </c>
      <c r="F25" s="74">
        <v>317413</v>
      </c>
      <c r="G25" s="104">
        <f>F25/E25</f>
        <v>0.21106341949962595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359937</v>
      </c>
      <c r="F26" s="74">
        <v>359937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82436</v>
      </c>
      <c r="F28" s="74">
        <v>32486</v>
      </c>
      <c r="G28" s="104">
        <f>F28/E28</f>
        <v>0.39407540394973067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108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158</v>
      </c>
      <c r="B32" s="13"/>
      <c r="C32" s="14"/>
      <c r="D32" s="73">
        <v>1</v>
      </c>
      <c r="E32" s="74">
        <v>242163</v>
      </c>
      <c r="F32" s="74">
        <v>89366</v>
      </c>
      <c r="G32" s="104">
        <f>F32/E32</f>
        <v>0.36903242857083868</v>
      </c>
      <c r="H32" s="15"/>
    </row>
    <row r="33" spans="1:8" ht="15.75" x14ac:dyDescent="0.25">
      <c r="A33" s="70" t="s">
        <v>27</v>
      </c>
      <c r="B33" s="13"/>
      <c r="C33" s="14"/>
      <c r="D33" s="73">
        <v>3</v>
      </c>
      <c r="E33" s="74">
        <v>920336</v>
      </c>
      <c r="F33" s="74">
        <v>235423.19</v>
      </c>
      <c r="G33" s="104">
        <f>F33/E33</f>
        <v>0.25580134863788878</v>
      </c>
      <c r="H33" s="15"/>
    </row>
    <row r="34" spans="1:8" ht="15.75" x14ac:dyDescent="0.25">
      <c r="A34" s="70" t="s">
        <v>77</v>
      </c>
      <c r="B34" s="13"/>
      <c r="C34" s="14"/>
      <c r="D34" s="73">
        <v>4</v>
      </c>
      <c r="E34" s="74">
        <v>2992286</v>
      </c>
      <c r="F34" s="74">
        <v>571371</v>
      </c>
      <c r="G34" s="104">
        <f>F34/E34</f>
        <v>0.19094799093402168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69</v>
      </c>
      <c r="E39" s="82">
        <f>SUM(E9:E38)</f>
        <v>21135748</v>
      </c>
      <c r="F39" s="82">
        <f>SUM(F9:F38)</f>
        <v>4828759.4400000004</v>
      </c>
      <c r="G39" s="106">
        <f>F39/E39</f>
        <v>0.22846409031750381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148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157</v>
      </c>
      <c r="F42" s="25" t="s">
        <v>157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2"/>
    </row>
    <row r="44" spans="1:8" ht="15.75" x14ac:dyDescent="0.25">
      <c r="A44" s="27" t="s">
        <v>10</v>
      </c>
      <c r="B44" s="28"/>
      <c r="C44" s="14"/>
      <c r="D44" s="73">
        <v>28</v>
      </c>
      <c r="E44" s="111">
        <v>4521310.28</v>
      </c>
      <c r="F44" s="74">
        <v>209181.95</v>
      </c>
      <c r="G44" s="104">
        <f>1-(+F44/E44)</f>
        <v>0.95373421927592195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149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150</v>
      </c>
      <c r="B51" s="20"/>
      <c r="C51" s="21"/>
      <c r="D51" s="138">
        <f>SUM(D44:D47)</f>
        <v>28</v>
      </c>
      <c r="E51" s="139">
        <f>SUM(E44:E50)</f>
        <v>4521310.28</v>
      </c>
      <c r="F51" s="139">
        <f>SUM(F44:F50)</f>
        <v>209181.95</v>
      </c>
      <c r="G51" s="110">
        <f>1-(+F51/E51)</f>
        <v>0.95373421927592195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141</v>
      </c>
      <c r="F54" s="25" t="s">
        <v>141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142</v>
      </c>
      <c r="F55" s="88" t="s">
        <v>8</v>
      </c>
      <c r="G55" s="109" t="s">
        <v>143</v>
      </c>
      <c r="H55" s="2"/>
    </row>
    <row r="56" spans="1:8" ht="15.75" x14ac:dyDescent="0.25">
      <c r="A56" s="27" t="s">
        <v>33</v>
      </c>
      <c r="B56" s="28"/>
      <c r="C56" s="14"/>
      <c r="D56" s="73">
        <v>97</v>
      </c>
      <c r="E56" s="74">
        <v>21030583.5</v>
      </c>
      <c r="F56" s="74">
        <v>1182768.3999999999</v>
      </c>
      <c r="G56" s="104">
        <f>1-(+F56/E56)</f>
        <v>0.94375960134439452</v>
      </c>
      <c r="H56" s="15"/>
    </row>
    <row r="57" spans="1:8" ht="15.75" x14ac:dyDescent="0.25">
      <c r="A57" s="27" t="s">
        <v>34</v>
      </c>
      <c r="B57" s="28"/>
      <c r="C57" s="14"/>
      <c r="D57" s="73">
        <v>8</v>
      </c>
      <c r="E57" s="74">
        <v>5305768.28</v>
      </c>
      <c r="F57" s="74">
        <v>574885.01</v>
      </c>
      <c r="G57" s="104">
        <f>1-(+F57/E57)</f>
        <v>0.89164905445135645</v>
      </c>
      <c r="H57" s="15"/>
    </row>
    <row r="58" spans="1:8" ht="15.75" x14ac:dyDescent="0.25">
      <c r="A58" s="27" t="s">
        <v>35</v>
      </c>
      <c r="B58" s="28"/>
      <c r="C58" s="14"/>
      <c r="D58" s="73">
        <v>296</v>
      </c>
      <c r="E58" s="74">
        <v>24288139.75</v>
      </c>
      <c r="F58" s="74">
        <v>1374837.85</v>
      </c>
      <c r="G58" s="104">
        <f>1-(+F58/E58)</f>
        <v>0.94339468299543194</v>
      </c>
      <c r="H58" s="15"/>
    </row>
    <row r="59" spans="1:8" ht="15.75" x14ac:dyDescent="0.25">
      <c r="A59" s="27" t="s">
        <v>36</v>
      </c>
      <c r="B59" s="28"/>
      <c r="C59" s="14"/>
      <c r="D59" s="73">
        <v>29</v>
      </c>
      <c r="E59" s="74">
        <v>2987507</v>
      </c>
      <c r="F59" s="74">
        <v>259936.05</v>
      </c>
      <c r="G59" s="104">
        <f>1-(+F59/E59)</f>
        <v>0.91299232102217664</v>
      </c>
      <c r="H59" s="15"/>
    </row>
    <row r="60" spans="1:8" ht="15.75" x14ac:dyDescent="0.25">
      <c r="A60" s="27" t="s">
        <v>37</v>
      </c>
      <c r="B60" s="28"/>
      <c r="C60" s="14"/>
      <c r="D60" s="73">
        <v>124</v>
      </c>
      <c r="E60" s="74">
        <v>25717949.670000002</v>
      </c>
      <c r="F60" s="74">
        <v>1483163.07</v>
      </c>
      <c r="G60" s="104">
        <f>1-(+F60/E60)</f>
        <v>0.9423296534509471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52</v>
      </c>
      <c r="E62" s="74">
        <v>10728259.5</v>
      </c>
      <c r="F62" s="74">
        <v>551638.62</v>
      </c>
      <c r="G62" s="104">
        <f t="shared" ref="G62:G67" si="0">1-(+F62/E62)</f>
        <v>0.9485807907610736</v>
      </c>
      <c r="H62" s="15"/>
    </row>
    <row r="63" spans="1:8" ht="15.75" x14ac:dyDescent="0.25">
      <c r="A63" s="27" t="s">
        <v>40</v>
      </c>
      <c r="B63" s="28"/>
      <c r="C63" s="14"/>
      <c r="D63" s="73">
        <v>21</v>
      </c>
      <c r="E63" s="74">
        <v>1767520</v>
      </c>
      <c r="F63" s="74">
        <v>85870.3</v>
      </c>
      <c r="G63" s="104">
        <f t="shared" si="0"/>
        <v>0.95141763600977636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442350</v>
      </c>
      <c r="F64" s="74">
        <v>61422.25</v>
      </c>
      <c r="G64" s="104">
        <f t="shared" si="0"/>
        <v>0.86114558607437552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119300</v>
      </c>
      <c r="F65" s="74">
        <v>-21700</v>
      </c>
      <c r="G65" s="104">
        <f t="shared" si="0"/>
        <v>1.1818943839061191</v>
      </c>
      <c r="H65" s="15"/>
    </row>
    <row r="66" spans="1:8" ht="15.75" x14ac:dyDescent="0.25">
      <c r="A66" s="27" t="s">
        <v>101</v>
      </c>
      <c r="B66" s="28"/>
      <c r="C66" s="14"/>
      <c r="D66" s="73">
        <v>1369</v>
      </c>
      <c r="E66" s="74">
        <v>140318277.74000001</v>
      </c>
      <c r="F66" s="74">
        <v>15783130.33</v>
      </c>
      <c r="G66" s="104">
        <f t="shared" si="0"/>
        <v>0.88751907032920518</v>
      </c>
      <c r="H66" s="15"/>
    </row>
    <row r="67" spans="1:8" ht="15.75" x14ac:dyDescent="0.25">
      <c r="A67" s="71" t="s">
        <v>102</v>
      </c>
      <c r="B67" s="30"/>
      <c r="C67" s="14"/>
      <c r="D67" s="73">
        <v>3</v>
      </c>
      <c r="E67" s="74">
        <v>1042955</v>
      </c>
      <c r="F67" s="74">
        <v>105718.86</v>
      </c>
      <c r="G67" s="104">
        <f t="shared" si="0"/>
        <v>0.89863526230757795</v>
      </c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2007</v>
      </c>
      <c r="E73" s="82">
        <f>SUM(E56:E72)</f>
        <v>233748610.44</v>
      </c>
      <c r="F73" s="82">
        <f>SUM(F56:F72)</f>
        <v>21441670.739999998</v>
      </c>
      <c r="G73" s="110">
        <f>1-(+F73/E73)</f>
        <v>0.9082703820157948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26479612.129999999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JULY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78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125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2853706</v>
      </c>
      <c r="F13" s="111">
        <v>591107.5</v>
      </c>
      <c r="G13" s="104">
        <f>F13/E13</f>
        <v>0.20713678984450395</v>
      </c>
      <c r="H13" s="15"/>
    </row>
    <row r="14" spans="1:8" ht="15.75" x14ac:dyDescent="0.25">
      <c r="A14" s="93" t="s">
        <v>109</v>
      </c>
      <c r="B14" s="13"/>
      <c r="C14" s="14"/>
      <c r="D14" s="73">
        <v>2</v>
      </c>
      <c r="E14" s="99">
        <v>720484</v>
      </c>
      <c r="F14" s="111">
        <v>132342</v>
      </c>
      <c r="G14" s="104">
        <f>F14/E14</f>
        <v>0.1836848562910488</v>
      </c>
      <c r="H14" s="15"/>
    </row>
    <row r="15" spans="1:8" ht="15.75" x14ac:dyDescent="0.25">
      <c r="A15" s="93" t="s">
        <v>111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106</v>
      </c>
      <c r="B16" s="13"/>
      <c r="C16" s="14"/>
      <c r="D16" s="73">
        <v>1</v>
      </c>
      <c r="E16" s="99">
        <v>263847</v>
      </c>
      <c r="F16" s="111">
        <v>62131.5</v>
      </c>
      <c r="G16" s="104">
        <f>F16/E16</f>
        <v>0.23548306404848265</v>
      </c>
      <c r="H16" s="15"/>
    </row>
    <row r="17" spans="1:8" ht="15.75" x14ac:dyDescent="0.25">
      <c r="A17" s="93" t="s">
        <v>79</v>
      </c>
      <c r="B17" s="13"/>
      <c r="C17" s="14"/>
      <c r="D17" s="73">
        <v>2</v>
      </c>
      <c r="E17" s="99">
        <v>539272</v>
      </c>
      <c r="F17" s="111">
        <v>123830</v>
      </c>
      <c r="G17" s="104">
        <f>F17/E17</f>
        <v>0.22962438250085301</v>
      </c>
      <c r="H17" s="15"/>
    </row>
    <row r="18" spans="1:8" ht="15.75" x14ac:dyDescent="0.25">
      <c r="A18" s="70" t="s">
        <v>117</v>
      </c>
      <c r="B18" s="13"/>
      <c r="C18" s="14"/>
      <c r="D18" s="73">
        <v>1</v>
      </c>
      <c r="E18" s="99">
        <v>389146</v>
      </c>
      <c r="F18" s="111">
        <v>40594</v>
      </c>
      <c r="G18" s="104">
        <f>F18/E18</f>
        <v>0.10431560391215636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1344562.5</v>
      </c>
      <c r="F19" s="111">
        <v>360009.5</v>
      </c>
      <c r="G19" s="104">
        <f>F19/E19</f>
        <v>0.2677521498628736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100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118</v>
      </c>
      <c r="B23" s="13"/>
      <c r="C23" s="14"/>
      <c r="D23" s="73">
        <v>3</v>
      </c>
      <c r="E23" s="99">
        <v>985797</v>
      </c>
      <c r="F23" s="111">
        <v>194053.66</v>
      </c>
      <c r="G23" s="104">
        <f t="shared" ref="G23:G29" si="0">F23/E23</f>
        <v>0.19684951364226103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1153256</v>
      </c>
      <c r="F24" s="111">
        <v>163377.5</v>
      </c>
      <c r="G24" s="104">
        <f t="shared" si="0"/>
        <v>0.14166629091892866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793633</v>
      </c>
      <c r="F25" s="111">
        <v>162979.5</v>
      </c>
      <c r="G25" s="104">
        <f t="shared" si="0"/>
        <v>0.20535877414371631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47994</v>
      </c>
      <c r="F29" s="111">
        <v>14023</v>
      </c>
      <c r="G29" s="104">
        <f t="shared" si="0"/>
        <v>0.29218235612784932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80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113</v>
      </c>
      <c r="B32" s="13"/>
      <c r="C32" s="14"/>
      <c r="D32" s="73">
        <v>1</v>
      </c>
      <c r="E32" s="99">
        <v>160048</v>
      </c>
      <c r="F32" s="111">
        <v>53708</v>
      </c>
      <c r="G32" s="104">
        <f>F32/E32</f>
        <v>0.33557432770168949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77</v>
      </c>
      <c r="B34" s="13"/>
      <c r="C34" s="14"/>
      <c r="D34" s="73">
        <v>6</v>
      </c>
      <c r="E34" s="99">
        <v>3640494</v>
      </c>
      <c r="F34" s="111">
        <v>605438.5</v>
      </c>
      <c r="G34" s="104">
        <f>F34/E34</f>
        <v>0.16630668804838025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12892239.5</v>
      </c>
      <c r="F39" s="82">
        <f>SUM(F9:F38)</f>
        <v>2503594.66</v>
      </c>
      <c r="G39" s="106">
        <f>F39/E39</f>
        <v>0.19419393038734661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141</v>
      </c>
      <c r="F42" s="25" t="s">
        <v>141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142</v>
      </c>
      <c r="F43" s="88" t="s">
        <v>8</v>
      </c>
      <c r="G43" s="109" t="s">
        <v>143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26205854.149999999</v>
      </c>
      <c r="F44" s="74">
        <v>1340278.8400000001</v>
      </c>
      <c r="G44" s="104">
        <f>1-(+F44/E44)</f>
        <v>0.94885574679885032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4241106.16</v>
      </c>
      <c r="F45" s="74">
        <v>420988.87</v>
      </c>
      <c r="G45" s="104">
        <f t="shared" ref="G45:G54" si="1">1-(+F45/E45)</f>
        <v>0.90073606881842361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24232272.390000001</v>
      </c>
      <c r="F46" s="74">
        <v>1187547.68</v>
      </c>
      <c r="G46" s="104">
        <f t="shared" si="1"/>
        <v>0.9509931358938476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914134</v>
      </c>
      <c r="F47" s="74">
        <v>27123</v>
      </c>
      <c r="G47" s="104">
        <f t="shared" si="1"/>
        <v>0.97032929526743339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18905497.280000001</v>
      </c>
      <c r="F48" s="74">
        <v>1144620.31</v>
      </c>
      <c r="G48" s="104">
        <f t="shared" si="1"/>
        <v>0.93945568883761199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2936985</v>
      </c>
      <c r="F50" s="74">
        <v>59758.9</v>
      </c>
      <c r="G50" s="104">
        <f t="shared" si="1"/>
        <v>0.9796529774581757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1763500</v>
      </c>
      <c r="F51" s="74">
        <v>121000.9</v>
      </c>
      <c r="G51" s="104">
        <f t="shared" si="1"/>
        <v>0.93138593705698891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1411750</v>
      </c>
      <c r="F52" s="74">
        <v>-40725</v>
      </c>
      <c r="G52" s="104">
        <f t="shared" si="1"/>
        <v>1.0288471754914115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101</v>
      </c>
      <c r="B54" s="28"/>
      <c r="C54" s="14"/>
      <c r="D54" s="73">
        <v>1450</v>
      </c>
      <c r="E54" s="74">
        <v>119746067.31</v>
      </c>
      <c r="F54" s="74">
        <v>13374690.220000001</v>
      </c>
      <c r="G54" s="104">
        <f t="shared" si="1"/>
        <v>0.88830789586287251</v>
      </c>
      <c r="H54" s="2"/>
    </row>
    <row r="55" spans="1:8" ht="15.75" x14ac:dyDescent="0.25">
      <c r="A55" s="71" t="s">
        <v>102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200357166.29000002</v>
      </c>
      <c r="F61" s="82">
        <f>SUM(F44:F60)</f>
        <v>17635283.719999999</v>
      </c>
      <c r="G61" s="110">
        <f>1-(+F61/E61)</f>
        <v>0.91198076891108337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20138878.379999999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2021-06-09T15:11:19Z</cp:lastPrinted>
  <dcterms:created xsi:type="dcterms:W3CDTF">2012-06-07T14:04:25Z</dcterms:created>
  <dcterms:modified xsi:type="dcterms:W3CDTF">2021-09-09T17:51:02Z</dcterms:modified>
</cp:coreProperties>
</file>