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tabRatio="684" activeTab="0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<sst xmlns="http://schemas.openxmlformats.org/spreadsheetml/2006/main" count="969" uniqueCount="163">
  <si>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</si>
  <si>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</si>
  <si>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</si>
  <si>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</si>
  <si>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</si>
  <si>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</si>
  <si>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</si>
  <si>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</si>
  <si>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</si>
  <si>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</si>
  <si>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</si>
  <si>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</si>
  <si>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</si>
  <si>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</si>
  <si>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</si>
  <si>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</si>
  <si>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</si>
  <si>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</si>
  <si>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</si>
  <si>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</si>
  <si>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</si>
  <si>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</si>
  <si>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</si>
  <si>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</si>
  <si>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</si>
  <si>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</si>
  <si>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</si>
  <si>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</si>
  <si>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</si>
  <si>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</si>
  <si>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</si>
  <si>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</si>
  <si>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</si>
  <si>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</si>
  <si>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</si>
  <si>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</si>
  <si>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</si>
  <si>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</si>
  <si>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</si>
  <si>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</si>
  <si>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</si>
  <si>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</si>
  <si>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</si>
  <si>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</si>
  <si>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</si>
  <si>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</si>
  <si>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</si>
  <si>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</si>
  <si>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</si>
  <si>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</si>
  <si>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</si>
  <si>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</si>
  <si>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</si>
  <si>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</si>
  <si>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</si>
  <si>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</si>
  <si>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</si>
  <si>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</si>
  <si>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</si>
  <si>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</si>
  <si>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</si>
  <si>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</si>
  <si>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</si>
  <si>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</si>
  <si>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</si>
  <si>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</si>
  <si>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</si>
  <si>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</si>
  <si>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</si>
  <si>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</si>
  <si>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</si>
  <si>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</si>
  <si>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</si>
  <si>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</si>
  <si>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</si>
  <si>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</si>
  <si>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</si>
  <si>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</si>
  <si>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</si>
  <si>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</si>
  <si>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</si>
  <si>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</si>
  <si>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</si>
  <si>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</si>
  <si>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</si>
  <si>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</si>
  <si>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</si>
  <si>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</si>
  <si>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</si>
  <si>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</si>
  <si>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</si>
  <si>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</si>
  <si>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</si>
  <si>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</si>
  <si>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</si>
  <si>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</si>
  <si>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</si>
  <si>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</si>
  <si>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</si>
  <si>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</si>
  <si>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</si>
  <si>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</si>
  <si>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</si>
  <si>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</si>
  <si>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</si>
  <si>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</si>
  <si>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</si>
  <si>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</si>
  <si>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</si>
  <si>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</si>
  <si>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</si>
  <si>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</si>
  <si>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</si>
  <si>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</si>
  <si>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</si>
  <si>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</si>
  <si>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</si>
  <si>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</si>
  <si>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</si>
  <si>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</si>
  <si>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</si>
  <si>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</si>
  <si>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</si>
  <si>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</si>
  <si>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</si>
  <si>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</si>
  <si>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</si>
  <si>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</si>
  <si>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</si>
  <si>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</si>
  <si>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</si>
  <si>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</si>
  <si>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</si>
  <si>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</si>
  <si>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</si>
  <si>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</si>
  <si>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</si>
  <si>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</si>
  <si>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</si>
  <si>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</si>
  <si>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</si>
  <si>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</si>
  <si>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</si>
  <si>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</si>
  <si>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</si>
  <si>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</si>
  <si>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</si>
  <si>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</si>
  <si>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</si>
  <si>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</si>
  <si>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</si>
  <si>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</si>
  <si>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</si>
  <si>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</si>
  <si>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</si>
  <si>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</si>
  <si>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</si>
  <si>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</si>
  <si>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</si>
  <si>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</si>
  <si>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</si>
  <si>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</si>
  <si>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MONTH ENDED:  APRIL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</si>
</sst>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showOutlineSymbols="0" zoomScale="87" zoomScaleNormal="87" zoomScalePageLayoutView="0" workbookViewId="0" topLeftCell="A55">
      <selection activeCell="J76" sqref="J76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162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156</v>
      </c>
      <c r="B9" s="13"/>
      <c r="C9" s="14"/>
      <c r="D9" s="73">
        <v>3</v>
      </c>
      <c r="E9" s="99">
        <v>625157</v>
      </c>
      <c r="F9" s="74">
        <v>96299.5</v>
      </c>
      <c r="G9" s="104">
        <f>F9/E9</f>
        <v>0.1540405050251377</v>
      </c>
      <c r="H9" s="15"/>
    </row>
    <row r="10" spans="1:8" ht="15.75">
      <c r="A10" s="93" t="s">
        <v>11</v>
      </c>
      <c r="B10" s="13"/>
      <c r="C10" s="14"/>
      <c r="D10" s="73">
        <v>3</v>
      </c>
      <c r="E10" s="99">
        <v>1442164</v>
      </c>
      <c r="F10" s="74">
        <v>94942</v>
      </c>
      <c r="G10" s="104">
        <f>F10/E10</f>
        <v>0.06583301205688119</v>
      </c>
      <c r="H10" s="15"/>
    </row>
    <row r="11" spans="1:8" ht="15.7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74</v>
      </c>
      <c r="B13" s="13"/>
      <c r="C13" s="14"/>
      <c r="D13" s="73">
        <v>7</v>
      </c>
      <c r="E13" s="99">
        <v>2096850</v>
      </c>
      <c r="F13" s="74">
        <v>439471.5</v>
      </c>
      <c r="G13" s="104">
        <f aca="true" t="shared" si="0" ref="G13:G22">F13/E13</f>
        <v>0.2095865226411045</v>
      </c>
      <c r="H13" s="15"/>
    </row>
    <row r="14" spans="1:8" ht="15.75">
      <c r="A14" s="93" t="s">
        <v>124</v>
      </c>
      <c r="B14" s="13"/>
      <c r="C14" s="14"/>
      <c r="D14" s="73">
        <v>1</v>
      </c>
      <c r="E14" s="99">
        <v>143167</v>
      </c>
      <c r="F14" s="74">
        <v>55235</v>
      </c>
      <c r="G14" s="104">
        <f t="shared" si="0"/>
        <v>0.3858081820531268</v>
      </c>
      <c r="H14" s="15"/>
    </row>
    <row r="15" spans="1:8" ht="15.75">
      <c r="A15" s="93" t="s">
        <v>115</v>
      </c>
      <c r="B15" s="13"/>
      <c r="C15" s="14"/>
      <c r="D15" s="73">
        <v>1</v>
      </c>
      <c r="E15" s="99">
        <v>194855</v>
      </c>
      <c r="F15" s="74">
        <v>57390.5</v>
      </c>
      <c r="G15" s="104">
        <f t="shared" si="0"/>
        <v>0.29452926535115853</v>
      </c>
      <c r="H15" s="15"/>
    </row>
    <row r="16" spans="1:8" ht="15.75">
      <c r="A16" s="93" t="s">
        <v>125</v>
      </c>
      <c r="B16" s="13"/>
      <c r="C16" s="14"/>
      <c r="D16" s="73">
        <v>2</v>
      </c>
      <c r="E16" s="99">
        <v>3405334</v>
      </c>
      <c r="F16" s="74">
        <v>286871</v>
      </c>
      <c r="G16" s="104">
        <f t="shared" si="0"/>
        <v>0.08424166322598606</v>
      </c>
      <c r="H16" s="15"/>
    </row>
    <row r="17" spans="1:8" ht="15.75">
      <c r="A17" s="93" t="s">
        <v>157</v>
      </c>
      <c r="B17" s="13"/>
      <c r="C17" s="14"/>
      <c r="D17" s="73">
        <v>5</v>
      </c>
      <c r="E17" s="99">
        <v>4974394</v>
      </c>
      <c r="F17" s="74">
        <v>522141</v>
      </c>
      <c r="G17" s="104">
        <f t="shared" si="0"/>
        <v>0.10496575060198288</v>
      </c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644802</v>
      </c>
      <c r="F18" s="74">
        <v>166912</v>
      </c>
      <c r="G18" s="104">
        <f t="shared" si="0"/>
        <v>0.25885775788536636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70" t="s">
        <v>16</v>
      </c>
      <c r="B20" s="13"/>
      <c r="C20" s="14"/>
      <c r="D20" s="73">
        <v>1</v>
      </c>
      <c r="E20" s="99">
        <v>1331441</v>
      </c>
      <c r="F20" s="74">
        <v>380629.5</v>
      </c>
      <c r="G20" s="104">
        <f t="shared" si="0"/>
        <v>0.28587785714875835</v>
      </c>
      <c r="H20" s="15"/>
    </row>
    <row r="21" spans="1:8" ht="15.7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99</v>
      </c>
      <c r="B22" s="13"/>
      <c r="C22" s="14"/>
      <c r="D22" s="73">
        <v>1</v>
      </c>
      <c r="E22" s="99">
        <v>65021</v>
      </c>
      <c r="F22" s="74">
        <v>16878</v>
      </c>
      <c r="G22" s="104">
        <f t="shared" si="0"/>
        <v>0.2595776749050307</v>
      </c>
      <c r="H22" s="15"/>
    </row>
    <row r="23" spans="1:8" ht="15.75">
      <c r="A23" s="93" t="s">
        <v>161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153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99">
        <v>709285</v>
      </c>
      <c r="F25" s="74">
        <v>122048</v>
      </c>
      <c r="G25" s="104">
        <f>F25/E25</f>
        <v>0.17207187519826303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119</v>
      </c>
      <c r="B30" s="13"/>
      <c r="C30" s="14"/>
      <c r="D30" s="73">
        <v>2</v>
      </c>
      <c r="E30" s="74">
        <v>571329.5</v>
      </c>
      <c r="F30" s="74">
        <v>175235.5</v>
      </c>
      <c r="G30" s="104">
        <f>F30/E30</f>
        <v>0.3067153017654436</v>
      </c>
      <c r="H30" s="15"/>
    </row>
    <row r="31" spans="1:8" ht="15.75">
      <c r="A31" s="70" t="s">
        <v>19</v>
      </c>
      <c r="B31" s="13"/>
      <c r="C31" s="14"/>
      <c r="D31" s="73">
        <v>1</v>
      </c>
      <c r="E31" s="74">
        <v>128733</v>
      </c>
      <c r="F31" s="74">
        <v>38438</v>
      </c>
      <c r="G31" s="104">
        <f>F31/E31</f>
        <v>0.29858699789486765</v>
      </c>
      <c r="H31" s="15"/>
    </row>
    <row r="32" spans="1:8" ht="15.75">
      <c r="A32" s="70" t="s">
        <v>152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31</v>
      </c>
      <c r="E39" s="82">
        <f>SUM(E9:E38)</f>
        <v>16332532.5</v>
      </c>
      <c r="F39" s="82">
        <f>SUM(F9:F38)</f>
        <v>2452491.5</v>
      </c>
      <c r="G39" s="106">
        <f>F39/E39</f>
        <v>0.15015990324831743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142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151</v>
      </c>
      <c r="F42" s="25" t="s">
        <v>151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2"/>
    </row>
    <row r="44" spans="1:8" ht="15.75">
      <c r="A44" s="27" t="s">
        <v>10</v>
      </c>
      <c r="B44" s="28"/>
      <c r="C44" s="14"/>
      <c r="D44" s="73"/>
      <c r="E44" s="111">
        <v>808806.52</v>
      </c>
      <c r="F44" s="74">
        <v>18918.54</v>
      </c>
      <c r="G44" s="104">
        <f>1-(+F44/E44)</f>
        <v>0.9766093131890183</v>
      </c>
      <c r="H44" s="2"/>
    </row>
    <row r="45" spans="1:8" ht="15.75">
      <c r="A45" s="27" t="s">
        <v>111</v>
      </c>
      <c r="B45" s="28"/>
      <c r="C45" s="14"/>
      <c r="D45" s="73"/>
      <c r="E45" s="111">
        <v>80828.75</v>
      </c>
      <c r="F45" s="74">
        <v>4771.75</v>
      </c>
      <c r="G45" s="104">
        <f>1-(+F45/E45)</f>
        <v>0.940964693874395</v>
      </c>
      <c r="H45" s="2"/>
    </row>
    <row r="46" spans="1:8" ht="15.75">
      <c r="A46" s="27" t="s">
        <v>20</v>
      </c>
      <c r="B46" s="28"/>
      <c r="C46" s="14"/>
      <c r="D46" s="73"/>
      <c r="E46" s="111">
        <v>1603771.93</v>
      </c>
      <c r="F46" s="74">
        <v>65798.97</v>
      </c>
      <c r="G46" s="104">
        <f>1-(+F46/E46)</f>
        <v>0.9589723646054835</v>
      </c>
      <c r="H46" s="2"/>
    </row>
    <row r="47" spans="1:8" ht="15.75">
      <c r="A47" s="27" t="s">
        <v>14</v>
      </c>
      <c r="B47" s="28"/>
      <c r="C47" s="14"/>
      <c r="D47" s="73"/>
      <c r="E47" s="111">
        <v>59788.48</v>
      </c>
      <c r="F47" s="74">
        <v>2564.56</v>
      </c>
      <c r="G47" s="104">
        <f>1-(+F47/E47)</f>
        <v>0.9571061181016811</v>
      </c>
      <c r="H47" s="2"/>
    </row>
    <row r="48" spans="1:8" ht="15.75">
      <c r="A48" s="27" t="s">
        <v>158</v>
      </c>
      <c r="B48" s="28"/>
      <c r="C48" s="14"/>
      <c r="D48" s="73"/>
      <c r="E48" s="111">
        <v>239449.98</v>
      </c>
      <c r="F48" s="74">
        <v>4389.06</v>
      </c>
      <c r="G48" s="104">
        <f>1-(+F48/E48)</f>
        <v>0.9816702427788885</v>
      </c>
      <c r="H48" s="2"/>
    </row>
    <row r="49" spans="1:8" ht="15">
      <c r="A49" s="16" t="s">
        <v>143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144</v>
      </c>
      <c r="B53" s="20"/>
      <c r="C53" s="21"/>
      <c r="D53" s="138">
        <v>12</v>
      </c>
      <c r="E53" s="139">
        <f>SUM(E44:E52)</f>
        <v>2792645.66</v>
      </c>
      <c r="F53" s="139">
        <f>SUM(F44:F52)</f>
        <v>96442.88</v>
      </c>
      <c r="G53" s="110">
        <f>1-(+F53/E53)</f>
        <v>0.9654654074516564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137</v>
      </c>
      <c r="F56" s="25" t="s">
        <v>137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138</v>
      </c>
      <c r="F57" s="88" t="s">
        <v>8</v>
      </c>
      <c r="G57" s="109" t="s">
        <v>139</v>
      </c>
      <c r="H57" s="2"/>
    </row>
    <row r="58" spans="1:8" ht="15.75">
      <c r="A58" s="27" t="s">
        <v>33</v>
      </c>
      <c r="B58" s="28"/>
      <c r="C58" s="14"/>
      <c r="D58" s="73">
        <v>99</v>
      </c>
      <c r="E58" s="74">
        <v>12037499.65</v>
      </c>
      <c r="F58" s="74">
        <v>753854.88</v>
      </c>
      <c r="G58" s="104">
        <f>1-(+F58/E58)</f>
        <v>0.9373744629766199</v>
      </c>
      <c r="H58" s="15"/>
    </row>
    <row r="59" spans="1:8" ht="15.75">
      <c r="A59" s="27" t="s">
        <v>34</v>
      </c>
      <c r="B59" s="28"/>
      <c r="C59" s="14"/>
      <c r="D59" s="73">
        <v>7</v>
      </c>
      <c r="E59" s="74">
        <v>6595005.93</v>
      </c>
      <c r="F59" s="74">
        <v>613411.28</v>
      </c>
      <c r="G59" s="104">
        <f aca="true" t="shared" si="1" ref="G59:G66">1-(+F59/E59)</f>
        <v>0.9069885172946311</v>
      </c>
      <c r="H59" s="15"/>
    </row>
    <row r="60" spans="1:8" ht="15.75">
      <c r="A60" s="27" t="s">
        <v>35</v>
      </c>
      <c r="B60" s="28"/>
      <c r="C60" s="14"/>
      <c r="D60" s="73">
        <v>74</v>
      </c>
      <c r="E60" s="74">
        <v>7273476.5</v>
      </c>
      <c r="F60" s="74">
        <v>505986.85</v>
      </c>
      <c r="G60" s="104">
        <f t="shared" si="1"/>
        <v>0.9304339747299658</v>
      </c>
      <c r="H60" s="15"/>
    </row>
    <row r="61" spans="1:8" ht="15.75">
      <c r="A61" s="27" t="s">
        <v>36</v>
      </c>
      <c r="B61" s="28"/>
      <c r="C61" s="14"/>
      <c r="D61" s="73">
        <v>1</v>
      </c>
      <c r="E61" s="74">
        <v>716135</v>
      </c>
      <c r="F61" s="74">
        <v>10755</v>
      </c>
      <c r="G61" s="104">
        <f t="shared" si="1"/>
        <v>0.9849818819077408</v>
      </c>
      <c r="H61" s="15"/>
    </row>
    <row r="62" spans="1:8" ht="15.75">
      <c r="A62" s="27" t="s">
        <v>37</v>
      </c>
      <c r="B62" s="28"/>
      <c r="C62" s="14"/>
      <c r="D62" s="73">
        <v>106</v>
      </c>
      <c r="E62" s="74">
        <v>13306827.01</v>
      </c>
      <c r="F62" s="74">
        <v>1056871.29</v>
      </c>
      <c r="G62" s="104">
        <f t="shared" si="1"/>
        <v>0.9205767618978012</v>
      </c>
      <c r="H62" s="15"/>
    </row>
    <row r="63" spans="1:8" ht="15.75">
      <c r="A63" s="27" t="s">
        <v>38</v>
      </c>
      <c r="B63" s="28"/>
      <c r="C63" s="14"/>
      <c r="D63" s="73">
        <v>9</v>
      </c>
      <c r="E63" s="74">
        <v>1469636</v>
      </c>
      <c r="F63" s="74">
        <v>160490</v>
      </c>
      <c r="G63" s="104">
        <f t="shared" si="1"/>
        <v>0.8907960882830851</v>
      </c>
      <c r="H63" s="15"/>
    </row>
    <row r="64" spans="1:8" ht="15.75">
      <c r="A64" s="27" t="s">
        <v>39</v>
      </c>
      <c r="B64" s="28"/>
      <c r="C64" s="14"/>
      <c r="D64" s="73">
        <v>15</v>
      </c>
      <c r="E64" s="74">
        <v>1154562.81</v>
      </c>
      <c r="F64" s="74">
        <v>61047.31</v>
      </c>
      <c r="G64" s="104">
        <f t="shared" si="1"/>
        <v>0.9471251719947571</v>
      </c>
      <c r="H64" s="15"/>
    </row>
    <row r="65" spans="1:8" ht="15.7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.75">
      <c r="A66" s="54" t="s">
        <v>41</v>
      </c>
      <c r="B66" s="28"/>
      <c r="C66" s="14"/>
      <c r="D66" s="73">
        <v>3</v>
      </c>
      <c r="E66" s="74">
        <v>130975</v>
      </c>
      <c r="F66" s="74">
        <v>14300</v>
      </c>
      <c r="G66" s="104">
        <f t="shared" si="1"/>
        <v>0.890818858560794</v>
      </c>
      <c r="H66" s="15"/>
    </row>
    <row r="67" spans="1:8" ht="15.7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.75">
      <c r="A68" s="27" t="s">
        <v>100</v>
      </c>
      <c r="B68" s="28"/>
      <c r="C68" s="14"/>
      <c r="D68" s="73">
        <v>791</v>
      </c>
      <c r="E68" s="74">
        <v>92697070.17</v>
      </c>
      <c r="F68" s="74">
        <v>10033618.21</v>
      </c>
      <c r="G68" s="104">
        <f>1-(+F68/E68)</f>
        <v>0.8917590578472541</v>
      </c>
      <c r="H68" s="15"/>
    </row>
    <row r="69" spans="1:8" ht="15.75">
      <c r="A69" s="71" t="s">
        <v>101</v>
      </c>
      <c r="B69" s="30"/>
      <c r="C69" s="14"/>
      <c r="D69" s="73"/>
      <c r="E69" s="74"/>
      <c r="F69" s="74"/>
      <c r="G69" s="104"/>
      <c r="H69" s="15"/>
    </row>
    <row r="70" spans="1:8" ht="15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ht="15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30</v>
      </c>
      <c r="B72" s="28"/>
      <c r="C72" s="14"/>
      <c r="D72" s="77"/>
      <c r="E72" s="95"/>
      <c r="F72" s="74"/>
      <c r="G72" s="105"/>
      <c r="H72" s="15"/>
    </row>
    <row r="73" spans="1:8" ht="15.75">
      <c r="A73" s="32"/>
      <c r="B73" s="18"/>
      <c r="C73" s="14"/>
      <c r="D73" s="77"/>
      <c r="E73" s="95"/>
      <c r="F73" s="74"/>
      <c r="G73" s="105"/>
      <c r="H73" s="15"/>
    </row>
    <row r="74" spans="1:8" ht="15.75">
      <c r="A74" s="20" t="s">
        <v>45</v>
      </c>
      <c r="B74" s="20"/>
      <c r="C74" s="21"/>
      <c r="D74" s="77"/>
      <c r="E74" s="80"/>
      <c r="F74" s="80"/>
      <c r="G74" s="105"/>
      <c r="H74" s="15"/>
    </row>
    <row r="75" spans="1:8" ht="15.75">
      <c r="A75" s="33"/>
      <c r="B75" s="33"/>
      <c r="C75" s="33"/>
      <c r="D75" s="81">
        <f>SUM(D58:D71)</f>
        <v>1105</v>
      </c>
      <c r="E75" s="82">
        <f>SUM(E58:E74)</f>
        <v>135381188.07</v>
      </c>
      <c r="F75" s="82">
        <f>SUM(F58:F74)</f>
        <v>13210334.82</v>
      </c>
      <c r="G75" s="110">
        <f>1-(+F75/E75)</f>
        <v>0.9024211930156095</v>
      </c>
      <c r="H75" s="2"/>
    </row>
    <row r="76" spans="1:8" ht="18">
      <c r="A76" s="35" t="s">
        <v>46</v>
      </c>
      <c r="B76" s="36"/>
      <c r="C76" s="39"/>
      <c r="D76" s="36"/>
      <c r="E76" s="36"/>
      <c r="F76" s="37">
        <f>F75+F39+F53</f>
        <v>15759269.200000001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37"/>
      <c r="F82" s="2"/>
      <c r="G82" s="2"/>
      <c r="H82" s="2"/>
    </row>
    <row r="83" spans="1:8" ht="18">
      <c r="A83" s="43"/>
      <c r="B83" s="39"/>
      <c r="C83" s="39"/>
      <c r="D83" s="39"/>
      <c r="E83" s="44"/>
      <c r="F83" s="2"/>
      <c r="G83" s="2"/>
      <c r="H83" s="2"/>
    </row>
    <row r="84" spans="1:8" ht="18">
      <c r="A84" s="43"/>
      <c r="B84" s="39"/>
      <c r="C84" s="39"/>
      <c r="D84" s="39"/>
      <c r="E84" s="45"/>
      <c r="F84" s="2"/>
      <c r="G84" s="2"/>
      <c r="H84" s="2"/>
    </row>
    <row r="85" spans="1:8" ht="18">
      <c r="A85" s="43"/>
      <c r="B85" s="39"/>
      <c r="C85" s="39"/>
      <c r="D85" s="39"/>
      <c r="E85" s="46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37"/>
      <c r="F87" s="2"/>
      <c r="G87" s="2"/>
      <c r="H87" s="2"/>
    </row>
    <row r="88" spans="1:8" ht="18">
      <c r="A88" s="43"/>
      <c r="B88" s="39"/>
      <c r="C88" s="39"/>
      <c r="D88" s="39"/>
      <c r="E88" s="44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5"/>
      <c r="F91" s="2"/>
      <c r="G91" s="2"/>
      <c r="H91" s="2"/>
    </row>
    <row r="92" spans="1:8" ht="18">
      <c r="A92" s="43"/>
      <c r="B92" s="39"/>
      <c r="C92" s="39"/>
      <c r="D92" s="39"/>
      <c r="E92" s="47"/>
      <c r="F92" s="2"/>
      <c r="G92" s="2"/>
      <c r="H92" s="2"/>
    </row>
    <row r="93" spans="1:8" ht="18">
      <c r="A93" s="43"/>
      <c r="B93" s="39"/>
      <c r="C93" s="39"/>
      <c r="D93" s="39"/>
      <c r="E93" s="39"/>
      <c r="F93" s="2"/>
      <c r="G93" s="2"/>
      <c r="H93" s="2"/>
    </row>
    <row r="94" spans="1:8" ht="15.75">
      <c r="A94" s="48"/>
      <c r="B94" s="2"/>
      <c r="C94" s="2"/>
      <c r="D94" s="2"/>
      <c r="E94" s="2"/>
      <c r="F94" s="2"/>
      <c r="G94" s="2"/>
      <c r="H94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4"/>
      <c r="D5" s="6" t="s">
        <v>80</v>
      </c>
      <c r="E5" s="7"/>
      <c r="F5" s="8"/>
      <c r="G5" s="5"/>
      <c r="H5" s="2"/>
    </row>
    <row r="6" spans="1:8" ht="18">
      <c r="A6" s="23" t="s">
        <v>3</v>
      </c>
      <c r="B6" s="118"/>
      <c r="C6" s="4"/>
      <c r="D6" s="4"/>
      <c r="E6" s="4"/>
      <c r="F6" s="5"/>
      <c r="G6" s="5"/>
      <c r="H6" s="2"/>
    </row>
    <row r="7" spans="1:8" ht="15.7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1</v>
      </c>
      <c r="E10" s="74">
        <v>318117</v>
      </c>
      <c r="F10" s="74">
        <v>152135.5</v>
      </c>
      <c r="G10" s="104">
        <f>F10/E10</f>
        <v>0.47823756668144113</v>
      </c>
      <c r="H10" s="15"/>
    </row>
    <row r="11" spans="1:8" ht="15.75">
      <c r="A11" s="93" t="s">
        <v>123</v>
      </c>
      <c r="B11" s="13"/>
      <c r="C11" s="14"/>
      <c r="D11" s="73"/>
      <c r="E11" s="74"/>
      <c r="F11" s="74"/>
      <c r="G11" s="104"/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56991</v>
      </c>
      <c r="F12" s="74">
        <v>7980</v>
      </c>
      <c r="G12" s="104">
        <f>F12/E12</f>
        <v>0.1400221087540138</v>
      </c>
      <c r="H12" s="15"/>
    </row>
    <row r="13" spans="1:8" ht="15.7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>
      <c r="A14" s="93" t="s">
        <v>108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110</v>
      </c>
      <c r="B15" s="13"/>
      <c r="C15" s="14"/>
      <c r="D15" s="73">
        <v>14</v>
      </c>
      <c r="E15" s="74">
        <v>2256051</v>
      </c>
      <c r="F15" s="74">
        <v>430668.5</v>
      </c>
      <c r="G15" s="104">
        <f>F15/E15</f>
        <v>0.1908948423595034</v>
      </c>
      <c r="H15" s="15"/>
    </row>
    <row r="16" spans="1:8" ht="15.75">
      <c r="A16" s="93" t="s">
        <v>105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78</v>
      </c>
      <c r="B17" s="13"/>
      <c r="C17" s="14"/>
      <c r="D17" s="73">
        <v>1</v>
      </c>
      <c r="E17" s="74">
        <v>50118</v>
      </c>
      <c r="F17" s="74">
        <v>4464</v>
      </c>
      <c r="G17" s="104">
        <f>F17/E17</f>
        <v>0.0890697952831318</v>
      </c>
      <c r="H17" s="15"/>
    </row>
    <row r="18" spans="1:8" ht="15.75">
      <c r="A18" s="70" t="s">
        <v>116</v>
      </c>
      <c r="B18" s="13"/>
      <c r="C18" s="14"/>
      <c r="D18" s="73"/>
      <c r="E18" s="74"/>
      <c r="F18" s="74"/>
      <c r="G18" s="104"/>
      <c r="H18" s="15"/>
    </row>
    <row r="19" spans="1:8" ht="15.75">
      <c r="A19" s="93" t="s">
        <v>15</v>
      </c>
      <c r="B19" s="13"/>
      <c r="C19" s="14"/>
      <c r="D19" s="73">
        <v>1</v>
      </c>
      <c r="E19" s="74">
        <v>1146862</v>
      </c>
      <c r="F19" s="74">
        <v>93213</v>
      </c>
      <c r="G19" s="104">
        <f>F19/E19</f>
        <v>0.08127656160898172</v>
      </c>
      <c r="H19" s="15"/>
    </row>
    <row r="20" spans="1:8" ht="15.7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99</v>
      </c>
      <c r="B21" s="13"/>
      <c r="C21" s="14"/>
      <c r="D21" s="73"/>
      <c r="E21" s="74"/>
      <c r="F21" s="74"/>
      <c r="G21" s="104"/>
      <c r="H21" s="15"/>
    </row>
    <row r="22" spans="1:8" ht="15.75">
      <c r="A22" s="93" t="s">
        <v>126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117</v>
      </c>
      <c r="B23" s="13"/>
      <c r="C23" s="14"/>
      <c r="D23" s="73"/>
      <c r="E23" s="74"/>
      <c r="F23" s="74"/>
      <c r="G23" s="104"/>
      <c r="H23" s="15"/>
    </row>
    <row r="24" spans="1:8" ht="15.7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74">
        <v>582258</v>
      </c>
      <c r="F25" s="74">
        <v>146313</v>
      </c>
      <c r="G25" s="104">
        <f>F25/E25</f>
        <v>0.251285512607813</v>
      </c>
      <c r="H25" s="15"/>
    </row>
    <row r="26" spans="1:8" ht="15.75">
      <c r="A26" s="94" t="s">
        <v>21</v>
      </c>
      <c r="B26" s="13"/>
      <c r="C26" s="14"/>
      <c r="D26" s="73">
        <v>8</v>
      </c>
      <c r="E26" s="74">
        <v>124443</v>
      </c>
      <c r="F26" s="74">
        <v>124443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22613</v>
      </c>
      <c r="F28" s="74">
        <v>17663</v>
      </c>
      <c r="G28" s="104">
        <f>F28/E28</f>
        <v>0.7810993676203953</v>
      </c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135299</v>
      </c>
      <c r="F29" s="74">
        <v>43445</v>
      </c>
      <c r="G29" s="104">
        <f aca="true" t="shared" si="0" ref="G29:G34">F29/E29</f>
        <v>0.321103629738579</v>
      </c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112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>
        <v>1</v>
      </c>
      <c r="E33" s="74">
        <v>262010</v>
      </c>
      <c r="F33" s="74">
        <v>70805</v>
      </c>
      <c r="G33" s="104">
        <f t="shared" si="0"/>
        <v>0.27023777718407693</v>
      </c>
      <c r="H33" s="15"/>
    </row>
    <row r="34" spans="1:8" ht="15.75">
      <c r="A34" s="70" t="s">
        <v>76</v>
      </c>
      <c r="B34" s="13"/>
      <c r="C34" s="14"/>
      <c r="D34" s="73">
        <v>2</v>
      </c>
      <c r="E34" s="74">
        <v>805603</v>
      </c>
      <c r="F34" s="74">
        <v>124733</v>
      </c>
      <c r="G34" s="104">
        <f t="shared" si="0"/>
        <v>0.15483184645538808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33</v>
      </c>
      <c r="E39" s="82">
        <f>SUM(E9:E38)</f>
        <v>5760365</v>
      </c>
      <c r="F39" s="82">
        <f>SUM(F9:F38)</f>
        <v>1215863</v>
      </c>
      <c r="G39" s="106">
        <f>F39/E39</f>
        <v>0.21107395104303286</v>
      </c>
      <c r="H39" s="15"/>
    </row>
    <row r="40" spans="1:8" ht="15.75">
      <c r="A40" s="120"/>
      <c r="B40" s="121"/>
      <c r="C40" s="22"/>
      <c r="D40" s="122"/>
      <c r="E40" s="123"/>
      <c r="F40" s="123"/>
      <c r="G40" s="124"/>
      <c r="H40" s="2"/>
    </row>
    <row r="41" spans="1:8" ht="18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>
      <c r="A42" s="26"/>
      <c r="B42" s="26"/>
      <c r="C42" s="14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>
      <c r="A43" s="26"/>
      <c r="B43" s="26"/>
      <c r="C43" s="14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>
      <c r="A44" s="27" t="s">
        <v>33</v>
      </c>
      <c r="B44" s="28"/>
      <c r="C44" s="14"/>
      <c r="D44" s="73">
        <v>44</v>
      </c>
      <c r="E44" s="111">
        <v>6674305.37</v>
      </c>
      <c r="F44" s="74">
        <v>17445.75</v>
      </c>
      <c r="G44" s="104">
        <f>1-(+F44/E44)</f>
        <v>0.9973861324837764</v>
      </c>
      <c r="H44" s="15"/>
    </row>
    <row r="45" spans="1:8" ht="15.75">
      <c r="A45" s="27" t="s">
        <v>34</v>
      </c>
      <c r="B45" s="28"/>
      <c r="C45" s="14"/>
      <c r="D45" s="73">
        <v>11</v>
      </c>
      <c r="E45" s="111">
        <v>3500278.47</v>
      </c>
      <c r="F45" s="74">
        <v>358357.05</v>
      </c>
      <c r="G45" s="104">
        <f>1-(+F45/E45)</f>
        <v>0.8976204170407047</v>
      </c>
      <c r="H45" s="15"/>
    </row>
    <row r="46" spans="1:8" ht="15.75">
      <c r="A46" s="27" t="s">
        <v>35</v>
      </c>
      <c r="B46" s="28"/>
      <c r="C46" s="14"/>
      <c r="D46" s="73">
        <v>85</v>
      </c>
      <c r="E46" s="111">
        <v>5542514.75</v>
      </c>
      <c r="F46" s="74">
        <v>373816.89</v>
      </c>
      <c r="G46" s="104">
        <f>1-(+F46/E46)</f>
        <v>0.9325546422767752</v>
      </c>
      <c r="H46" s="15"/>
    </row>
    <row r="47" spans="1:8" ht="15.75">
      <c r="A47" s="27" t="s">
        <v>36</v>
      </c>
      <c r="B47" s="28"/>
      <c r="C47" s="14"/>
      <c r="D47" s="73">
        <v>5</v>
      </c>
      <c r="E47" s="111">
        <v>1665363.5</v>
      </c>
      <c r="F47" s="74">
        <v>104994.79</v>
      </c>
      <c r="G47" s="104">
        <f>1-(+F47/E47)</f>
        <v>0.9369538301998332</v>
      </c>
      <c r="H47" s="15"/>
    </row>
    <row r="48" spans="1:8" ht="15.75">
      <c r="A48" s="27" t="s">
        <v>37</v>
      </c>
      <c r="B48" s="28"/>
      <c r="C48" s="14"/>
      <c r="D48" s="73">
        <v>78</v>
      </c>
      <c r="E48" s="111">
        <v>14146081.91</v>
      </c>
      <c r="F48" s="74">
        <v>1122618.23</v>
      </c>
      <c r="G48" s="104">
        <f aca="true" t="shared" si="1" ref="G48:G54">1-(+F48/E48)</f>
        <v>0.9206410483735139</v>
      </c>
      <c r="H48" s="15"/>
    </row>
    <row r="49" spans="1:8" ht="15.75">
      <c r="A49" s="27" t="s">
        <v>38</v>
      </c>
      <c r="B49" s="28"/>
      <c r="C49" s="14"/>
      <c r="D49" s="73">
        <v>3</v>
      </c>
      <c r="E49" s="111">
        <v>436028</v>
      </c>
      <c r="F49" s="74">
        <v>-6423.45</v>
      </c>
      <c r="G49" s="104">
        <f t="shared" si="1"/>
        <v>1.014731737411359</v>
      </c>
      <c r="H49" s="2"/>
    </row>
    <row r="50" spans="1:8" ht="15.75">
      <c r="A50" s="27" t="s">
        <v>39</v>
      </c>
      <c r="B50" s="28"/>
      <c r="C50" s="21"/>
      <c r="D50" s="73">
        <v>10</v>
      </c>
      <c r="E50" s="111">
        <v>626110</v>
      </c>
      <c r="F50" s="74">
        <v>133365.24</v>
      </c>
      <c r="G50" s="104">
        <f t="shared" si="1"/>
        <v>0.7869939148073022</v>
      </c>
      <c r="H50" s="2"/>
    </row>
    <row r="51" spans="1:8" ht="15.7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>
      <c r="A52" s="54" t="s">
        <v>41</v>
      </c>
      <c r="B52" s="28"/>
      <c r="C52" s="36"/>
      <c r="D52" s="73">
        <v>3</v>
      </c>
      <c r="E52" s="111">
        <v>104350</v>
      </c>
      <c r="F52" s="74">
        <v>25325</v>
      </c>
      <c r="G52" s="104">
        <f t="shared" si="1"/>
        <v>0.7573071394345952</v>
      </c>
      <c r="H52" s="2"/>
    </row>
    <row r="53" spans="1:8" ht="18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>
      <c r="A54" s="27" t="s">
        <v>100</v>
      </c>
      <c r="B54" s="28"/>
      <c r="C54" s="40"/>
      <c r="D54" s="73">
        <v>829</v>
      </c>
      <c r="E54" s="111">
        <v>77693717.39</v>
      </c>
      <c r="F54" s="74">
        <v>9383827.46</v>
      </c>
      <c r="G54" s="104">
        <f t="shared" si="1"/>
        <v>0.8792202538990908</v>
      </c>
      <c r="H54" s="2"/>
    </row>
    <row r="55" spans="1:8" ht="15.75">
      <c r="A55" s="71" t="s">
        <v>101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>
      <c r="A60" s="32"/>
      <c r="B60" s="18"/>
      <c r="C60" s="39"/>
      <c r="D60" s="77"/>
      <c r="E60" s="80"/>
      <c r="F60" s="80"/>
      <c r="G60" s="105"/>
      <c r="H60" s="2"/>
    </row>
    <row r="61" spans="1:8" ht="18">
      <c r="A61" s="20" t="s">
        <v>45</v>
      </c>
      <c r="B61" s="20"/>
      <c r="C61" s="39"/>
      <c r="D61" s="81">
        <f>SUM(D44:D57)</f>
        <v>1068</v>
      </c>
      <c r="E61" s="82">
        <f>SUM(E44:E60)</f>
        <v>110388749.39</v>
      </c>
      <c r="F61" s="82">
        <f>SUM(F44:F60)</f>
        <v>11513326.96</v>
      </c>
      <c r="G61" s="110">
        <f>1-(+F61/E61)</f>
        <v>0.8957019893456373</v>
      </c>
      <c r="H61" s="2"/>
    </row>
    <row r="62" spans="1:8" ht="18">
      <c r="A62" s="33"/>
      <c r="B62" s="33"/>
      <c r="C62" s="39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9"/>
      <c r="D63" s="36"/>
      <c r="E63" s="36"/>
      <c r="F63" s="37">
        <f>F61+F39</f>
        <v>12729189.96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>
      <c r="A10" s="93" t="s">
        <v>149</v>
      </c>
      <c r="B10" s="13"/>
      <c r="C10" s="14"/>
      <c r="D10" s="73"/>
      <c r="E10" s="99"/>
      <c r="F10" s="74"/>
      <c r="G10" s="104"/>
      <c r="H10" s="15"/>
    </row>
    <row r="11" spans="1:8" ht="15.75">
      <c r="A11" s="93" t="s">
        <v>11</v>
      </c>
      <c r="B11" s="13"/>
      <c r="C11" s="14"/>
      <c r="D11" s="73">
        <v>2</v>
      </c>
      <c r="E11" s="99">
        <v>309854</v>
      </c>
      <c r="F11" s="74">
        <v>113492</v>
      </c>
      <c r="G11" s="104">
        <f aca="true" t="shared" si="0" ref="G11:G18">F11/E11</f>
        <v>0.3662757298598695</v>
      </c>
      <c r="H11" s="15"/>
    </row>
    <row r="12" spans="1:8" ht="15.7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116</v>
      </c>
      <c r="B13" s="13"/>
      <c r="C13" s="14"/>
      <c r="D13" s="73">
        <v>2</v>
      </c>
      <c r="E13" s="99">
        <v>198550</v>
      </c>
      <c r="F13" s="74">
        <v>53281</v>
      </c>
      <c r="G13" s="104">
        <f t="shared" si="0"/>
        <v>0.26835054142533366</v>
      </c>
      <c r="H13" s="15"/>
    </row>
    <row r="14" spans="1:8" ht="15.7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>
      <c r="A15" s="93" t="s">
        <v>107</v>
      </c>
      <c r="B15" s="13"/>
      <c r="C15" s="14"/>
      <c r="D15" s="73">
        <v>1</v>
      </c>
      <c r="E15" s="99">
        <v>280025</v>
      </c>
      <c r="F15" s="74">
        <v>61984.5</v>
      </c>
      <c r="G15" s="104">
        <f t="shared" si="0"/>
        <v>0.2213534505847692</v>
      </c>
      <c r="H15" s="15"/>
    </row>
    <row r="16" spans="1:8" ht="15.75">
      <c r="A16" s="93" t="s">
        <v>125</v>
      </c>
      <c r="B16" s="13"/>
      <c r="C16" s="14"/>
      <c r="D16" s="73"/>
      <c r="E16" s="99"/>
      <c r="F16" s="74"/>
      <c r="G16" s="104"/>
      <c r="H16" s="15"/>
    </row>
    <row r="17" spans="1:8" ht="15.7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568625</v>
      </c>
      <c r="F18" s="74">
        <v>128356</v>
      </c>
      <c r="G18" s="104">
        <f t="shared" si="0"/>
        <v>0.22573049021763025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>
      <c r="A21" s="93" t="s">
        <v>112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56</v>
      </c>
      <c r="B22" s="13"/>
      <c r="C22" s="14"/>
      <c r="D22" s="73">
        <v>2</v>
      </c>
      <c r="E22" s="99">
        <v>186752</v>
      </c>
      <c r="F22" s="74">
        <v>34122.5</v>
      </c>
      <c r="G22" s="104">
        <f>F22/E22</f>
        <v>0.18271558002056204</v>
      </c>
      <c r="H22" s="15"/>
    </row>
    <row r="23" spans="1:8" ht="15.7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25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26</v>
      </c>
      <c r="B31" s="13"/>
      <c r="C31" s="14"/>
      <c r="D31" s="73">
        <v>7</v>
      </c>
      <c r="E31" s="74">
        <v>995306</v>
      </c>
      <c r="F31" s="74">
        <v>364010.5</v>
      </c>
      <c r="G31" s="104">
        <f>F31/E31</f>
        <v>0.3657272235875198</v>
      </c>
      <c r="H31" s="15"/>
    </row>
    <row r="32" spans="1:8" ht="15.75">
      <c r="A32" s="70" t="s">
        <v>121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99</v>
      </c>
      <c r="B33" s="13"/>
      <c r="C33" s="14"/>
      <c r="D33" s="73">
        <v>1</v>
      </c>
      <c r="E33" s="74">
        <v>111245</v>
      </c>
      <c r="F33" s="74">
        <v>13718</v>
      </c>
      <c r="G33" s="104">
        <f>F33/E33</f>
        <v>0.1233134073441503</v>
      </c>
      <c r="H33" s="15"/>
    </row>
    <row r="34" spans="1:8" ht="15.75">
      <c r="A34" s="70" t="s">
        <v>27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>
        <v>10000</v>
      </c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16</v>
      </c>
      <c r="E39" s="82">
        <f>SUM(E9:E38)</f>
        <v>2650357</v>
      </c>
      <c r="F39" s="82">
        <f>SUM(F9:F38)</f>
        <v>778964.5</v>
      </c>
      <c r="G39" s="106">
        <f>F39/E39</f>
        <v>0.29390927335449524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19</v>
      </c>
      <c r="E44" s="74">
        <v>2610450.8</v>
      </c>
      <c r="F44" s="74">
        <v>170789.2</v>
      </c>
      <c r="G44" s="75">
        <f aca="true" t="shared" si="1" ref="G44:G51">1-(+F44/E44)</f>
        <v>0.9345748251604665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99</v>
      </c>
      <c r="E46" s="74">
        <v>7388533.5</v>
      </c>
      <c r="F46" s="74">
        <v>500832.8</v>
      </c>
      <c r="G46" s="75">
        <f t="shared" si="1"/>
        <v>0.9322148569807527</v>
      </c>
      <c r="H46" s="15"/>
    </row>
    <row r="47" spans="1:8" ht="15.75">
      <c r="A47" s="27" t="s">
        <v>36</v>
      </c>
      <c r="B47" s="28"/>
      <c r="C47" s="14"/>
      <c r="D47" s="73">
        <v>32</v>
      </c>
      <c r="E47" s="74">
        <v>2733552</v>
      </c>
      <c r="F47" s="74">
        <v>190112.6</v>
      </c>
      <c r="G47" s="75">
        <f t="shared" si="1"/>
        <v>0.930452173582211</v>
      </c>
      <c r="H47" s="15"/>
    </row>
    <row r="48" spans="1:8" ht="15.75">
      <c r="A48" s="27" t="s">
        <v>37</v>
      </c>
      <c r="B48" s="28"/>
      <c r="C48" s="14"/>
      <c r="D48" s="73">
        <v>76</v>
      </c>
      <c r="E48" s="74">
        <v>8349409</v>
      </c>
      <c r="F48" s="74">
        <v>826088.81</v>
      </c>
      <c r="G48" s="75">
        <f t="shared" si="1"/>
        <v>0.9010602055786224</v>
      </c>
      <c r="H48" s="15"/>
    </row>
    <row r="49" spans="1:8" ht="15.75">
      <c r="A49" s="27" t="s">
        <v>38</v>
      </c>
      <c r="B49" s="28"/>
      <c r="C49" s="14"/>
      <c r="D49" s="73">
        <v>6</v>
      </c>
      <c r="E49" s="74">
        <v>1259898</v>
      </c>
      <c r="F49" s="74">
        <v>90748</v>
      </c>
      <c r="G49" s="75">
        <f t="shared" si="1"/>
        <v>0.9279719469353869</v>
      </c>
      <c r="H49" s="15"/>
    </row>
    <row r="50" spans="1:8" ht="15.75">
      <c r="A50" s="27" t="s">
        <v>39</v>
      </c>
      <c r="B50" s="28"/>
      <c r="C50" s="14"/>
      <c r="D50" s="73">
        <v>6</v>
      </c>
      <c r="E50" s="74">
        <v>1843535</v>
      </c>
      <c r="F50" s="74">
        <v>84444.05</v>
      </c>
      <c r="G50" s="75">
        <f t="shared" si="1"/>
        <v>0.954194495900539</v>
      </c>
      <c r="H50" s="15"/>
    </row>
    <row r="51" spans="1:8" ht="15.75">
      <c r="A51" s="27" t="s">
        <v>40</v>
      </c>
      <c r="B51" s="28"/>
      <c r="C51" s="14"/>
      <c r="D51" s="73">
        <v>1</v>
      </c>
      <c r="E51" s="74">
        <v>178810</v>
      </c>
      <c r="F51" s="74">
        <v>13490</v>
      </c>
      <c r="G51" s="75">
        <f t="shared" si="1"/>
        <v>0.9245567921257201</v>
      </c>
      <c r="H51" s="15"/>
    </row>
    <row r="52" spans="1:8" ht="15.75">
      <c r="A52" s="27" t="s">
        <v>41</v>
      </c>
      <c r="B52" s="28"/>
      <c r="C52" s="14"/>
      <c r="D52" s="73">
        <v>1</v>
      </c>
      <c r="E52" s="74">
        <v>564950</v>
      </c>
      <c r="F52" s="74">
        <v>77675</v>
      </c>
      <c r="G52" s="75">
        <f>1-(+F52/E52)</f>
        <v>0.8625099566333304</v>
      </c>
      <c r="H52" s="15"/>
    </row>
    <row r="53" spans="1:8" ht="15.75">
      <c r="A53" s="29" t="s">
        <v>61</v>
      </c>
      <c r="B53" s="30"/>
      <c r="C53" s="14"/>
      <c r="D53" s="73">
        <v>590</v>
      </c>
      <c r="E53" s="74">
        <v>48202848.11</v>
      </c>
      <c r="F53" s="74">
        <v>5596079.8</v>
      </c>
      <c r="G53" s="75">
        <f>1-(+F53/E53)</f>
        <v>0.8839056192856153</v>
      </c>
      <c r="H53" s="15"/>
    </row>
    <row r="54" spans="1:8" ht="15.7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>
      <c r="A59" s="32"/>
      <c r="B59" s="18"/>
      <c r="C59" s="33"/>
      <c r="D59" s="77"/>
      <c r="E59" s="80"/>
      <c r="F59" s="80"/>
      <c r="G59" s="79"/>
      <c r="H59" s="2"/>
    </row>
    <row r="60" spans="1:8" ht="18">
      <c r="A60" s="20" t="s">
        <v>45</v>
      </c>
      <c r="B60" s="20"/>
      <c r="C60" s="36"/>
      <c r="D60" s="81">
        <f>SUM(D44:D56)</f>
        <v>830</v>
      </c>
      <c r="E60" s="82">
        <f>SUM(E44:E59)</f>
        <v>73131986.41</v>
      </c>
      <c r="F60" s="82">
        <f>SUM(F44:F59)</f>
        <v>7550260.26</v>
      </c>
      <c r="G60" s="83">
        <f>1-(+F60/E60)</f>
        <v>0.8967584414065966</v>
      </c>
      <c r="H60" s="2"/>
    </row>
    <row r="61" spans="1:8" ht="18">
      <c r="A61" s="33"/>
      <c r="B61" s="39"/>
      <c r="C61" s="39"/>
      <c r="D61" s="91"/>
      <c r="E61" s="92"/>
      <c r="F61" s="34"/>
      <c r="G61" s="34"/>
      <c r="H61" s="2"/>
    </row>
    <row r="62" spans="1:8" ht="18">
      <c r="A62" s="35" t="s">
        <v>46</v>
      </c>
      <c r="B62" s="40"/>
      <c r="C62" s="40"/>
      <c r="D62" s="36"/>
      <c r="E62" s="36"/>
      <c r="F62" s="37">
        <f>F60+F39</f>
        <v>8329224.76</v>
      </c>
      <c r="G62" s="36"/>
      <c r="H62" s="2"/>
    </row>
    <row r="63" spans="1:8" ht="18">
      <c r="A63" s="35"/>
      <c r="B63" s="40"/>
      <c r="C63" s="40"/>
      <c r="D63" s="36"/>
      <c r="E63" s="36"/>
      <c r="F63" s="41"/>
      <c r="G63" s="40"/>
      <c r="H63" s="2"/>
    </row>
    <row r="64" spans="1:8" ht="15.7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8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25</v>
      </c>
      <c r="B17" s="13"/>
      <c r="C17" s="14"/>
      <c r="D17" s="73">
        <v>1</v>
      </c>
      <c r="E17" s="74">
        <v>166648</v>
      </c>
      <c r="F17" s="74">
        <v>54942.5</v>
      </c>
      <c r="G17" s="75">
        <f>F17/E17</f>
        <v>0.3296919254956555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148045</v>
      </c>
      <c r="F18" s="74">
        <v>7445</v>
      </c>
      <c r="G18" s="75">
        <f>F18/E18</f>
        <v>0.05028876355162282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121</v>
      </c>
      <c r="B33" s="13"/>
      <c r="C33" s="14"/>
      <c r="D33" s="73">
        <v>3</v>
      </c>
      <c r="E33" s="74">
        <v>399155</v>
      </c>
      <c r="F33" s="74">
        <v>134759.5</v>
      </c>
      <c r="G33" s="75">
        <f>F33/E33</f>
        <v>0.3376119552554772</v>
      </c>
      <c r="H33" s="15"/>
    </row>
    <row r="34" spans="1:8" ht="15.75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5</v>
      </c>
      <c r="E39" s="82">
        <f>SUM(E9:E38)</f>
        <v>713848</v>
      </c>
      <c r="F39" s="82">
        <f>SUM(F9:F38)</f>
        <v>197147</v>
      </c>
      <c r="G39" s="83">
        <f>F39/E39</f>
        <v>0.27617504006455157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28</v>
      </c>
      <c r="E44" s="74">
        <v>2291552.7</v>
      </c>
      <c r="F44" s="74">
        <v>148889.59</v>
      </c>
      <c r="G44" s="75">
        <f>1-(+F44/E44)</f>
        <v>0.9350267659129113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48</v>
      </c>
      <c r="E46" s="74">
        <v>2767277.5</v>
      </c>
      <c r="F46" s="74">
        <v>247349.3</v>
      </c>
      <c r="G46" s="75">
        <f>1-(+F46/E46)</f>
        <v>0.9106163729513935</v>
      </c>
      <c r="H46" s="15"/>
    </row>
    <row r="47" spans="1:8" ht="15.75">
      <c r="A47" s="27" t="s">
        <v>36</v>
      </c>
      <c r="B47" s="28"/>
      <c r="C47" s="14"/>
      <c r="D47" s="73">
        <v>4</v>
      </c>
      <c r="E47" s="74">
        <v>644407.5</v>
      </c>
      <c r="F47" s="74">
        <v>14528.5</v>
      </c>
      <c r="G47" s="75">
        <f>1-(+F47/E47)</f>
        <v>0.9774544833820215</v>
      </c>
      <c r="H47" s="15"/>
    </row>
    <row r="48" spans="1:8" ht="15.75">
      <c r="A48" s="27" t="s">
        <v>37</v>
      </c>
      <c r="B48" s="28"/>
      <c r="C48" s="14"/>
      <c r="D48" s="73">
        <v>36</v>
      </c>
      <c r="E48" s="74">
        <v>3842226.39</v>
      </c>
      <c r="F48" s="74">
        <v>346332.21</v>
      </c>
      <c r="G48" s="75">
        <f>1-(+F48/E48)</f>
        <v>0.90986158158161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158810</v>
      </c>
      <c r="F50" s="74">
        <v>28085</v>
      </c>
      <c r="G50" s="75">
        <f>1-(+F50/E50)</f>
        <v>0.8231534538127322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61</v>
      </c>
      <c r="B53" s="30"/>
      <c r="C53" s="14"/>
      <c r="D53" s="112">
        <v>334</v>
      </c>
      <c r="E53" s="113">
        <v>28505170.91</v>
      </c>
      <c r="F53" s="113">
        <v>3606229.15</v>
      </c>
      <c r="G53" s="75">
        <f>1-(+F53/E53)</f>
        <v>0.873488597511447</v>
      </c>
      <c r="H53" s="15"/>
    </row>
    <row r="54" spans="1:8" ht="15.7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453</v>
      </c>
      <c r="E60" s="82">
        <f>SUM(E44:E59)</f>
        <v>38209445</v>
      </c>
      <c r="F60" s="82">
        <f>SUM(F44:F59)</f>
        <v>4391413.75</v>
      </c>
      <c r="G60" s="83">
        <f>1-(F60/E60)</f>
        <v>0.8850699414765119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4588560.75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8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3.2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APRIL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3.25">
      <c r="A5" s="21"/>
      <c r="B5" s="60"/>
      <c r="C5" s="60"/>
      <c r="D5" s="61" t="s">
        <v>148</v>
      </c>
      <c r="E5" s="62"/>
      <c r="F5" s="8"/>
      <c r="G5" s="5"/>
      <c r="H5" s="63"/>
    </row>
    <row r="6" spans="1:8" ht="18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>
      <c r="A15" s="93" t="s">
        <v>25</v>
      </c>
      <c r="B15" s="13"/>
      <c r="C15" s="14"/>
      <c r="D15" s="73">
        <v>3</v>
      </c>
      <c r="E15" s="74">
        <v>622681</v>
      </c>
      <c r="F15" s="74">
        <v>149089</v>
      </c>
      <c r="G15" s="75">
        <f>F15/E15</f>
        <v>0.23943078398088266</v>
      </c>
      <c r="H15" s="66"/>
    </row>
    <row r="16" spans="1:8" ht="15.7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>
      <c r="A17" s="93" t="s">
        <v>99</v>
      </c>
      <c r="B17" s="13"/>
      <c r="C17" s="14"/>
      <c r="D17" s="73"/>
      <c r="E17" s="74"/>
      <c r="F17" s="74"/>
      <c r="G17" s="75"/>
      <c r="H17" s="66"/>
    </row>
    <row r="18" spans="1:8" ht="15.7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>
      <c r="A19" s="93" t="s">
        <v>16</v>
      </c>
      <c r="B19" s="13"/>
      <c r="C19" s="14"/>
      <c r="D19" s="73">
        <v>1</v>
      </c>
      <c r="E19" s="74">
        <v>509188</v>
      </c>
      <c r="F19" s="74">
        <v>117366</v>
      </c>
      <c r="G19" s="75">
        <f>F19/E19</f>
        <v>0.23049639818691722</v>
      </c>
      <c r="H19" s="66"/>
    </row>
    <row r="20" spans="1:8" ht="15.75">
      <c r="A20" s="93" t="s">
        <v>93</v>
      </c>
      <c r="B20" s="13"/>
      <c r="C20" s="14"/>
      <c r="D20" s="73"/>
      <c r="E20" s="74"/>
      <c r="F20" s="74"/>
      <c r="G20" s="75"/>
      <c r="H20" s="66"/>
    </row>
    <row r="21" spans="1:8" ht="15.75">
      <c r="A21" s="93" t="s">
        <v>94</v>
      </c>
      <c r="B21" s="13"/>
      <c r="C21" s="14"/>
      <c r="D21" s="73"/>
      <c r="E21" s="74"/>
      <c r="F21" s="74"/>
      <c r="G21" s="75"/>
      <c r="H21" s="66"/>
    </row>
    <row r="22" spans="1:8" ht="15.7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>
      <c r="A23" s="93" t="s">
        <v>106</v>
      </c>
      <c r="B23" s="13"/>
      <c r="C23" s="14"/>
      <c r="D23" s="73"/>
      <c r="E23" s="74"/>
      <c r="F23" s="74"/>
      <c r="G23" s="75"/>
      <c r="H23" s="66"/>
    </row>
    <row r="24" spans="1:8" ht="15.75">
      <c r="A24" s="93" t="s">
        <v>18</v>
      </c>
      <c r="B24" s="13"/>
      <c r="C24" s="14"/>
      <c r="D24" s="73">
        <v>2</v>
      </c>
      <c r="E24" s="74">
        <v>784168</v>
      </c>
      <c r="F24" s="74">
        <v>151128.5</v>
      </c>
      <c r="G24" s="75">
        <f>F24/E24</f>
        <v>0.19272464573917833</v>
      </c>
      <c r="H24" s="66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>
      <c r="A26" s="94" t="s">
        <v>21</v>
      </c>
      <c r="B26" s="13"/>
      <c r="C26" s="14"/>
      <c r="D26" s="73">
        <v>4</v>
      </c>
      <c r="E26" s="74">
        <v>25615</v>
      </c>
      <c r="F26" s="74">
        <v>25615</v>
      </c>
      <c r="G26" s="75">
        <f>F26/E26</f>
        <v>1</v>
      </c>
      <c r="H26" s="66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>
      <c r="A29" s="70" t="s">
        <v>95</v>
      </c>
      <c r="B29" s="13"/>
      <c r="C29" s="14"/>
      <c r="D29" s="73">
        <v>1</v>
      </c>
      <c r="E29" s="74">
        <v>123124</v>
      </c>
      <c r="F29" s="74">
        <v>26225</v>
      </c>
      <c r="G29" s="75">
        <f>F29/E29</f>
        <v>0.21299665377992918</v>
      </c>
      <c r="H29" s="66"/>
    </row>
    <row r="30" spans="1:8" ht="15.75">
      <c r="A30" s="70" t="s">
        <v>121</v>
      </c>
      <c r="B30" s="13"/>
      <c r="C30" s="14"/>
      <c r="D30" s="73">
        <v>11</v>
      </c>
      <c r="E30" s="74">
        <v>1070856</v>
      </c>
      <c r="F30" s="74">
        <v>287993</v>
      </c>
      <c r="G30" s="75">
        <f>F30/E30</f>
        <v>0.2689371866992387</v>
      </c>
      <c r="H30" s="66"/>
    </row>
    <row r="31" spans="1:8" ht="15.75">
      <c r="A31" s="70" t="s">
        <v>129</v>
      </c>
      <c r="B31" s="13"/>
      <c r="C31" s="14"/>
      <c r="D31" s="73"/>
      <c r="E31" s="74"/>
      <c r="F31" s="74"/>
      <c r="G31" s="75"/>
      <c r="H31" s="66"/>
    </row>
    <row r="32" spans="1:8" ht="15.75">
      <c r="A32" s="70" t="s">
        <v>97</v>
      </c>
      <c r="B32" s="13"/>
      <c r="C32" s="14"/>
      <c r="D32" s="73"/>
      <c r="E32" s="74"/>
      <c r="F32" s="74"/>
      <c r="G32" s="75"/>
      <c r="H32" s="66"/>
    </row>
    <row r="33" spans="1:8" ht="15.7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>
      <c r="A34" s="70" t="s">
        <v>132</v>
      </c>
      <c r="B34" s="13"/>
      <c r="C34" s="14"/>
      <c r="D34" s="73">
        <v>1</v>
      </c>
      <c r="E34" s="74">
        <v>106155</v>
      </c>
      <c r="F34" s="74">
        <v>37394</v>
      </c>
      <c r="G34" s="75">
        <f>F34/E34</f>
        <v>0.35225848994394987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.75">
      <c r="A39" s="19" t="s">
        <v>31</v>
      </c>
      <c r="B39" s="20"/>
      <c r="C39" s="21"/>
      <c r="D39" s="81">
        <f>SUM(D9:D38)</f>
        <v>23</v>
      </c>
      <c r="E39" s="82">
        <f>SUM(E9:E38)</f>
        <v>3241787</v>
      </c>
      <c r="F39" s="82">
        <f>SUM(F9:F38)</f>
        <v>794810.5</v>
      </c>
      <c r="G39" s="83">
        <f>F39/E39</f>
        <v>0.24517665719555296</v>
      </c>
      <c r="H39" s="67"/>
    </row>
    <row r="40" spans="1:8" ht="15.75">
      <c r="A40" s="22"/>
      <c r="B40" s="22"/>
      <c r="C40" s="22"/>
      <c r="D40" s="84"/>
      <c r="E40" s="85"/>
      <c r="F40" s="86"/>
      <c r="G40" s="86"/>
      <c r="H40" s="68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68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68"/>
    </row>
    <row r="44" spans="1:8" ht="15.75">
      <c r="A44" s="27" t="s">
        <v>33</v>
      </c>
      <c r="B44" s="28"/>
      <c r="C44" s="14"/>
      <c r="D44" s="73">
        <v>32</v>
      </c>
      <c r="E44" s="74">
        <v>410445.1</v>
      </c>
      <c r="F44" s="74">
        <v>50506.1</v>
      </c>
      <c r="G44" s="75">
        <f>1-(+F44/E44)</f>
        <v>0.8769479767208818</v>
      </c>
      <c r="H44" s="66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>
      <c r="A46" s="27" t="s">
        <v>35</v>
      </c>
      <c r="B46" s="28"/>
      <c r="C46" s="14"/>
      <c r="D46" s="73">
        <v>92</v>
      </c>
      <c r="E46" s="74">
        <v>4225104</v>
      </c>
      <c r="F46" s="74">
        <v>402746.27</v>
      </c>
      <c r="G46" s="75">
        <f aca="true" t="shared" si="0" ref="G46:G52">1-(+F46/E46)</f>
        <v>0.904677785446228</v>
      </c>
      <c r="H46" s="66"/>
    </row>
    <row r="47" spans="1:8" ht="15.75">
      <c r="A47" s="27" t="s">
        <v>36</v>
      </c>
      <c r="B47" s="28"/>
      <c r="C47" s="14"/>
      <c r="D47" s="73">
        <v>8</v>
      </c>
      <c r="E47" s="74">
        <v>1727597.5</v>
      </c>
      <c r="F47" s="74">
        <v>89106</v>
      </c>
      <c r="G47" s="75">
        <f t="shared" si="0"/>
        <v>0.9484220138081931</v>
      </c>
      <c r="H47" s="66"/>
    </row>
    <row r="48" spans="1:8" ht="15.75">
      <c r="A48" s="27" t="s">
        <v>37</v>
      </c>
      <c r="B48" s="28"/>
      <c r="C48" s="14"/>
      <c r="D48" s="73">
        <v>91</v>
      </c>
      <c r="E48" s="74">
        <v>5394376</v>
      </c>
      <c r="F48" s="74">
        <v>465153.86</v>
      </c>
      <c r="G48" s="75">
        <f t="shared" si="0"/>
        <v>0.9137705899625832</v>
      </c>
      <c r="H48" s="66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>
      <c r="A50" s="27" t="s">
        <v>39</v>
      </c>
      <c r="B50" s="28"/>
      <c r="C50" s="14"/>
      <c r="D50" s="73">
        <v>9</v>
      </c>
      <c r="E50" s="74">
        <v>2047305</v>
      </c>
      <c r="F50" s="74">
        <v>87453.54</v>
      </c>
      <c r="G50" s="75">
        <f t="shared" si="0"/>
        <v>0.9572835801211838</v>
      </c>
      <c r="H50" s="66"/>
    </row>
    <row r="51" spans="1:8" ht="15.75">
      <c r="A51" s="27" t="s">
        <v>40</v>
      </c>
      <c r="B51" s="28"/>
      <c r="C51" s="14"/>
      <c r="D51" s="73">
        <v>4</v>
      </c>
      <c r="E51" s="74">
        <v>678600</v>
      </c>
      <c r="F51" s="74">
        <v>49690</v>
      </c>
      <c r="G51" s="75">
        <f t="shared" si="0"/>
        <v>0.9267757147067492</v>
      </c>
      <c r="H51" s="66"/>
    </row>
    <row r="52" spans="1:8" ht="15.75">
      <c r="A52" s="27" t="s">
        <v>41</v>
      </c>
      <c r="B52" s="28"/>
      <c r="C52" s="14"/>
      <c r="D52" s="73">
        <v>2</v>
      </c>
      <c r="E52" s="74">
        <v>773125</v>
      </c>
      <c r="F52" s="74">
        <v>68200</v>
      </c>
      <c r="G52" s="75">
        <f t="shared" si="0"/>
        <v>0.91178658043654</v>
      </c>
      <c r="H52" s="66"/>
    </row>
    <row r="53" spans="1:8" ht="15.7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>
      <c r="A54" s="27" t="s">
        <v>61</v>
      </c>
      <c r="B54" s="30"/>
      <c r="C54" s="14"/>
      <c r="D54" s="73">
        <v>602</v>
      </c>
      <c r="E54" s="74">
        <v>38862739.37</v>
      </c>
      <c r="F54" s="74">
        <v>4309373.8</v>
      </c>
      <c r="G54" s="75">
        <f>1-(+F54/E54)</f>
        <v>0.8891129686208736</v>
      </c>
      <c r="H54" s="66"/>
    </row>
    <row r="55" spans="1:8" ht="15.75">
      <c r="A55" s="27" t="s">
        <v>62</v>
      </c>
      <c r="B55" s="30"/>
      <c r="C55" s="14"/>
      <c r="D55" s="73">
        <v>8</v>
      </c>
      <c r="E55" s="74">
        <v>1145649.03</v>
      </c>
      <c r="F55" s="74">
        <v>55440.97</v>
      </c>
      <c r="G55" s="75">
        <f>1-(+F55/E55)</f>
        <v>0.951607369667131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>
      <c r="A60" s="32"/>
      <c r="B60" s="18"/>
      <c r="C60" s="14"/>
      <c r="D60" s="77"/>
      <c r="E60" s="80"/>
      <c r="F60" s="80"/>
      <c r="G60" s="79"/>
      <c r="H60" s="66"/>
    </row>
    <row r="61" spans="1:8" ht="15.75">
      <c r="A61" s="20" t="s">
        <v>45</v>
      </c>
      <c r="B61" s="33"/>
      <c r="C61" s="33"/>
      <c r="D61" s="81">
        <f>SUM(D44:D57)</f>
        <v>848</v>
      </c>
      <c r="E61" s="82">
        <f>SUM(E44:E60)</f>
        <v>55264941</v>
      </c>
      <c r="F61" s="82">
        <f>SUM(F44:F60)</f>
        <v>5577670.54</v>
      </c>
      <c r="G61" s="83">
        <f>1-(F61/E61)</f>
        <v>0.8990739800120296</v>
      </c>
      <c r="H61" s="63"/>
    </row>
    <row r="62" spans="1:8" ht="18">
      <c r="A62" s="35"/>
      <c r="B62" s="36"/>
      <c r="C62" s="36"/>
      <c r="D62" s="98"/>
      <c r="E62" s="92"/>
      <c r="F62" s="34"/>
      <c r="G62" s="34"/>
      <c r="H62" s="65"/>
    </row>
    <row r="63" spans="1:8" ht="18">
      <c r="A63" s="35" t="s">
        <v>46</v>
      </c>
      <c r="B63" s="36"/>
      <c r="C63" s="36"/>
      <c r="D63" s="51"/>
      <c r="E63" s="36"/>
      <c r="F63" s="37">
        <f>F61+F39</f>
        <v>6372481.04</v>
      </c>
      <c r="G63" s="36"/>
      <c r="H63" s="65"/>
    </row>
    <row r="64" spans="1:8" ht="18">
      <c r="A64" s="35"/>
      <c r="B64" s="36"/>
      <c r="C64" s="36"/>
      <c r="D64" s="51"/>
      <c r="E64" s="36"/>
      <c r="F64" s="37"/>
      <c r="G64" s="36"/>
      <c r="H64" s="65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65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>
      <c r="A70" s="59"/>
      <c r="B70" s="21"/>
      <c r="C70" s="21"/>
      <c r="H70" s="21"/>
    </row>
    <row r="71" spans="1:4" ht="18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G32" sqref="G32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3.25">
      <c r="A1" s="56" t="s">
        <v>0</v>
      </c>
      <c r="B1" s="36"/>
      <c r="C1" s="37"/>
      <c r="D1" s="36"/>
    </row>
    <row r="2" spans="1:4" ht="23.25">
      <c r="A2" s="56" t="s">
        <v>1</v>
      </c>
      <c r="B2" s="36"/>
      <c r="C2" s="21"/>
      <c r="D2" s="21"/>
    </row>
    <row r="3" spans="1:4" ht="23.25">
      <c r="A3" s="56" t="s">
        <v>83</v>
      </c>
      <c r="B3" s="36"/>
      <c r="C3" s="21"/>
      <c r="D3" s="21"/>
    </row>
    <row r="4" spans="1:4" ht="23.25">
      <c r="A4" s="56" t="str">
        <f>ARG!$A$3</f>
        <v>MONTH ENDED:  APRIL 2022</v>
      </c>
      <c r="B4" s="36"/>
      <c r="C4" s="21"/>
      <c r="D4" s="21"/>
    </row>
    <row r="5" spans="1:4" ht="24" thickBot="1">
      <c r="A5" s="56"/>
      <c r="B5" s="36"/>
      <c r="C5" s="21"/>
      <c r="D5" s="21"/>
    </row>
    <row r="6" spans="1:4" ht="21.75" thickBot="1" thickTop="1">
      <c r="A6" s="125" t="s">
        <v>84</v>
      </c>
      <c r="B6" s="126">
        <f>+ARG!$D$39+CARUTHERSVILLE!$D$39+HOLLYWOOD!$D$40+HARKC!$D$40+BALLYSKC!$D$39+AMERKC!$D$39+LAGRANGE!$D$39+AMERSC!$D$39+RIVERCITY!$D$39+LUMIERE!$D$39+ISLEBV!$D$39+STJO!$D$39+CAPE!$D$39</f>
        <v>442</v>
      </c>
      <c r="C6" s="58"/>
      <c r="D6" s="21"/>
    </row>
    <row r="7" spans="1:4" ht="21.75" thickBot="1" thickTop="1">
      <c r="A7" s="127" t="s">
        <v>85</v>
      </c>
      <c r="B7" s="135">
        <f>+ARG!$E$39+CARUTHERSVILLE!$E$39+HOLLYWOOD!$E$40+HARKC!$E$40+BALLYSKC!$E$39+AMERKC!$E$39+LAGRANGE!$E$39+AMERSC!$E$39+RIVERCITY!$E$39+LUMIERE!$E$39+ISLEBV!$E$39+STJO!$E$39+CAPE!$E$39</f>
        <v>111691593.5</v>
      </c>
      <c r="C7" s="58"/>
      <c r="D7" s="21"/>
    </row>
    <row r="8" spans="1:4" ht="21" thickTop="1">
      <c r="A8" s="127" t="s">
        <v>86</v>
      </c>
      <c r="B8" s="135">
        <f>+ARG!$F$39+CARUTHERSVILLE!$F$39+HOLLYWOOD!$F$40+HARKC!$F$40+BALLYSKC!$F$39+AMERKC!$F$39+LAGRANGE!$F$39+AMERSC!$F$39+RIVERCITY!$F$39+LUMIERE!$F$39+ISLEBV!$F$39+STJO!$F$39+CAPE!$F$39</f>
        <v>24152001.98</v>
      </c>
      <c r="C8" s="58"/>
      <c r="D8" s="21"/>
    </row>
    <row r="9" spans="1:4" ht="20.25">
      <c r="A9" s="127" t="s">
        <v>87</v>
      </c>
      <c r="B9" s="115">
        <f>B8/B7</f>
        <v>0.2162383150169668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145</v>
      </c>
      <c r="B11" s="126">
        <f>+AMERSC!$D$53+ARG!$D$53</f>
        <v>40</v>
      </c>
      <c r="C11" s="58"/>
      <c r="D11" s="21"/>
    </row>
    <row r="12" spans="1:4" ht="21.75" thickBot="1" thickTop="1">
      <c r="A12" s="127" t="s">
        <v>146</v>
      </c>
      <c r="B12" s="135">
        <f>AMERSC!$E$53+ARG!$E$53</f>
        <v>7928991.16</v>
      </c>
      <c r="C12" s="58"/>
      <c r="D12" s="21"/>
    </row>
    <row r="13" spans="1:4" ht="21" thickTop="1">
      <c r="A13" s="127" t="s">
        <v>147</v>
      </c>
      <c r="B13" s="135">
        <f>+AMERSC!$F$53+ARG!$F$53</f>
        <v>275395.26</v>
      </c>
      <c r="C13" s="58"/>
      <c r="D13" s="21"/>
    </row>
    <row r="14" spans="1:4" ht="20.25">
      <c r="A14" s="127" t="s">
        <v>91</v>
      </c>
      <c r="B14" s="115">
        <f>1-(B13/B12)</f>
        <v>0.9652673014204748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88</v>
      </c>
      <c r="B16" s="126">
        <f>+ARG!$D$75+CARUTHERSVILLE!$D$60+HOLLYWOOD!$D$62+HARKC!$D$62+BALLYSKC!$D$62+AMERKC!$D$62+LAGRANGE!$D$60+AMERSC!$D$75+RIVERCITY!$D$61+LUMIERE!$D$61+ISLEBV!$D$60+STJO!$D$60+CAPE!$D$61</f>
        <v>14529</v>
      </c>
      <c r="C16" s="58"/>
      <c r="D16" s="21"/>
    </row>
    <row r="17" spans="1:4" ht="21.75" thickBot="1" thickTop="1">
      <c r="A17" s="127" t="s">
        <v>89</v>
      </c>
      <c r="B17" s="135">
        <f>+ARG!$E$75+CARUTHERSVILLE!$E$60+HOLLYWOOD!$E$62+HARKC!$E$62+BALLYSKC!$E$62+AMERKC!$E$62+LAGRANGE!$E$60+AMERSC!$E$75+RIVERCITY!$E$61+LUMIERE!$E$61+ISLEBV!$E$60+STJO!$E$60+CAPE!$E$61</f>
        <v>1522084029.38</v>
      </c>
      <c r="C17" s="58"/>
      <c r="D17" s="21"/>
    </row>
    <row r="18" spans="1:4" ht="21" thickTop="1">
      <c r="A18" s="127" t="s">
        <v>90</v>
      </c>
      <c r="B18" s="135">
        <f>+ARG!$F$75+CARUTHERSVILLE!$F$60+HOLLYWOOD!$F$62+HARKC!$F$62+BALLYSKC!$F$62+AMERKC!$F$62+LAGRANGE!$F$60+AMERSC!$F$75+RIVERCITY!$F$61+LUMIERE!$F$61+ISLEBV!$F$60+STJO!$F$60+CAPE!$F$61</f>
        <v>147831735.51</v>
      </c>
      <c r="C18" s="21"/>
      <c r="D18" s="21"/>
    </row>
    <row r="19" spans="1:4" ht="20.25">
      <c r="A19" s="127" t="s">
        <v>91</v>
      </c>
      <c r="B19" s="115">
        <f>1-(B18/B17)</f>
        <v>0.9028754440251126</v>
      </c>
      <c r="C19" s="21"/>
      <c r="D19" s="21"/>
    </row>
    <row r="20" spans="1:4" ht="20.25">
      <c r="A20" s="129"/>
      <c r="B20" s="131"/>
      <c r="C20" s="21"/>
      <c r="D20" s="21"/>
    </row>
    <row r="21" spans="1:4" ht="20.25">
      <c r="A21" s="127" t="s">
        <v>92</v>
      </c>
      <c r="B21" s="128">
        <f>B18+B8+B13</f>
        <v>172259132.74999997</v>
      </c>
      <c r="C21" s="21"/>
      <c r="D21" s="21"/>
    </row>
    <row r="22" spans="1:2" ht="21" thickBot="1">
      <c r="A22" s="129"/>
      <c r="B22" s="132"/>
    </row>
    <row r="23" spans="1:2" ht="18.75" thickTop="1">
      <c r="A23" s="133"/>
      <c r="B23" s="134"/>
    </row>
    <row r="24" ht="15.7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140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149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107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125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373290</v>
      </c>
      <c r="F18" s="74">
        <v>137710</v>
      </c>
      <c r="G18" s="75">
        <f>F18/E18</f>
        <v>0.36890889121058695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112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2810</v>
      </c>
      <c r="F29" s="74">
        <v>538</v>
      </c>
      <c r="G29" s="75">
        <f>F29/E29</f>
        <v>0.1914590747330961</v>
      </c>
      <c r="H29" s="15"/>
    </row>
    <row r="30" spans="1:8" ht="15.75">
      <c r="A30" s="70" t="s">
        <v>25</v>
      </c>
      <c r="B30" s="13"/>
      <c r="C30" s="14"/>
      <c r="D30" s="73">
        <v>2</v>
      </c>
      <c r="E30" s="74">
        <v>364314</v>
      </c>
      <c r="F30" s="74">
        <v>125810</v>
      </c>
      <c r="G30" s="75">
        <f>F30/E30</f>
        <v>0.34533397014663175</v>
      </c>
      <c r="H30" s="15"/>
    </row>
    <row r="31" spans="1:8" ht="15.7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121</v>
      </c>
      <c r="B32" s="13"/>
      <c r="C32" s="14"/>
      <c r="D32" s="73">
        <v>4</v>
      </c>
      <c r="E32" s="74">
        <v>609532</v>
      </c>
      <c r="F32" s="74">
        <v>150510.5</v>
      </c>
      <c r="G32" s="75">
        <f>F32/E32</f>
        <v>0.24692797096789013</v>
      </c>
      <c r="H32" s="15"/>
    </row>
    <row r="33" spans="1:8" ht="15.7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8</v>
      </c>
      <c r="E39" s="82">
        <f>SUM(E9:E38)</f>
        <v>1349946</v>
      </c>
      <c r="F39" s="82">
        <f>SUM(F9:F38)</f>
        <v>414568.5</v>
      </c>
      <c r="G39" s="83">
        <f>F39/E39</f>
        <v>0.307100061780249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8</v>
      </c>
      <c r="E44" s="74">
        <v>181875.5</v>
      </c>
      <c r="F44" s="74">
        <v>15322.64</v>
      </c>
      <c r="G44" s="75">
        <f>1-(+F44/E44)</f>
        <v>0.9157520391696518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29</v>
      </c>
      <c r="E46" s="74">
        <v>1711812.5</v>
      </c>
      <c r="F46" s="74">
        <v>147394.09</v>
      </c>
      <c r="G46" s="75">
        <f>1-(+F46/E46)</f>
        <v>0.9138958910511519</v>
      </c>
      <c r="H46" s="15"/>
    </row>
    <row r="47" spans="1:8" ht="15.75">
      <c r="A47" s="27" t="s">
        <v>36</v>
      </c>
      <c r="B47" s="28"/>
      <c r="C47" s="14"/>
      <c r="D47" s="73">
        <v>8</v>
      </c>
      <c r="E47" s="74">
        <v>636392.75</v>
      </c>
      <c r="F47" s="74">
        <v>56422.25</v>
      </c>
      <c r="G47" s="75">
        <f>1-(+F47/E47)</f>
        <v>0.9113405204569034</v>
      </c>
      <c r="H47" s="15"/>
    </row>
    <row r="48" spans="1:8" ht="15.75">
      <c r="A48" s="27" t="s">
        <v>37</v>
      </c>
      <c r="B48" s="28"/>
      <c r="C48" s="14"/>
      <c r="D48" s="73">
        <v>37</v>
      </c>
      <c r="E48" s="74">
        <v>3308728.5</v>
      </c>
      <c r="F48" s="74">
        <v>305690</v>
      </c>
      <c r="G48" s="75">
        <f>1-(+F48/E48)</f>
        <v>0.9076110354778278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617525</v>
      </c>
      <c r="F50" s="74">
        <v>74560</v>
      </c>
      <c r="G50" s="75">
        <f>1-(+F50/E50)</f>
        <v>0.8792599489899194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61</v>
      </c>
      <c r="B53" s="30"/>
      <c r="C53" s="14"/>
      <c r="D53" s="73">
        <v>435</v>
      </c>
      <c r="E53" s="74">
        <v>30671973.5</v>
      </c>
      <c r="F53" s="74">
        <v>3366324.91</v>
      </c>
      <c r="G53" s="75">
        <f>1-(+F53/E53)</f>
        <v>0.8902475280894462</v>
      </c>
      <c r="H53" s="15"/>
    </row>
    <row r="54" spans="1:8" ht="15.75">
      <c r="A54" s="29" t="s">
        <v>62</v>
      </c>
      <c r="B54" s="30"/>
      <c r="C54" s="14"/>
      <c r="D54" s="73">
        <v>7</v>
      </c>
      <c r="E54" s="74">
        <v>157209.66</v>
      </c>
      <c r="F54" s="74">
        <v>12761.27</v>
      </c>
      <c r="G54" s="75">
        <f>1-(+F54/E54)</f>
        <v>0.9188264258061496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527</v>
      </c>
      <c r="E60" s="82">
        <f>SUM(E44:E59)</f>
        <v>37285517.41</v>
      </c>
      <c r="F60" s="82">
        <f>SUM(F44:F59)</f>
        <v>3978475.16</v>
      </c>
      <c r="G60" s="83">
        <f>1-(F60/E60)</f>
        <v>0.8932970376607146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4393043.66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69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102</v>
      </c>
      <c r="B9" s="13"/>
      <c r="C9" s="14"/>
      <c r="D9" s="73">
        <v>4</v>
      </c>
      <c r="E9" s="74">
        <v>924876</v>
      </c>
      <c r="F9" s="74">
        <v>118680</v>
      </c>
      <c r="G9" s="75">
        <f>F9/E9</f>
        <v>0.12831990450611758</v>
      </c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105</v>
      </c>
      <c r="B11" s="13"/>
      <c r="C11" s="14"/>
      <c r="D11" s="73">
        <v>3</v>
      </c>
      <c r="E11" s="74">
        <v>1041603</v>
      </c>
      <c r="F11" s="74">
        <v>274255</v>
      </c>
      <c r="G11" s="75">
        <f>F11/E11</f>
        <v>0.2633008929505771</v>
      </c>
      <c r="H11" s="15"/>
    </row>
    <row r="12" spans="1:8" ht="15.75">
      <c r="A12" s="93" t="s">
        <v>67</v>
      </c>
      <c r="B12" s="13"/>
      <c r="C12" s="14"/>
      <c r="D12" s="73">
        <v>2</v>
      </c>
      <c r="E12" s="74">
        <v>2360</v>
      </c>
      <c r="F12" s="74">
        <v>120</v>
      </c>
      <c r="G12" s="75">
        <f>F12/E12</f>
        <v>0.05084745762711865</v>
      </c>
      <c r="H12" s="15"/>
    </row>
    <row r="13" spans="1:8" ht="15.75">
      <c r="A13" s="93" t="s">
        <v>109</v>
      </c>
      <c r="B13" s="13"/>
      <c r="C13" s="14"/>
      <c r="D13" s="73">
        <v>3</v>
      </c>
      <c r="E13" s="74">
        <v>1001078</v>
      </c>
      <c r="F13" s="74">
        <v>406677</v>
      </c>
      <c r="G13" s="75">
        <f>F13/E13</f>
        <v>0.4062390742779284</v>
      </c>
      <c r="H13" s="15"/>
    </row>
    <row r="14" spans="1:8" ht="15.7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14</v>
      </c>
      <c r="B17" s="13"/>
      <c r="C17" s="14"/>
      <c r="D17" s="73">
        <v>2</v>
      </c>
      <c r="E17" s="74">
        <v>387478</v>
      </c>
      <c r="F17" s="74">
        <v>137675</v>
      </c>
      <c r="G17" s="75">
        <f aca="true" t="shared" si="0" ref="G17:G25">F17/E17</f>
        <v>0.35531049504746076</v>
      </c>
      <c r="H17" s="15"/>
    </row>
    <row r="18" spans="1:8" ht="15.75">
      <c r="A18" s="93" t="s">
        <v>15</v>
      </c>
      <c r="B18" s="13"/>
      <c r="C18" s="14"/>
      <c r="D18" s="73">
        <v>2</v>
      </c>
      <c r="E18" s="74">
        <v>1479032</v>
      </c>
      <c r="F18" s="74">
        <v>240642</v>
      </c>
      <c r="G18" s="75">
        <f t="shared" si="0"/>
        <v>0.16270236208547212</v>
      </c>
      <c r="H18" s="15"/>
    </row>
    <row r="19" spans="1:8" ht="15.7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17</v>
      </c>
      <c r="B20" s="13"/>
      <c r="C20" s="14"/>
      <c r="D20" s="73">
        <v>1</v>
      </c>
      <c r="E20" s="74">
        <v>64142</v>
      </c>
      <c r="F20" s="74">
        <v>28145.5</v>
      </c>
      <c r="G20" s="75">
        <f t="shared" si="0"/>
        <v>0.4387998503320757</v>
      </c>
      <c r="H20" s="15"/>
    </row>
    <row r="21" spans="1:8" ht="15.75">
      <c r="A21" s="93" t="s">
        <v>118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55</v>
      </c>
      <c r="B22" s="13"/>
      <c r="C22" s="14"/>
      <c r="D22" s="73">
        <v>7</v>
      </c>
      <c r="E22" s="74">
        <v>5351041</v>
      </c>
      <c r="F22" s="74">
        <v>1133813</v>
      </c>
      <c r="G22" s="75">
        <f t="shared" si="0"/>
        <v>0.2118864348077318</v>
      </c>
      <c r="H22" s="15"/>
    </row>
    <row r="23" spans="1:8" ht="15.75">
      <c r="A23" s="93" t="s">
        <v>56</v>
      </c>
      <c r="B23" s="13"/>
      <c r="C23" s="14"/>
      <c r="D23" s="73">
        <v>3</v>
      </c>
      <c r="E23" s="74">
        <v>1032496</v>
      </c>
      <c r="F23" s="74">
        <v>90160</v>
      </c>
      <c r="G23" s="75">
        <f t="shared" si="0"/>
        <v>0.08732237219320947</v>
      </c>
      <c r="H23" s="15"/>
    </row>
    <row r="24" spans="1:8" ht="15.75">
      <c r="A24" s="94" t="s">
        <v>20</v>
      </c>
      <c r="B24" s="13"/>
      <c r="C24" s="14"/>
      <c r="D24" s="73">
        <v>4</v>
      </c>
      <c r="E24" s="74">
        <v>716334</v>
      </c>
      <c r="F24" s="74">
        <v>130536</v>
      </c>
      <c r="G24" s="75">
        <f t="shared" si="0"/>
        <v>0.18222784343616247</v>
      </c>
      <c r="H24" s="15"/>
    </row>
    <row r="25" spans="1:8" ht="15.75">
      <c r="A25" s="94" t="s">
        <v>21</v>
      </c>
      <c r="B25" s="13"/>
      <c r="C25" s="14"/>
      <c r="D25" s="73">
        <v>22</v>
      </c>
      <c r="E25" s="74">
        <v>156560</v>
      </c>
      <c r="F25" s="74">
        <v>156560</v>
      </c>
      <c r="G25" s="75">
        <f t="shared" si="0"/>
        <v>1</v>
      </c>
      <c r="H25" s="15"/>
    </row>
    <row r="26" spans="1:8" ht="15.7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23</v>
      </c>
      <c r="B27" s="13"/>
      <c r="C27" s="14"/>
      <c r="D27" s="73"/>
      <c r="E27" s="74">
        <v>39242</v>
      </c>
      <c r="F27" s="74">
        <v>2467</v>
      </c>
      <c r="G27" s="75">
        <f>F27/E27</f>
        <v>0.0628663167014933</v>
      </c>
      <c r="H27" s="15"/>
    </row>
    <row r="28" spans="1:8" ht="15.75">
      <c r="A28" s="93" t="s">
        <v>127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2</v>
      </c>
      <c r="E29" s="74">
        <v>105837</v>
      </c>
      <c r="F29" s="74">
        <v>22662</v>
      </c>
      <c r="G29" s="75">
        <f>F29/E29</f>
        <v>0.2141217154681255</v>
      </c>
      <c r="H29" s="15"/>
    </row>
    <row r="30" spans="1:8" ht="15.75">
      <c r="A30" s="70" t="s">
        <v>122</v>
      </c>
      <c r="B30" s="13"/>
      <c r="C30" s="14"/>
      <c r="D30" s="73">
        <v>1</v>
      </c>
      <c r="E30" s="74">
        <v>70602</v>
      </c>
      <c r="F30" s="74">
        <v>16544.5</v>
      </c>
      <c r="G30" s="75">
        <f>F30/E30</f>
        <v>0.23433472139599446</v>
      </c>
      <c r="H30" s="15"/>
    </row>
    <row r="31" spans="1:8" ht="15.75">
      <c r="A31" s="70" t="s">
        <v>128</v>
      </c>
      <c r="B31" s="13"/>
      <c r="C31" s="14"/>
      <c r="D31" s="73"/>
      <c r="E31" s="76"/>
      <c r="F31" s="74"/>
      <c r="G31" s="75"/>
      <c r="H31" s="15"/>
    </row>
    <row r="32" spans="1:8" ht="15.75">
      <c r="A32" s="70" t="s">
        <v>155</v>
      </c>
      <c r="B32" s="13"/>
      <c r="C32" s="14"/>
      <c r="D32" s="73"/>
      <c r="E32" s="76"/>
      <c r="F32" s="74"/>
      <c r="G32" s="75"/>
      <c r="H32" s="15"/>
    </row>
    <row r="33" spans="1:8" ht="15.75">
      <c r="A33" s="70" t="s">
        <v>58</v>
      </c>
      <c r="B33" s="13"/>
      <c r="C33" s="14"/>
      <c r="D33" s="73">
        <v>19</v>
      </c>
      <c r="E33" s="76">
        <v>1615031</v>
      </c>
      <c r="F33" s="76">
        <v>169048</v>
      </c>
      <c r="G33" s="75">
        <f>F33/E33</f>
        <v>0.10467167503286315</v>
      </c>
      <c r="H33" s="15"/>
    </row>
    <row r="34" spans="1:8" ht="15.75">
      <c r="A34" s="93" t="s">
        <v>152</v>
      </c>
      <c r="B34" s="13"/>
      <c r="C34" s="14"/>
      <c r="D34" s="73"/>
      <c r="E34" s="74"/>
      <c r="F34" s="74"/>
      <c r="G34" s="75"/>
      <c r="H34" s="15"/>
    </row>
    <row r="35" spans="1:8" ht="15.75">
      <c r="A35" s="93" t="s">
        <v>99</v>
      </c>
      <c r="B35" s="13"/>
      <c r="C35" s="14"/>
      <c r="D35" s="73">
        <v>2</v>
      </c>
      <c r="E35" s="74">
        <v>322889</v>
      </c>
      <c r="F35" s="74">
        <v>50281.5</v>
      </c>
      <c r="G35" s="75">
        <f>F35/E35</f>
        <v>0.1557237936256732</v>
      </c>
      <c r="H35" s="15"/>
    </row>
    <row r="36" spans="1:8" ht="15">
      <c r="A36" s="16" t="s">
        <v>28</v>
      </c>
      <c r="B36" s="13"/>
      <c r="C36" s="14"/>
      <c r="D36" s="77"/>
      <c r="E36" s="78">
        <v>416725</v>
      </c>
      <c r="F36" s="74">
        <v>70817</v>
      </c>
      <c r="G36" s="79"/>
      <c r="H36" s="15"/>
    </row>
    <row r="37" spans="1:8" ht="15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ht="15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.75">
      <c r="A40" s="19" t="s">
        <v>31</v>
      </c>
      <c r="B40" s="20"/>
      <c r="C40" s="22"/>
      <c r="D40" s="81">
        <f>SUM(D9:D39)</f>
        <v>77</v>
      </c>
      <c r="E40" s="82">
        <f>SUM(E9:E39)</f>
        <v>14727326</v>
      </c>
      <c r="F40" s="82">
        <f>SUM(F9:F39)</f>
        <v>3049083.5</v>
      </c>
      <c r="G40" s="83">
        <f>F40/E40</f>
        <v>0.20703578504339484</v>
      </c>
      <c r="H40" s="2"/>
    </row>
    <row r="41" spans="1:8" ht="15.75">
      <c r="A41" s="22"/>
      <c r="B41" s="22"/>
      <c r="C41" s="24"/>
      <c r="D41" s="84"/>
      <c r="E41" s="85"/>
      <c r="F41" s="86"/>
      <c r="G41" s="86"/>
      <c r="H41" s="2"/>
    </row>
    <row r="42" spans="1:8" ht="18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>
      <c r="A45" s="27" t="s">
        <v>33</v>
      </c>
      <c r="B45" s="28"/>
      <c r="C45" s="14"/>
      <c r="D45" s="73">
        <v>187</v>
      </c>
      <c r="E45" s="74">
        <v>33637973.22</v>
      </c>
      <c r="F45" s="74">
        <v>1837027.39</v>
      </c>
      <c r="G45" s="75">
        <f aca="true" t="shared" si="1" ref="G45:G51">1-(+F45/E45)</f>
        <v>0.9453882854955196</v>
      </c>
      <c r="H45" s="15"/>
    </row>
    <row r="46" spans="1:8" ht="15.75">
      <c r="A46" s="27" t="s">
        <v>34</v>
      </c>
      <c r="B46" s="28"/>
      <c r="C46" s="14"/>
      <c r="D46" s="73">
        <v>4</v>
      </c>
      <c r="E46" s="74">
        <v>4391571.07</v>
      </c>
      <c r="F46" s="74">
        <v>482234.02</v>
      </c>
      <c r="G46" s="75">
        <f t="shared" si="1"/>
        <v>0.8901910017364242</v>
      </c>
      <c r="H46" s="15"/>
    </row>
    <row r="47" spans="1:8" ht="15.75">
      <c r="A47" s="27" t="s">
        <v>35</v>
      </c>
      <c r="B47" s="28"/>
      <c r="C47" s="14"/>
      <c r="D47" s="73">
        <v>286</v>
      </c>
      <c r="E47" s="74">
        <v>25651141.25</v>
      </c>
      <c r="F47" s="74">
        <v>1396373.44</v>
      </c>
      <c r="G47" s="75">
        <f t="shared" si="1"/>
        <v>0.9455629117476401</v>
      </c>
      <c r="H47" s="15"/>
    </row>
    <row r="48" spans="1:8" ht="15.75">
      <c r="A48" s="27" t="s">
        <v>36</v>
      </c>
      <c r="B48" s="28"/>
      <c r="C48" s="14"/>
      <c r="D48" s="73">
        <v>23</v>
      </c>
      <c r="E48" s="74">
        <v>994003.5</v>
      </c>
      <c r="F48" s="74">
        <v>47016</v>
      </c>
      <c r="G48" s="75">
        <f t="shared" si="1"/>
        <v>0.9527003677552444</v>
      </c>
      <c r="H48" s="15"/>
    </row>
    <row r="49" spans="1:8" ht="15.75">
      <c r="A49" s="27" t="s">
        <v>37</v>
      </c>
      <c r="B49" s="28"/>
      <c r="C49" s="14"/>
      <c r="D49" s="73">
        <v>148</v>
      </c>
      <c r="E49" s="74">
        <v>15605775.68</v>
      </c>
      <c r="F49" s="74">
        <v>1016846.04</v>
      </c>
      <c r="G49" s="75">
        <f t="shared" si="1"/>
        <v>0.9348416854855113</v>
      </c>
      <c r="H49" s="15"/>
    </row>
    <row r="50" spans="1:8" ht="15.75">
      <c r="A50" s="27" t="s">
        <v>38</v>
      </c>
      <c r="B50" s="28"/>
      <c r="C50" s="14"/>
      <c r="D50" s="73">
        <v>3</v>
      </c>
      <c r="E50" s="74">
        <v>365975</v>
      </c>
      <c r="F50" s="74">
        <v>42630.1</v>
      </c>
      <c r="G50" s="75">
        <f t="shared" si="1"/>
        <v>0.8835163604071317</v>
      </c>
      <c r="H50" s="15"/>
    </row>
    <row r="51" spans="1:8" ht="15.75">
      <c r="A51" s="27" t="s">
        <v>39</v>
      </c>
      <c r="B51" s="28"/>
      <c r="C51" s="14"/>
      <c r="D51" s="73">
        <v>23</v>
      </c>
      <c r="E51" s="74">
        <v>2193980</v>
      </c>
      <c r="F51" s="74">
        <v>263994.86</v>
      </c>
      <c r="G51" s="75">
        <f t="shared" si="1"/>
        <v>0.879673078150211</v>
      </c>
      <c r="H51" s="15"/>
    </row>
    <row r="52" spans="1:8" ht="15.7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41</v>
      </c>
      <c r="B53" s="28"/>
      <c r="C53" s="14"/>
      <c r="D53" s="73">
        <v>4</v>
      </c>
      <c r="E53" s="74">
        <v>315200</v>
      </c>
      <c r="F53" s="74">
        <v>14150</v>
      </c>
      <c r="G53" s="75">
        <f>1-(+F53/E53)</f>
        <v>0.9551078680203046</v>
      </c>
      <c r="H53" s="15"/>
    </row>
    <row r="54" spans="1:8" ht="15.75">
      <c r="A54" s="29" t="s">
        <v>60</v>
      </c>
      <c r="B54" s="30"/>
      <c r="C54" s="14"/>
      <c r="D54" s="73">
        <v>2</v>
      </c>
      <c r="E54" s="74">
        <v>71900</v>
      </c>
      <c r="F54" s="74">
        <v>14300</v>
      </c>
      <c r="G54" s="75">
        <f>1-(+F54/E54)</f>
        <v>0.8011126564673157</v>
      </c>
      <c r="H54" s="15"/>
    </row>
    <row r="55" spans="1:8" ht="15.75">
      <c r="A55" s="27" t="s">
        <v>61</v>
      </c>
      <c r="B55" s="30"/>
      <c r="C55" s="14"/>
      <c r="D55" s="73">
        <v>1194</v>
      </c>
      <c r="E55" s="74">
        <v>127973625.11</v>
      </c>
      <c r="F55" s="74">
        <v>14035517.76</v>
      </c>
      <c r="G55" s="75">
        <f>1-(+F55/E55)</f>
        <v>0.8903249185296132</v>
      </c>
      <c r="H55" s="15"/>
    </row>
    <row r="56" spans="1:8" ht="15.7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>
      <c r="A61" s="32"/>
      <c r="B61" s="18"/>
      <c r="C61" s="21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33"/>
      <c r="D62" s="81">
        <f>SUM(D45:D58)</f>
        <v>1874</v>
      </c>
      <c r="E62" s="82">
        <f>SUM(E45:E61)</f>
        <v>211201144.82999998</v>
      </c>
      <c r="F62" s="82">
        <f>SUM(F45:F61)</f>
        <v>19150089.61</v>
      </c>
      <c r="G62" s="83">
        <f>1-(+F62/E62)</f>
        <v>0.9093277187232376</v>
      </c>
      <c r="H62" s="2"/>
    </row>
    <row r="63" spans="1:8" ht="18">
      <c r="A63" s="33"/>
      <c r="B63" s="33"/>
      <c r="C63" s="36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36"/>
      <c r="E64" s="36"/>
      <c r="F64" s="37">
        <f>F62+F40</f>
        <v>22199173.11</v>
      </c>
      <c r="G64" s="36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141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102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>
        <v>8</v>
      </c>
      <c r="E10" s="99">
        <v>2728872</v>
      </c>
      <c r="F10" s="74">
        <v>246581.5</v>
      </c>
      <c r="G10" s="100">
        <f>F10/E10</f>
        <v>0.09036022942813002</v>
      </c>
      <c r="H10" s="15"/>
    </row>
    <row r="11" spans="1:8" ht="15.75">
      <c r="A11" s="93" t="s">
        <v>105</v>
      </c>
      <c r="B11" s="13"/>
      <c r="C11" s="14"/>
      <c r="D11" s="73">
        <v>10</v>
      </c>
      <c r="E11" s="99">
        <v>1612133</v>
      </c>
      <c r="F11" s="74">
        <v>422572.5</v>
      </c>
      <c r="G11" s="100">
        <f>F11/E11</f>
        <v>0.26212012284346264</v>
      </c>
      <c r="H11" s="15"/>
    </row>
    <row r="12" spans="1:8" ht="15.7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>
      <c r="A13" s="93" t="s">
        <v>109</v>
      </c>
      <c r="B13" s="13"/>
      <c r="C13" s="14"/>
      <c r="D13" s="73"/>
      <c r="E13" s="99"/>
      <c r="F13" s="74"/>
      <c r="G13" s="100"/>
      <c r="H13" s="15"/>
    </row>
    <row r="14" spans="1:8" ht="15.75">
      <c r="A14" s="93" t="s">
        <v>25</v>
      </c>
      <c r="B14" s="13"/>
      <c r="C14" s="14"/>
      <c r="D14" s="73">
        <v>2</v>
      </c>
      <c r="E14" s="99">
        <v>533890</v>
      </c>
      <c r="F14" s="74">
        <v>222094</v>
      </c>
      <c r="G14" s="100">
        <f>F14/E14</f>
        <v>0.4159920582891607</v>
      </c>
      <c r="H14" s="15"/>
    </row>
    <row r="15" spans="1:8" ht="15.7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>
      <c r="A17" s="93" t="s">
        <v>14</v>
      </c>
      <c r="B17" s="13"/>
      <c r="C17" s="14"/>
      <c r="D17" s="73">
        <v>2</v>
      </c>
      <c r="E17" s="99">
        <v>742336</v>
      </c>
      <c r="F17" s="74">
        <v>98171</v>
      </c>
      <c r="G17" s="75">
        <f aca="true" t="shared" si="0" ref="G17:G23">F17/E17</f>
        <v>0.1322460449176653</v>
      </c>
      <c r="H17" s="15"/>
    </row>
    <row r="18" spans="1:8" ht="15.75">
      <c r="A18" s="93" t="s">
        <v>15</v>
      </c>
      <c r="B18" s="13"/>
      <c r="C18" s="14"/>
      <c r="D18" s="73">
        <v>2</v>
      </c>
      <c r="E18" s="99">
        <v>1225689</v>
      </c>
      <c r="F18" s="74">
        <v>127677.5</v>
      </c>
      <c r="G18" s="100">
        <f t="shared" si="0"/>
        <v>0.10416794145986462</v>
      </c>
      <c r="H18" s="15"/>
    </row>
    <row r="19" spans="1:8" ht="15.75">
      <c r="A19" s="93" t="s">
        <v>54</v>
      </c>
      <c r="B19" s="13"/>
      <c r="C19" s="14"/>
      <c r="D19" s="73">
        <v>2</v>
      </c>
      <c r="E19" s="99">
        <v>617894</v>
      </c>
      <c r="F19" s="74">
        <v>111495.5</v>
      </c>
      <c r="G19" s="75">
        <f t="shared" si="0"/>
        <v>0.1804443804277109</v>
      </c>
      <c r="H19" s="15"/>
    </row>
    <row r="20" spans="1:8" ht="15.7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118</v>
      </c>
      <c r="B21" s="13"/>
      <c r="C21" s="14"/>
      <c r="D21" s="73"/>
      <c r="E21" s="99"/>
      <c r="F21" s="74"/>
      <c r="G21" s="75"/>
      <c r="H21" s="15"/>
    </row>
    <row r="22" spans="1:8" ht="15.75">
      <c r="A22" s="93" t="s">
        <v>55</v>
      </c>
      <c r="B22" s="13"/>
      <c r="C22" s="14"/>
      <c r="D22" s="73">
        <v>7</v>
      </c>
      <c r="E22" s="99">
        <v>3086250</v>
      </c>
      <c r="F22" s="74">
        <v>1019903</v>
      </c>
      <c r="G22" s="75">
        <f t="shared" si="0"/>
        <v>0.3304667476711219</v>
      </c>
      <c r="H22" s="15"/>
    </row>
    <row r="23" spans="1:8" ht="15.75">
      <c r="A23" s="93" t="s">
        <v>56</v>
      </c>
      <c r="B23" s="13"/>
      <c r="C23" s="14"/>
      <c r="D23" s="73">
        <v>3</v>
      </c>
      <c r="E23" s="99">
        <v>1004726</v>
      </c>
      <c r="F23" s="74">
        <v>256959</v>
      </c>
      <c r="G23" s="75">
        <f t="shared" si="0"/>
        <v>0.2557503239689229</v>
      </c>
      <c r="H23" s="15"/>
    </row>
    <row r="24" spans="1:8" ht="15.75">
      <c r="A24" s="94" t="s">
        <v>20</v>
      </c>
      <c r="B24" s="13"/>
      <c r="C24" s="14"/>
      <c r="D24" s="73">
        <v>3</v>
      </c>
      <c r="E24" s="99">
        <v>889827</v>
      </c>
      <c r="F24" s="74">
        <v>180544</v>
      </c>
      <c r="G24" s="75">
        <f>F24/E24</f>
        <v>0.2028978666639695</v>
      </c>
      <c r="H24" s="15"/>
    </row>
    <row r="25" spans="1:8" ht="15.75">
      <c r="A25" s="94" t="s">
        <v>21</v>
      </c>
      <c r="B25" s="13"/>
      <c r="C25" s="14"/>
      <c r="D25" s="73">
        <v>13</v>
      </c>
      <c r="E25" s="99">
        <v>262401</v>
      </c>
      <c r="F25" s="74">
        <v>262401</v>
      </c>
      <c r="G25" s="75">
        <f>F25/E25</f>
        <v>1</v>
      </c>
      <c r="H25" s="15"/>
    </row>
    <row r="26" spans="1:8" ht="15.7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23</v>
      </c>
      <c r="B27" s="13"/>
      <c r="C27" s="14"/>
      <c r="D27" s="73"/>
      <c r="E27" s="99">
        <v>66324</v>
      </c>
      <c r="F27" s="74">
        <v>29044</v>
      </c>
      <c r="G27" s="75">
        <f>F27/E27</f>
        <v>0.4379108618298052</v>
      </c>
      <c r="H27" s="15"/>
    </row>
    <row r="28" spans="1:8" ht="15.75">
      <c r="A28" s="93" t="s">
        <v>127</v>
      </c>
      <c r="B28" s="13"/>
      <c r="C28" s="14"/>
      <c r="D28" s="73"/>
      <c r="E28" s="99"/>
      <c r="F28" s="74"/>
      <c r="G28" s="100"/>
      <c r="H28" s="15"/>
    </row>
    <row r="29" spans="1:8" ht="15.75">
      <c r="A29" s="70" t="s">
        <v>24</v>
      </c>
      <c r="B29" s="13"/>
      <c r="C29" s="14"/>
      <c r="D29" s="73">
        <v>1</v>
      </c>
      <c r="E29" s="99">
        <v>204765</v>
      </c>
      <c r="F29" s="74">
        <v>117251</v>
      </c>
      <c r="G29" s="75">
        <f>F29/E29</f>
        <v>0.5726125070202427</v>
      </c>
      <c r="H29" s="15"/>
    </row>
    <row r="30" spans="1:8" ht="15.75">
      <c r="A30" s="70" t="s">
        <v>122</v>
      </c>
      <c r="B30" s="13"/>
      <c r="C30" s="14"/>
      <c r="D30" s="101"/>
      <c r="E30" s="99"/>
      <c r="F30" s="99"/>
      <c r="G30" s="102"/>
      <c r="H30" s="15"/>
    </row>
    <row r="31" spans="1:8" ht="15.75">
      <c r="A31" s="70" t="s">
        <v>128</v>
      </c>
      <c r="B31" s="13"/>
      <c r="C31" s="14"/>
      <c r="D31" s="73"/>
      <c r="E31" s="103"/>
      <c r="F31" s="74"/>
      <c r="G31" s="100"/>
      <c r="H31" s="15"/>
    </row>
    <row r="32" spans="1:8" ht="15.75">
      <c r="A32" s="70" t="s">
        <v>155</v>
      </c>
      <c r="B32" s="13"/>
      <c r="C32" s="14"/>
      <c r="D32" s="73">
        <v>1</v>
      </c>
      <c r="E32" s="103">
        <v>170232</v>
      </c>
      <c r="F32" s="74">
        <v>47850.5</v>
      </c>
      <c r="G32" s="100">
        <f>F32/E32</f>
        <v>0.28108992433854973</v>
      </c>
      <c r="H32" s="15"/>
    </row>
    <row r="33" spans="1:8" ht="15.75">
      <c r="A33" s="70" t="s">
        <v>58</v>
      </c>
      <c r="B33" s="13"/>
      <c r="C33" s="14"/>
      <c r="D33" s="73"/>
      <c r="E33" s="103"/>
      <c r="F33" s="76"/>
      <c r="G33" s="100"/>
      <c r="H33" s="15"/>
    </row>
    <row r="34" spans="1:8" ht="15.75">
      <c r="A34" s="93" t="s">
        <v>152</v>
      </c>
      <c r="B34" s="13"/>
      <c r="C34" s="14"/>
      <c r="D34" s="73">
        <v>2</v>
      </c>
      <c r="E34" s="99">
        <v>400510</v>
      </c>
      <c r="F34" s="74">
        <v>163058.5</v>
      </c>
      <c r="G34" s="100">
        <f>F34/E34</f>
        <v>0.40712716286734413</v>
      </c>
      <c r="H34" s="15"/>
    </row>
    <row r="35" spans="1:8" ht="15.75">
      <c r="A35" s="93" t="s">
        <v>99</v>
      </c>
      <c r="B35" s="13"/>
      <c r="C35" s="14"/>
      <c r="D35" s="73"/>
      <c r="E35" s="99"/>
      <c r="F35" s="74"/>
      <c r="G35" s="100"/>
      <c r="H35" s="15"/>
    </row>
    <row r="36" spans="1:8" ht="15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ht="15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.75">
      <c r="A40" s="19" t="s">
        <v>31</v>
      </c>
      <c r="B40" s="20"/>
      <c r="C40" s="22"/>
      <c r="D40" s="81">
        <f>SUM(D9:D39)</f>
        <v>56</v>
      </c>
      <c r="E40" s="82">
        <f>SUM(E9:E39)</f>
        <v>13545849</v>
      </c>
      <c r="F40" s="82">
        <f>SUM(F9:F39)</f>
        <v>3305603</v>
      </c>
      <c r="G40" s="83">
        <f>F40/E40</f>
        <v>0.24403069899863788</v>
      </c>
      <c r="H40" s="2"/>
    </row>
    <row r="41" spans="1:8" ht="15.75">
      <c r="A41" s="22"/>
      <c r="B41" s="22"/>
      <c r="C41" s="24"/>
      <c r="D41" s="84"/>
      <c r="E41" s="85"/>
      <c r="F41" s="86"/>
      <c r="G41" s="86"/>
      <c r="H41" s="2"/>
    </row>
    <row r="42" spans="1:8" ht="18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>
      <c r="A45" s="27" t="s">
        <v>33</v>
      </c>
      <c r="B45" s="28"/>
      <c r="C45" s="14"/>
      <c r="D45" s="73">
        <v>52</v>
      </c>
      <c r="E45" s="74">
        <v>8479396.95</v>
      </c>
      <c r="F45" s="74">
        <v>514332.31</v>
      </c>
      <c r="G45" s="75">
        <f>1-(+F45/E45)</f>
        <v>0.9393432913881924</v>
      </c>
      <c r="H45" s="15"/>
    </row>
    <row r="46" spans="1:8" ht="15.75">
      <c r="A46" s="27" t="s">
        <v>34</v>
      </c>
      <c r="B46" s="28"/>
      <c r="C46" s="14"/>
      <c r="D46" s="73">
        <v>12</v>
      </c>
      <c r="E46" s="74">
        <v>5439928.58</v>
      </c>
      <c r="F46" s="74">
        <v>537510.92</v>
      </c>
      <c r="G46" s="75">
        <f aca="true" t="shared" si="1" ref="G46:G55">1-(+F46/E46)</f>
        <v>0.9011915483640411</v>
      </c>
      <c r="H46" s="15"/>
    </row>
    <row r="47" spans="1:8" ht="15.75">
      <c r="A47" s="27" t="s">
        <v>35</v>
      </c>
      <c r="B47" s="28"/>
      <c r="C47" s="14"/>
      <c r="D47" s="73">
        <v>135</v>
      </c>
      <c r="E47" s="74">
        <v>11678059.05</v>
      </c>
      <c r="F47" s="74">
        <v>840611.94</v>
      </c>
      <c r="G47" s="75">
        <f t="shared" si="1"/>
        <v>0.9280178378615066</v>
      </c>
      <c r="H47" s="15"/>
    </row>
    <row r="48" spans="1:8" ht="15.7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>
      <c r="A49" s="27" t="s">
        <v>37</v>
      </c>
      <c r="B49" s="28"/>
      <c r="C49" s="14"/>
      <c r="D49" s="73">
        <v>108</v>
      </c>
      <c r="E49" s="74">
        <v>20332830.58</v>
      </c>
      <c r="F49" s="74">
        <v>1434180.16</v>
      </c>
      <c r="G49" s="75">
        <f t="shared" si="1"/>
        <v>0.9294648054850413</v>
      </c>
      <c r="H49" s="15"/>
    </row>
    <row r="50" spans="1:8" ht="15.75">
      <c r="A50" s="27" t="s">
        <v>38</v>
      </c>
      <c r="B50" s="28"/>
      <c r="C50" s="14"/>
      <c r="D50" s="73">
        <v>2</v>
      </c>
      <c r="E50" s="74">
        <v>2126584</v>
      </c>
      <c r="F50" s="74">
        <v>56415</v>
      </c>
      <c r="G50" s="75">
        <f t="shared" si="1"/>
        <v>0.9734715393325634</v>
      </c>
      <c r="H50" s="15"/>
    </row>
    <row r="51" spans="1:8" ht="15.75">
      <c r="A51" s="27" t="s">
        <v>39</v>
      </c>
      <c r="B51" s="28"/>
      <c r="C51" s="14"/>
      <c r="D51" s="73">
        <v>9</v>
      </c>
      <c r="E51" s="74">
        <v>2206705</v>
      </c>
      <c r="F51" s="74">
        <v>264910</v>
      </c>
      <c r="G51" s="75">
        <f t="shared" si="1"/>
        <v>0.8799522364792757</v>
      </c>
      <c r="H51" s="15"/>
    </row>
    <row r="52" spans="1:8" ht="15.75">
      <c r="A52" s="27" t="s">
        <v>40</v>
      </c>
      <c r="B52" s="28"/>
      <c r="C52" s="14"/>
      <c r="D52" s="73">
        <v>2</v>
      </c>
      <c r="E52" s="74">
        <v>316300</v>
      </c>
      <c r="F52" s="74">
        <v>27880</v>
      </c>
      <c r="G52" s="75">
        <f t="shared" si="1"/>
        <v>0.9118558330698704</v>
      </c>
      <c r="H52" s="15"/>
    </row>
    <row r="53" spans="1:8" ht="15.75">
      <c r="A53" s="27" t="s">
        <v>41</v>
      </c>
      <c r="B53" s="28"/>
      <c r="C53" s="14"/>
      <c r="D53" s="73">
        <v>2</v>
      </c>
      <c r="E53" s="74">
        <v>431475</v>
      </c>
      <c r="F53" s="74">
        <v>62325</v>
      </c>
      <c r="G53" s="75">
        <f t="shared" si="1"/>
        <v>0.8555536241960716</v>
      </c>
      <c r="H53" s="15"/>
    </row>
    <row r="54" spans="1:8" ht="15.75">
      <c r="A54" s="29" t="s">
        <v>60</v>
      </c>
      <c r="B54" s="30"/>
      <c r="C54" s="14"/>
      <c r="D54" s="73">
        <v>3</v>
      </c>
      <c r="E54" s="74">
        <v>236200</v>
      </c>
      <c r="F54" s="74">
        <v>49200</v>
      </c>
      <c r="G54" s="75">
        <f t="shared" si="1"/>
        <v>0.7917019475021169</v>
      </c>
      <c r="H54" s="15"/>
    </row>
    <row r="55" spans="1:8" ht="15.75">
      <c r="A55" s="27" t="s">
        <v>61</v>
      </c>
      <c r="B55" s="30"/>
      <c r="C55" s="14"/>
      <c r="D55" s="73">
        <v>661</v>
      </c>
      <c r="E55" s="74">
        <v>74279509.95</v>
      </c>
      <c r="F55" s="74">
        <v>8637246.27</v>
      </c>
      <c r="G55" s="75">
        <f t="shared" si="1"/>
        <v>0.8837196654122514</v>
      </c>
      <c r="H55" s="15"/>
    </row>
    <row r="56" spans="1:8" ht="15.7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21"/>
      <c r="D61" s="77"/>
      <c r="E61" s="97"/>
      <c r="F61" s="80"/>
      <c r="G61" s="79"/>
      <c r="H61" s="2"/>
    </row>
    <row r="62" spans="1:8" ht="18">
      <c r="A62" s="20" t="s">
        <v>45</v>
      </c>
      <c r="B62" s="20"/>
      <c r="C62" s="39"/>
      <c r="D62" s="81">
        <f>SUM(D45:D58)</f>
        <v>986</v>
      </c>
      <c r="E62" s="82">
        <f>SUM(E45:E61)</f>
        <v>125526989.11</v>
      </c>
      <c r="F62" s="82">
        <f>SUM(F45:F61)</f>
        <v>12424611.6</v>
      </c>
      <c r="G62" s="83">
        <f>1-(F62/E62)</f>
        <v>0.9010203965848951</v>
      </c>
      <c r="H62" s="2"/>
    </row>
    <row r="63" spans="1:8" ht="18">
      <c r="A63" s="33"/>
      <c r="B63" s="33"/>
      <c r="C63" s="39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F62+F40</f>
        <v>15730214.6</v>
      </c>
      <c r="G64" s="36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116"/>
      <c r="B71" s="117"/>
      <c r="C71" s="117"/>
      <c r="D71" s="117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>
        <v>5</v>
      </c>
      <c r="E10" s="74">
        <v>516146</v>
      </c>
      <c r="F10" s="74">
        <v>127530</v>
      </c>
      <c r="G10" s="75">
        <f>F10/E10</f>
        <v>0.2470812522038338</v>
      </c>
      <c r="H10" s="15"/>
    </row>
    <row r="11" spans="1:8" ht="15.75">
      <c r="A11" s="93" t="s">
        <v>102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63</v>
      </c>
      <c r="B12" s="13"/>
      <c r="C12" s="14"/>
      <c r="D12" s="73">
        <v>1</v>
      </c>
      <c r="E12" s="74">
        <v>89696</v>
      </c>
      <c r="F12" s="74">
        <v>25412.5</v>
      </c>
      <c r="G12" s="75">
        <f>F12/E12</f>
        <v>0.2833180966821263</v>
      </c>
      <c r="H12" s="15"/>
    </row>
    <row r="13" spans="1:8" ht="15.7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133</v>
      </c>
      <c r="B14" s="13"/>
      <c r="C14" s="14"/>
      <c r="D14" s="73">
        <v>4</v>
      </c>
      <c r="E14" s="74">
        <v>2605830</v>
      </c>
      <c r="F14" s="74">
        <v>527690</v>
      </c>
      <c r="G14" s="75">
        <f>F14/E14</f>
        <v>0.20250361688982013</v>
      </c>
      <c r="H14" s="15"/>
    </row>
    <row r="15" spans="1:8" ht="15.7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113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135</v>
      </c>
      <c r="B17" s="13"/>
      <c r="C17" s="14"/>
      <c r="D17" s="73">
        <v>1</v>
      </c>
      <c r="E17" s="74">
        <v>388121</v>
      </c>
      <c r="F17" s="74">
        <v>26518</v>
      </c>
      <c r="G17" s="75">
        <f>F17/E17</f>
        <v>0.06832405358122853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593623</v>
      </c>
      <c r="F18" s="74">
        <v>180198</v>
      </c>
      <c r="G18" s="75">
        <f>F18/E18</f>
        <v>0.30355629751542645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103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128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159</v>
      </c>
      <c r="B22" s="13"/>
      <c r="C22" s="14"/>
      <c r="D22" s="73">
        <v>2</v>
      </c>
      <c r="E22" s="74">
        <v>98739</v>
      </c>
      <c r="F22" s="74">
        <v>-8782.5</v>
      </c>
      <c r="G22" s="75">
        <f>F22/E22</f>
        <v>-0.08894661683833135</v>
      </c>
      <c r="H22" s="15"/>
    </row>
    <row r="23" spans="1:8" ht="15.75">
      <c r="A23" s="93" t="s">
        <v>120</v>
      </c>
      <c r="B23" s="13"/>
      <c r="C23" s="14"/>
      <c r="D23" s="73">
        <v>8</v>
      </c>
      <c r="E23" s="74">
        <v>1140780</v>
      </c>
      <c r="F23" s="74">
        <v>259866</v>
      </c>
      <c r="G23" s="75">
        <f>F23/E23</f>
        <v>0.22779677063062115</v>
      </c>
      <c r="H23" s="15"/>
    </row>
    <row r="24" spans="1:8" ht="15.75">
      <c r="A24" s="93" t="s">
        <v>160</v>
      </c>
      <c r="B24" s="13"/>
      <c r="C24" s="14"/>
      <c r="D24" s="73">
        <v>1</v>
      </c>
      <c r="E24" s="74">
        <v>641645</v>
      </c>
      <c r="F24" s="74">
        <v>50478.5</v>
      </c>
      <c r="G24" s="75">
        <f>F24/E24</f>
        <v>0.07867044861255056</v>
      </c>
      <c r="H24" s="15"/>
    </row>
    <row r="25" spans="1:8" ht="15.75">
      <c r="A25" s="94" t="s">
        <v>20</v>
      </c>
      <c r="B25" s="13"/>
      <c r="C25" s="14"/>
      <c r="D25" s="73">
        <v>1</v>
      </c>
      <c r="E25" s="74">
        <v>44239</v>
      </c>
      <c r="F25" s="74">
        <v>8031</v>
      </c>
      <c r="G25" s="75">
        <f>F25/E25</f>
        <v>0.1815366531793214</v>
      </c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150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111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104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24</v>
      </c>
      <c r="E39" s="82">
        <f>SUM(E9:E38)</f>
        <v>6118819</v>
      </c>
      <c r="F39" s="82">
        <f>SUM(F9:F38)</f>
        <v>1196941.5</v>
      </c>
      <c r="G39" s="83">
        <f>F39/E39</f>
        <v>0.19561642532652135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53</v>
      </c>
      <c r="E46" s="74">
        <v>2061694.5</v>
      </c>
      <c r="F46" s="74">
        <v>187865.73</v>
      </c>
      <c r="G46" s="75">
        <f>1-(+F46/E46)</f>
        <v>0.9088779981709221</v>
      </c>
      <c r="H46" s="15"/>
    </row>
    <row r="47" spans="1:8" ht="15.75">
      <c r="A47" s="27" t="s">
        <v>36</v>
      </c>
      <c r="B47" s="28"/>
      <c r="C47" s="14"/>
      <c r="D47" s="73">
        <v>4</v>
      </c>
      <c r="E47" s="74">
        <v>1228609.5</v>
      </c>
      <c r="F47" s="74">
        <v>67694.5</v>
      </c>
      <c r="G47" s="75"/>
      <c r="H47" s="15"/>
    </row>
    <row r="48" spans="1:8" ht="15.75">
      <c r="A48" s="27" t="s">
        <v>37</v>
      </c>
      <c r="B48" s="28"/>
      <c r="C48" s="14"/>
      <c r="D48" s="73">
        <v>54</v>
      </c>
      <c r="E48" s="74">
        <v>5276431</v>
      </c>
      <c r="F48" s="74">
        <v>482393.69</v>
      </c>
      <c r="G48" s="75">
        <f>1-(+F48/E48)</f>
        <v>0.90857576077466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18</v>
      </c>
      <c r="E50" s="74">
        <v>967980</v>
      </c>
      <c r="F50" s="74">
        <v>84873.97</v>
      </c>
      <c r="G50" s="75">
        <f>1-(+F50/E50)</f>
        <v>0.912318467323705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>
      <c r="A54" s="27" t="s">
        <v>61</v>
      </c>
      <c r="B54" s="30"/>
      <c r="C54" s="14"/>
      <c r="D54" s="73">
        <v>560</v>
      </c>
      <c r="E54" s="74">
        <v>46737859.65</v>
      </c>
      <c r="F54" s="74">
        <v>5747133.55</v>
      </c>
      <c r="G54" s="75">
        <f>1-(+F54/E54)</f>
        <v>0.8770347295952822</v>
      </c>
      <c r="H54" s="15"/>
    </row>
    <row r="55" spans="1:8" ht="15.7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>
      <c r="A56" s="72" t="s">
        <v>130</v>
      </c>
      <c r="B56" s="30"/>
      <c r="C56" s="14"/>
      <c r="D56" s="73">
        <v>211</v>
      </c>
      <c r="E56" s="74">
        <v>32651830.27</v>
      </c>
      <c r="F56" s="74">
        <v>3378797.22</v>
      </c>
      <c r="G56" s="75">
        <f>1-(+F56/E56)</f>
        <v>0.8965204341667674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900</v>
      </c>
      <c r="E62" s="82">
        <f>SUM(E44:E61)</f>
        <v>88924404.92</v>
      </c>
      <c r="F62" s="82">
        <f>SUM(F44:F61)</f>
        <v>9948758.66</v>
      </c>
      <c r="G62" s="83">
        <f>1-(+F62/E62)</f>
        <v>0.8881211668613324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11145700.16</v>
      </c>
      <c r="G64" s="36"/>
      <c r="H64" s="2"/>
    </row>
    <row r="65" spans="1:8" ht="18">
      <c r="A65" s="38"/>
      <c r="B65" s="39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37"/>
      <c r="F72" s="2"/>
      <c r="G72" s="2"/>
      <c r="H72" s="2"/>
    </row>
    <row r="73" spans="1:8" ht="18">
      <c r="A73" s="43"/>
      <c r="B73" s="39"/>
      <c r="C73" s="39"/>
      <c r="D73" s="39"/>
      <c r="E73" s="44"/>
      <c r="F73" s="2"/>
      <c r="G73" s="2"/>
      <c r="H73" s="2"/>
    </row>
    <row r="74" spans="1:8" ht="18">
      <c r="A74" s="43"/>
      <c r="B74" s="39"/>
      <c r="C74" s="39"/>
      <c r="D74" s="39"/>
      <c r="E74" s="45"/>
      <c r="F74" s="2"/>
      <c r="G74" s="2"/>
      <c r="H74" s="2"/>
    </row>
    <row r="75" spans="1:8" ht="18">
      <c r="A75" s="43"/>
      <c r="B75" s="39"/>
      <c r="C75" s="39"/>
      <c r="D75" s="39"/>
      <c r="E75" s="46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37"/>
      <c r="F77" s="2"/>
      <c r="G77" s="2"/>
      <c r="H77" s="2"/>
    </row>
    <row r="78" spans="1:8" ht="18">
      <c r="A78" s="43"/>
      <c r="B78" s="39"/>
      <c r="C78" s="39"/>
      <c r="D78" s="39"/>
      <c r="E78" s="44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5"/>
      <c r="F81" s="2"/>
      <c r="G81" s="2"/>
      <c r="H81" s="2"/>
    </row>
    <row r="82" spans="1:8" ht="18">
      <c r="A82" s="43"/>
      <c r="B82" s="39"/>
      <c r="C82" s="39"/>
      <c r="D82" s="39"/>
      <c r="E82" s="47"/>
      <c r="F82" s="2"/>
      <c r="G82" s="2"/>
      <c r="H82" s="2"/>
    </row>
    <row r="83" spans="1:8" ht="18">
      <c r="A83" s="43"/>
      <c r="B83" s="39"/>
      <c r="C83" s="39"/>
      <c r="D83" s="39"/>
      <c r="E83" s="39"/>
      <c r="F83" s="2"/>
      <c r="G83" s="2"/>
      <c r="H83" s="2"/>
    </row>
    <row r="84" spans="1:8" ht="15.7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>
      <c r="A11" s="93" t="s">
        <v>102</v>
      </c>
      <c r="B11" s="13"/>
      <c r="C11" s="14"/>
      <c r="D11" s="73">
        <v>7</v>
      </c>
      <c r="E11" s="99">
        <v>817162</v>
      </c>
      <c r="F11" s="74">
        <v>115580</v>
      </c>
      <c r="G11" s="75">
        <f aca="true" t="shared" si="0" ref="G11:G23">F11/E11</f>
        <v>0.1414407424721169</v>
      </c>
      <c r="H11" s="15"/>
    </row>
    <row r="12" spans="1:8" ht="15.7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>
      <c r="A13" s="93" t="s">
        <v>64</v>
      </c>
      <c r="B13" s="13"/>
      <c r="C13" s="14"/>
      <c r="D13" s="73">
        <v>1</v>
      </c>
      <c r="E13" s="99">
        <v>159510</v>
      </c>
      <c r="F13" s="74">
        <v>42906</v>
      </c>
      <c r="G13" s="75">
        <f t="shared" si="0"/>
        <v>0.2689862704532631</v>
      </c>
      <c r="H13" s="15"/>
    </row>
    <row r="14" spans="1:8" ht="15.75">
      <c r="A14" s="93" t="s">
        <v>133</v>
      </c>
      <c r="B14" s="13"/>
      <c r="C14" s="14"/>
      <c r="D14" s="73">
        <v>2</v>
      </c>
      <c r="E14" s="99">
        <v>2040246</v>
      </c>
      <c r="F14" s="74">
        <v>169627.5</v>
      </c>
      <c r="G14" s="75">
        <f t="shared" si="0"/>
        <v>0.08314070950267761</v>
      </c>
      <c r="H14" s="15"/>
    </row>
    <row r="15" spans="1:8" ht="15.75">
      <c r="A15" s="93" t="s">
        <v>25</v>
      </c>
      <c r="B15" s="13"/>
      <c r="C15" s="14"/>
      <c r="D15" s="73">
        <v>1</v>
      </c>
      <c r="E15" s="99">
        <v>180185</v>
      </c>
      <c r="F15" s="74">
        <v>38185</v>
      </c>
      <c r="G15" s="75">
        <f t="shared" si="0"/>
        <v>0.21192108111108027</v>
      </c>
      <c r="H15" s="15"/>
    </row>
    <row r="16" spans="1:8" ht="15.75">
      <c r="A16" s="93" t="s">
        <v>113</v>
      </c>
      <c r="B16" s="13"/>
      <c r="C16" s="14"/>
      <c r="D16" s="73">
        <v>1</v>
      </c>
      <c r="E16" s="99">
        <v>121792</v>
      </c>
      <c r="F16" s="74">
        <v>41520</v>
      </c>
      <c r="G16" s="75">
        <f t="shared" si="0"/>
        <v>0.3409090909090909</v>
      </c>
      <c r="H16" s="15"/>
    </row>
    <row r="17" spans="1:8" ht="15.75">
      <c r="A17" s="93" t="s">
        <v>135</v>
      </c>
      <c r="B17" s="13"/>
      <c r="C17" s="14"/>
      <c r="D17" s="73">
        <v>2</v>
      </c>
      <c r="E17" s="99">
        <v>116398</v>
      </c>
      <c r="F17" s="74">
        <v>-73441.5</v>
      </c>
      <c r="G17" s="75">
        <f t="shared" si="0"/>
        <v>-0.6309515627416279</v>
      </c>
      <c r="H17" s="15"/>
    </row>
    <row r="18" spans="1:8" ht="15.75">
      <c r="A18" s="93" t="s">
        <v>14</v>
      </c>
      <c r="B18" s="13"/>
      <c r="C18" s="14"/>
      <c r="D18" s="73">
        <v>2</v>
      </c>
      <c r="E18" s="99">
        <v>394652</v>
      </c>
      <c r="F18" s="74">
        <v>157523</v>
      </c>
      <c r="G18" s="75">
        <f t="shared" si="0"/>
        <v>0.3991440560291092</v>
      </c>
      <c r="H18" s="15"/>
    </row>
    <row r="19" spans="1:8" ht="15.75">
      <c r="A19" s="93" t="s">
        <v>15</v>
      </c>
      <c r="B19" s="13"/>
      <c r="C19" s="14"/>
      <c r="D19" s="73">
        <v>3</v>
      </c>
      <c r="E19" s="99">
        <v>1721790</v>
      </c>
      <c r="F19" s="74">
        <v>319780.5</v>
      </c>
      <c r="G19" s="75">
        <f t="shared" si="0"/>
        <v>0.1857256111372467</v>
      </c>
      <c r="H19" s="15"/>
    </row>
    <row r="20" spans="1:8" ht="15.75">
      <c r="A20" s="93" t="s">
        <v>103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128</v>
      </c>
      <c r="B21" s="13"/>
      <c r="C21" s="14"/>
      <c r="D21" s="73">
        <v>2</v>
      </c>
      <c r="E21" s="99">
        <v>296947</v>
      </c>
      <c r="F21" s="74">
        <v>73920</v>
      </c>
      <c r="G21" s="75">
        <f t="shared" si="0"/>
        <v>0.24893331133165178</v>
      </c>
      <c r="H21" s="15"/>
    </row>
    <row r="22" spans="1:8" ht="15.75">
      <c r="A22" s="93" t="s">
        <v>159</v>
      </c>
      <c r="B22" s="13"/>
      <c r="C22" s="14"/>
      <c r="D22" s="73"/>
      <c r="E22" s="99"/>
      <c r="F22" s="74"/>
      <c r="G22" s="75"/>
      <c r="H22" s="15"/>
    </row>
    <row r="23" spans="1:8" ht="15.75">
      <c r="A23" s="93" t="s">
        <v>120</v>
      </c>
      <c r="B23" s="13"/>
      <c r="C23" s="14"/>
      <c r="D23" s="73">
        <v>22</v>
      </c>
      <c r="E23" s="99">
        <v>2264282</v>
      </c>
      <c r="F23" s="74">
        <v>387990</v>
      </c>
      <c r="G23" s="75">
        <f t="shared" si="0"/>
        <v>0.17135233155587512</v>
      </c>
      <c r="H23" s="15"/>
    </row>
    <row r="24" spans="1:8" ht="15.75">
      <c r="A24" s="93" t="s">
        <v>160</v>
      </c>
      <c r="B24" s="13"/>
      <c r="C24" s="14"/>
      <c r="D24" s="73"/>
      <c r="E24" s="99"/>
      <c r="F24" s="74"/>
      <c r="G24" s="75"/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733490</v>
      </c>
      <c r="F25" s="74">
        <v>177296</v>
      </c>
      <c r="G25" s="75">
        <f>F25/E25</f>
        <v>0.24171563347830236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>
      <c r="A29" s="70" t="s">
        <v>150</v>
      </c>
      <c r="B29" s="13"/>
      <c r="C29" s="14"/>
      <c r="D29" s="73"/>
      <c r="E29" s="99"/>
      <c r="F29" s="74"/>
      <c r="G29" s="75"/>
      <c r="H29" s="15"/>
    </row>
    <row r="30" spans="1:8" ht="15.75">
      <c r="A30" s="70" t="s">
        <v>67</v>
      </c>
      <c r="B30" s="13"/>
      <c r="C30" s="14"/>
      <c r="D30" s="73">
        <v>1</v>
      </c>
      <c r="E30" s="99">
        <v>45886</v>
      </c>
      <c r="F30" s="74">
        <v>11531</v>
      </c>
      <c r="G30" s="75">
        <f>F30/E30</f>
        <v>0.2512966918014209</v>
      </c>
      <c r="H30" s="15"/>
    </row>
    <row r="31" spans="1:8" ht="15.75">
      <c r="A31" s="70" t="s">
        <v>111</v>
      </c>
      <c r="B31" s="13"/>
      <c r="C31" s="14"/>
      <c r="D31" s="73"/>
      <c r="E31" s="99"/>
      <c r="F31" s="74"/>
      <c r="G31" s="75"/>
      <c r="H31" s="15"/>
    </row>
    <row r="32" spans="1:8" ht="15.75">
      <c r="A32" s="70" t="s">
        <v>53</v>
      </c>
      <c r="B32" s="13"/>
      <c r="C32" s="14"/>
      <c r="D32" s="73">
        <v>1</v>
      </c>
      <c r="E32" s="99">
        <v>171053</v>
      </c>
      <c r="F32" s="74">
        <v>26618</v>
      </c>
      <c r="G32" s="75">
        <f>F32/E32</f>
        <v>0.1556125879113491</v>
      </c>
      <c r="H32" s="15"/>
    </row>
    <row r="33" spans="1:8" ht="15.75">
      <c r="A33" s="70" t="s">
        <v>99</v>
      </c>
      <c r="B33" s="13"/>
      <c r="C33" s="14"/>
      <c r="D33" s="73">
        <v>1</v>
      </c>
      <c r="E33" s="99">
        <v>50141</v>
      </c>
      <c r="F33" s="74">
        <v>13250</v>
      </c>
      <c r="G33" s="75">
        <f>F33/E33</f>
        <v>0.2642548014598831</v>
      </c>
      <c r="H33" s="15"/>
    </row>
    <row r="34" spans="1:8" ht="15.75">
      <c r="A34" s="70" t="s">
        <v>104</v>
      </c>
      <c r="B34" s="13"/>
      <c r="C34" s="14"/>
      <c r="D34" s="73">
        <v>7</v>
      </c>
      <c r="E34" s="99">
        <v>830952</v>
      </c>
      <c r="F34" s="74">
        <v>112062.5</v>
      </c>
      <c r="G34" s="75">
        <f>F34/E34</f>
        <v>0.13486037701335335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57</v>
      </c>
      <c r="E39" s="82">
        <f>SUM(E9:E38)</f>
        <v>9944486</v>
      </c>
      <c r="F39" s="82">
        <f>SUM(F9:F38)</f>
        <v>1614348</v>
      </c>
      <c r="G39" s="83">
        <f>F39/E39</f>
        <v>0.16233599202613389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112</v>
      </c>
      <c r="E44" s="74">
        <v>14936113.2</v>
      </c>
      <c r="F44" s="74">
        <v>844031.56</v>
      </c>
      <c r="G44" s="75">
        <f>1-(+F44/E44)</f>
        <v>0.9434905487995364</v>
      </c>
      <c r="H44" s="15"/>
    </row>
    <row r="45" spans="1:8" ht="15.75">
      <c r="A45" s="27" t="s">
        <v>34</v>
      </c>
      <c r="B45" s="28"/>
      <c r="C45" s="14"/>
      <c r="D45" s="73">
        <v>10</v>
      </c>
      <c r="E45" s="74">
        <v>6019545.75</v>
      </c>
      <c r="F45" s="74">
        <v>390706.25</v>
      </c>
      <c r="G45" s="75">
        <f aca="true" t="shared" si="1" ref="G45:G53">1-(+F45/E45)</f>
        <v>0.9350937319481292</v>
      </c>
      <c r="H45" s="15"/>
    </row>
    <row r="46" spans="1:8" ht="15.75">
      <c r="A46" s="27" t="s">
        <v>35</v>
      </c>
      <c r="B46" s="28"/>
      <c r="C46" s="14"/>
      <c r="D46" s="73">
        <v>224</v>
      </c>
      <c r="E46" s="74">
        <v>6769284.5</v>
      </c>
      <c r="F46" s="74">
        <v>456754.11</v>
      </c>
      <c r="G46" s="75">
        <f t="shared" si="1"/>
        <v>0.932525496601598</v>
      </c>
      <c r="H46" s="15"/>
    </row>
    <row r="47" spans="1:8" ht="15.75">
      <c r="A47" s="27" t="s">
        <v>36</v>
      </c>
      <c r="B47" s="28"/>
      <c r="C47" s="14"/>
      <c r="D47" s="73">
        <v>16</v>
      </c>
      <c r="E47" s="74">
        <v>798944.5</v>
      </c>
      <c r="F47" s="74">
        <v>101429</v>
      </c>
      <c r="G47" s="75">
        <f t="shared" si="1"/>
        <v>0.873046250396617</v>
      </c>
      <c r="H47" s="15"/>
    </row>
    <row r="48" spans="1:8" ht="15.75">
      <c r="A48" s="27" t="s">
        <v>37</v>
      </c>
      <c r="B48" s="28"/>
      <c r="C48" s="14"/>
      <c r="D48" s="73">
        <v>118</v>
      </c>
      <c r="E48" s="74">
        <v>25559378.45</v>
      </c>
      <c r="F48" s="74">
        <v>1664906.64</v>
      </c>
      <c r="G48" s="75">
        <f t="shared" si="1"/>
        <v>0.9348612235130467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15</v>
      </c>
      <c r="E50" s="74">
        <v>1879365</v>
      </c>
      <c r="F50" s="74">
        <v>151411</v>
      </c>
      <c r="G50" s="75">
        <f t="shared" si="1"/>
        <v>0.9194350219356006</v>
      </c>
      <c r="H50" s="15"/>
    </row>
    <row r="51" spans="1:8" ht="15.75">
      <c r="A51" s="27" t="s">
        <v>40</v>
      </c>
      <c r="B51" s="28"/>
      <c r="C51" s="14"/>
      <c r="D51" s="73">
        <v>3</v>
      </c>
      <c r="E51" s="74">
        <v>351160</v>
      </c>
      <c r="F51" s="74">
        <v>52500</v>
      </c>
      <c r="G51" s="75">
        <f t="shared" si="1"/>
        <v>0.850495500626495</v>
      </c>
      <c r="H51" s="15"/>
    </row>
    <row r="52" spans="1:8" ht="15.75">
      <c r="A52" s="27" t="s">
        <v>41</v>
      </c>
      <c r="B52" s="28"/>
      <c r="C52" s="14"/>
      <c r="D52" s="73">
        <v>5</v>
      </c>
      <c r="E52" s="74">
        <v>447775</v>
      </c>
      <c r="F52" s="74">
        <v>-18700</v>
      </c>
      <c r="G52" s="75">
        <f t="shared" si="1"/>
        <v>1.0417620456702585</v>
      </c>
      <c r="H52" s="15"/>
    </row>
    <row r="53" spans="1:8" ht="15.75">
      <c r="A53" s="29" t="s">
        <v>60</v>
      </c>
      <c r="B53" s="30"/>
      <c r="C53" s="14"/>
      <c r="D53" s="73">
        <v>2</v>
      </c>
      <c r="E53" s="74">
        <v>143800</v>
      </c>
      <c r="F53" s="74">
        <v>37500</v>
      </c>
      <c r="G53" s="75">
        <f t="shared" si="1"/>
        <v>0.739221140472879</v>
      </c>
      <c r="H53" s="15"/>
    </row>
    <row r="54" spans="1:8" ht="15.75">
      <c r="A54" s="27" t="s">
        <v>61</v>
      </c>
      <c r="B54" s="30"/>
      <c r="C54" s="14"/>
      <c r="D54" s="73">
        <v>1262</v>
      </c>
      <c r="E54" s="74">
        <v>107539408.68</v>
      </c>
      <c r="F54" s="74">
        <v>12404074.8</v>
      </c>
      <c r="G54" s="75">
        <f>1-(+F54/E54)</f>
        <v>0.8846555420728579</v>
      </c>
      <c r="H54" s="15"/>
    </row>
    <row r="55" spans="1:8" ht="15.75">
      <c r="A55" s="27" t="s">
        <v>62</v>
      </c>
      <c r="B55" s="30"/>
      <c r="C55" s="14"/>
      <c r="D55" s="73">
        <v>21</v>
      </c>
      <c r="E55" s="74">
        <v>610604.7</v>
      </c>
      <c r="F55" s="74">
        <v>84796.85</v>
      </c>
      <c r="G55" s="75">
        <f>1-(+F55/E55)</f>
        <v>0.8611264374479921</v>
      </c>
      <c r="H55" s="15"/>
    </row>
    <row r="56" spans="1:8" ht="15.75">
      <c r="A56" s="72" t="s">
        <v>130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97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1788</v>
      </c>
      <c r="E62" s="82">
        <f>SUM(E44:E61)</f>
        <v>165055379.78</v>
      </c>
      <c r="F62" s="82">
        <f>SUM(F44:F61)</f>
        <v>16169410.209999999</v>
      </c>
      <c r="G62" s="83">
        <f>1-(F62/E62)</f>
        <v>0.9020364544824169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F62+F39</f>
        <v>17783758.21</v>
      </c>
      <c r="G64" s="36"/>
      <c r="H64" s="2"/>
    </row>
    <row r="65" spans="1:8" ht="18">
      <c r="A65" s="38"/>
      <c r="B65" s="39"/>
      <c r="C65" s="39"/>
      <c r="D65" s="114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3</v>
      </c>
      <c r="E9" s="74">
        <v>164749</v>
      </c>
      <c r="F9" s="74">
        <v>46651.5</v>
      </c>
      <c r="G9" s="75">
        <f>F9/E9</f>
        <v>0.2831671208929948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121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3</v>
      </c>
      <c r="E39" s="82">
        <f>SUM(E9:E38)</f>
        <v>164749</v>
      </c>
      <c r="F39" s="82">
        <f>SUM(F9:F38)</f>
        <v>46651.5</v>
      </c>
      <c r="G39" s="83">
        <f>F39/E39</f>
        <v>0.2831671208929948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1015817.9</v>
      </c>
      <c r="F44" s="74">
        <v>39029</v>
      </c>
      <c r="G44" s="75">
        <f>1-(+F44/E44)</f>
        <v>0.9615787435917402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21</v>
      </c>
      <c r="E46" s="74">
        <v>689121.25</v>
      </c>
      <c r="F46" s="74">
        <v>67648.75</v>
      </c>
      <c r="G46" s="75">
        <f>1-(+F46/E46)</f>
        <v>0.9018333130780687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928272.5</v>
      </c>
      <c r="F47" s="74">
        <v>122996</v>
      </c>
      <c r="G47" s="75">
        <f>1-(+F47/E47)</f>
        <v>0.8675001144599243</v>
      </c>
      <c r="H47" s="15"/>
    </row>
    <row r="48" spans="1:8" ht="15.75" customHeight="1">
      <c r="A48" s="27" t="s">
        <v>37</v>
      </c>
      <c r="B48" s="28"/>
      <c r="C48" s="14"/>
      <c r="D48" s="73">
        <v>25</v>
      </c>
      <c r="E48" s="74">
        <v>1438920.92</v>
      </c>
      <c r="F48" s="74">
        <v>105762.72</v>
      </c>
      <c r="G48" s="75">
        <f>1-(+F48/E48)</f>
        <v>0.9264985875665773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927488</v>
      </c>
      <c r="F50" s="74">
        <v>49752.5</v>
      </c>
      <c r="G50" s="75">
        <f>1-(+F50/E50)</f>
        <v>0.9463577965429202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327</v>
      </c>
      <c r="E53" s="74">
        <v>26424271.85</v>
      </c>
      <c r="F53" s="74">
        <v>3053447.06</v>
      </c>
      <c r="G53" s="75">
        <f>1-(+F53/E53)</f>
        <v>0.8844453660886781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413</v>
      </c>
      <c r="E60" s="82">
        <f>SUM(E44:E59)</f>
        <v>31423892.42</v>
      </c>
      <c r="F60" s="82">
        <f>SUM(F44:F59)</f>
        <v>3438636.0300000003</v>
      </c>
      <c r="G60" s="83">
        <f>1-(F60/E60)</f>
        <v>0.8905725623025793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3485287.5300000003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showOutlineSymbols="0" zoomScale="87" zoomScaleNormal="87" zoomScalePageLayoutView="0" workbookViewId="0" topLeftCell="A4">
      <selection activeCell="I72" sqref="I72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156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4</v>
      </c>
      <c r="E10" s="74">
        <v>1633702</v>
      </c>
      <c r="F10" s="74">
        <v>499069</v>
      </c>
      <c r="G10" s="104">
        <f>F10/E10</f>
        <v>0.30548349699027116</v>
      </c>
      <c r="H10" s="15"/>
    </row>
    <row r="11" spans="1:8" ht="15.75">
      <c r="A11" s="93" t="s">
        <v>73</v>
      </c>
      <c r="B11" s="13"/>
      <c r="C11" s="14"/>
      <c r="D11" s="73">
        <v>1</v>
      </c>
      <c r="E11" s="74">
        <v>442212</v>
      </c>
      <c r="F11" s="74">
        <v>152904.2</v>
      </c>
      <c r="G11" s="104">
        <f>F11/E11</f>
        <v>0.3457712590341285</v>
      </c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198475</v>
      </c>
      <c r="F12" s="74">
        <v>72296</v>
      </c>
      <c r="G12" s="104">
        <f>F12/E12</f>
        <v>0.3642574631565688</v>
      </c>
      <c r="H12" s="15"/>
    </row>
    <row r="13" spans="1:8" ht="15.75">
      <c r="A13" s="93" t="s">
        <v>74</v>
      </c>
      <c r="B13" s="13"/>
      <c r="C13" s="14"/>
      <c r="D13" s="73">
        <v>19</v>
      </c>
      <c r="E13" s="74">
        <v>5152468</v>
      </c>
      <c r="F13" s="74">
        <v>926026</v>
      </c>
      <c r="G13" s="104">
        <f>F13/E13</f>
        <v>0.17972474550060283</v>
      </c>
      <c r="H13" s="15"/>
    </row>
    <row r="14" spans="1:8" ht="15.75">
      <c r="A14" s="93" t="s">
        <v>124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115</v>
      </c>
      <c r="B15" s="13"/>
      <c r="C15" s="14"/>
      <c r="D15" s="73"/>
      <c r="E15" s="74"/>
      <c r="F15" s="74"/>
      <c r="G15" s="104"/>
      <c r="H15" s="15"/>
    </row>
    <row r="16" spans="1:8" ht="15.75">
      <c r="A16" s="93" t="s">
        <v>125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157</v>
      </c>
      <c r="B17" s="13"/>
      <c r="C17" s="14"/>
      <c r="D17" s="73"/>
      <c r="E17" s="74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2</v>
      </c>
      <c r="E18" s="74">
        <v>1552208</v>
      </c>
      <c r="F18" s="74">
        <v>306258</v>
      </c>
      <c r="G18" s="104">
        <f>F18/E18</f>
        <v>0.1973047426633544</v>
      </c>
      <c r="H18" s="15"/>
    </row>
    <row r="19" spans="1:8" ht="15.75">
      <c r="A19" s="93" t="s">
        <v>15</v>
      </c>
      <c r="B19" s="13"/>
      <c r="C19" s="14"/>
      <c r="D19" s="73">
        <v>2</v>
      </c>
      <c r="E19" s="74">
        <v>2734001</v>
      </c>
      <c r="F19" s="74">
        <v>1082324</v>
      </c>
      <c r="G19" s="104">
        <f>F19/E19</f>
        <v>0.39587549529060156</v>
      </c>
      <c r="H19" s="15"/>
    </row>
    <row r="20" spans="1:8" ht="15.7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75</v>
      </c>
      <c r="B21" s="13"/>
      <c r="C21" s="14"/>
      <c r="D21" s="73">
        <v>4</v>
      </c>
      <c r="E21" s="74">
        <v>3263166</v>
      </c>
      <c r="F21" s="74">
        <v>557482</v>
      </c>
      <c r="G21" s="104">
        <f>F21/E21</f>
        <v>0.17084083371792916</v>
      </c>
      <c r="H21" s="15"/>
    </row>
    <row r="22" spans="1:8" ht="15.75">
      <c r="A22" s="93" t="s">
        <v>99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161</v>
      </c>
      <c r="B23" s="13"/>
      <c r="C23" s="14"/>
      <c r="D23" s="73">
        <v>1</v>
      </c>
      <c r="E23" s="74">
        <v>244123</v>
      </c>
      <c r="F23" s="74">
        <v>375</v>
      </c>
      <c r="G23" s="104">
        <f>F23/E23</f>
        <v>0.001536110894917726</v>
      </c>
      <c r="H23" s="15"/>
    </row>
    <row r="24" spans="1:8" ht="15.75">
      <c r="A24" s="93" t="s">
        <v>153</v>
      </c>
      <c r="B24" s="13"/>
      <c r="C24" s="14"/>
      <c r="D24" s="73">
        <v>1</v>
      </c>
      <c r="E24" s="74">
        <v>491973</v>
      </c>
      <c r="F24" s="74">
        <v>71540.09</v>
      </c>
      <c r="G24" s="104">
        <f>F24/E24</f>
        <v>0.1454146670650625</v>
      </c>
      <c r="H24" s="15"/>
    </row>
    <row r="25" spans="1:8" ht="15.75">
      <c r="A25" s="94" t="s">
        <v>20</v>
      </c>
      <c r="B25" s="13"/>
      <c r="C25" s="14"/>
      <c r="D25" s="73">
        <v>4</v>
      </c>
      <c r="E25" s="74">
        <v>1431133</v>
      </c>
      <c r="F25" s="74">
        <v>472757</v>
      </c>
      <c r="G25" s="104">
        <f>F25/E25</f>
        <v>0.3303375717001844</v>
      </c>
      <c r="H25" s="15"/>
    </row>
    <row r="26" spans="1:8" ht="15.75">
      <c r="A26" s="94" t="s">
        <v>21</v>
      </c>
      <c r="B26" s="13"/>
      <c r="C26" s="14"/>
      <c r="D26" s="73">
        <v>21</v>
      </c>
      <c r="E26" s="74">
        <v>311731</v>
      </c>
      <c r="F26" s="74">
        <v>311731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73769</v>
      </c>
      <c r="F28" s="74">
        <v>-11229.7</v>
      </c>
      <c r="G28" s="104">
        <f>F28/E28</f>
        <v>-0.15222790060865676</v>
      </c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119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152</v>
      </c>
      <c r="B32" s="13"/>
      <c r="C32" s="14"/>
      <c r="D32" s="73">
        <v>1</v>
      </c>
      <c r="E32" s="74">
        <v>337106</v>
      </c>
      <c r="F32" s="74">
        <v>130754</v>
      </c>
      <c r="G32" s="104">
        <f>F32/E32</f>
        <v>0.3878720639798758</v>
      </c>
      <c r="H32" s="15"/>
    </row>
    <row r="33" spans="1:8" ht="15.75">
      <c r="A33" s="70" t="s">
        <v>27</v>
      </c>
      <c r="B33" s="13"/>
      <c r="C33" s="14"/>
      <c r="D33" s="73">
        <v>3</v>
      </c>
      <c r="E33" s="74">
        <v>1032793</v>
      </c>
      <c r="F33" s="74">
        <v>274318</v>
      </c>
      <c r="G33" s="104">
        <f>F33/E33</f>
        <v>0.2656079194959687</v>
      </c>
      <c r="H33" s="15"/>
    </row>
    <row r="34" spans="1:8" ht="15.75">
      <c r="A34" s="70" t="s">
        <v>76</v>
      </c>
      <c r="B34" s="13"/>
      <c r="C34" s="14"/>
      <c r="D34" s="73">
        <v>3</v>
      </c>
      <c r="E34" s="74">
        <v>3121268</v>
      </c>
      <c r="F34" s="74">
        <v>650249</v>
      </c>
      <c r="G34" s="104">
        <f>F34/E34</f>
        <v>0.20832847419702505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67</v>
      </c>
      <c r="E39" s="82">
        <f>SUM(E9:E38)</f>
        <v>22020128</v>
      </c>
      <c r="F39" s="82">
        <f>SUM(F9:F38)</f>
        <v>5496853.59</v>
      </c>
      <c r="G39" s="106">
        <f>F39/E39</f>
        <v>0.24962859389373213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142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151</v>
      </c>
      <c r="F42" s="25" t="s">
        <v>151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2"/>
    </row>
    <row r="44" spans="1:8" ht="15.75">
      <c r="A44" s="27" t="s">
        <v>10</v>
      </c>
      <c r="B44" s="28"/>
      <c r="C44" s="14"/>
      <c r="D44" s="73">
        <v>28</v>
      </c>
      <c r="E44" s="111">
        <v>5136345.5</v>
      </c>
      <c r="F44" s="74">
        <v>178952.38</v>
      </c>
      <c r="G44" s="104">
        <f>1-(+F44/E44)</f>
        <v>0.965159590607758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.75">
      <c r="A47" s="27"/>
      <c r="B47" s="28"/>
      <c r="C47" s="14"/>
      <c r="D47" s="73"/>
      <c r="E47" s="111"/>
      <c r="F47" s="74"/>
      <c r="G47" s="104"/>
      <c r="H47" s="2"/>
    </row>
    <row r="48" spans="1:8" ht="15.7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143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144</v>
      </c>
      <c r="B53" s="20"/>
      <c r="C53" s="21"/>
      <c r="D53" s="138">
        <f>SUM(D44:D49)</f>
        <v>28</v>
      </c>
      <c r="E53" s="139">
        <f>SUM(E44:E52)</f>
        <v>5136345.5</v>
      </c>
      <c r="F53" s="139">
        <f>SUM(F44:F52)</f>
        <v>178952.38</v>
      </c>
      <c r="G53" s="110">
        <f>1-(+F53/E53)</f>
        <v>0.965159590607758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137</v>
      </c>
      <c r="F56" s="25" t="s">
        <v>137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138</v>
      </c>
      <c r="F57" s="88" t="s">
        <v>8</v>
      </c>
      <c r="G57" s="109" t="s">
        <v>139</v>
      </c>
      <c r="H57" s="2"/>
    </row>
    <row r="58" spans="1:8" ht="15.75">
      <c r="A58" s="27" t="s">
        <v>33</v>
      </c>
      <c r="B58" s="28"/>
      <c r="C58" s="14"/>
      <c r="D58" s="73">
        <v>95</v>
      </c>
      <c r="E58" s="74">
        <v>21143890.4</v>
      </c>
      <c r="F58" s="74">
        <v>1051277.28</v>
      </c>
      <c r="G58" s="104">
        <f>1-(+F58/E58)</f>
        <v>0.9502798557828317</v>
      </c>
      <c r="H58" s="15"/>
    </row>
    <row r="59" spans="1:8" ht="15.75">
      <c r="A59" s="27" t="s">
        <v>34</v>
      </c>
      <c r="B59" s="28"/>
      <c r="C59" s="14"/>
      <c r="D59" s="73">
        <v>8</v>
      </c>
      <c r="E59" s="74">
        <v>6411565.81</v>
      </c>
      <c r="F59" s="74">
        <v>705129.77</v>
      </c>
      <c r="G59" s="104">
        <f>1-(+F59/E59)</f>
        <v>0.8900222206406706</v>
      </c>
      <c r="H59" s="15"/>
    </row>
    <row r="60" spans="1:8" ht="15.75">
      <c r="A60" s="27" t="s">
        <v>35</v>
      </c>
      <c r="B60" s="28"/>
      <c r="C60" s="14"/>
      <c r="D60" s="73">
        <v>290</v>
      </c>
      <c r="E60" s="74">
        <v>20912593.5</v>
      </c>
      <c r="F60" s="74">
        <v>1145924.25</v>
      </c>
      <c r="G60" s="104">
        <f>1-(+F60/E60)</f>
        <v>0.945204106319955</v>
      </c>
      <c r="H60" s="15"/>
    </row>
    <row r="61" spans="1:8" ht="15.75">
      <c r="A61" s="27" t="s">
        <v>36</v>
      </c>
      <c r="B61" s="28"/>
      <c r="C61" s="14"/>
      <c r="D61" s="73">
        <v>23</v>
      </c>
      <c r="E61" s="74">
        <v>2700220</v>
      </c>
      <c r="F61" s="74">
        <v>238125.47</v>
      </c>
      <c r="G61" s="104">
        <f>1-(+F61/E61)</f>
        <v>0.9118125671241603</v>
      </c>
      <c r="H61" s="15"/>
    </row>
    <row r="62" spans="1:8" ht="15.75">
      <c r="A62" s="27" t="s">
        <v>37</v>
      </c>
      <c r="B62" s="28"/>
      <c r="C62" s="14"/>
      <c r="D62" s="73">
        <v>124</v>
      </c>
      <c r="E62" s="74">
        <v>23890118.78</v>
      </c>
      <c r="F62" s="74">
        <v>1505670.19</v>
      </c>
      <c r="G62" s="104">
        <f>1-(+F62/E62)</f>
        <v>0.9369751902924611</v>
      </c>
      <c r="H62" s="15"/>
    </row>
    <row r="63" spans="1:8" ht="15.7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>
      <c r="A64" s="27" t="s">
        <v>39</v>
      </c>
      <c r="B64" s="28"/>
      <c r="C64" s="14"/>
      <c r="D64" s="73">
        <v>40</v>
      </c>
      <c r="E64" s="74">
        <v>8989380.5</v>
      </c>
      <c r="F64" s="74">
        <v>532689.24</v>
      </c>
      <c r="G64" s="104">
        <f aca="true" t="shared" si="0" ref="G64:G69">1-(+F64/E64)</f>
        <v>0.9407423859742059</v>
      </c>
      <c r="H64" s="15"/>
    </row>
    <row r="65" spans="1:8" ht="15.75">
      <c r="A65" s="27" t="s">
        <v>40</v>
      </c>
      <c r="B65" s="28"/>
      <c r="C65" s="14"/>
      <c r="D65" s="73">
        <v>8</v>
      </c>
      <c r="E65" s="74">
        <v>1527106</v>
      </c>
      <c r="F65" s="74">
        <v>28535.5</v>
      </c>
      <c r="G65" s="104">
        <f t="shared" si="0"/>
        <v>0.9813140017785275</v>
      </c>
      <c r="H65" s="15"/>
    </row>
    <row r="66" spans="1:8" ht="15.75">
      <c r="A66" s="54" t="s">
        <v>41</v>
      </c>
      <c r="B66" s="28"/>
      <c r="C66" s="14"/>
      <c r="D66" s="73">
        <v>6</v>
      </c>
      <c r="E66" s="74">
        <v>939100</v>
      </c>
      <c r="F66" s="74">
        <v>77325</v>
      </c>
      <c r="G66" s="104">
        <f t="shared" si="0"/>
        <v>0.9176605260355659</v>
      </c>
      <c r="H66" s="15"/>
    </row>
    <row r="67" spans="1:8" ht="15.75">
      <c r="A67" s="55" t="s">
        <v>60</v>
      </c>
      <c r="B67" s="28"/>
      <c r="C67" s="14"/>
      <c r="D67" s="73">
        <v>2</v>
      </c>
      <c r="E67" s="74">
        <v>97300</v>
      </c>
      <c r="F67" s="74">
        <v>1000</v>
      </c>
      <c r="G67" s="104">
        <f t="shared" si="0"/>
        <v>0.9897225077081192</v>
      </c>
      <c r="H67" s="15"/>
    </row>
    <row r="68" spans="1:8" ht="15.75">
      <c r="A68" s="27" t="s">
        <v>100</v>
      </c>
      <c r="B68" s="28"/>
      <c r="C68" s="14"/>
      <c r="D68" s="73">
        <v>1323</v>
      </c>
      <c r="E68" s="74">
        <v>139648124.88</v>
      </c>
      <c r="F68" s="74">
        <v>15359843.6</v>
      </c>
      <c r="G68" s="104">
        <f t="shared" si="0"/>
        <v>0.8900103842196323</v>
      </c>
      <c r="H68" s="15"/>
    </row>
    <row r="69" spans="1:8" ht="15.75">
      <c r="A69" s="71" t="s">
        <v>101</v>
      </c>
      <c r="B69" s="30"/>
      <c r="C69" s="14"/>
      <c r="D69" s="73">
        <v>3</v>
      </c>
      <c r="E69" s="74">
        <v>738067</v>
      </c>
      <c r="F69" s="74">
        <v>63122.29</v>
      </c>
      <c r="G69" s="104">
        <f t="shared" si="0"/>
        <v>0.914476206089691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>
      <c r="A74" s="32"/>
      <c r="B74" s="18"/>
      <c r="C74" s="14"/>
      <c r="D74" s="77"/>
      <c r="E74" s="80"/>
      <c r="F74" s="80"/>
      <c r="G74" s="105"/>
      <c r="H74" s="2"/>
    </row>
    <row r="75" spans="1:8" ht="15.75">
      <c r="A75" s="20" t="s">
        <v>45</v>
      </c>
      <c r="B75" s="20"/>
      <c r="C75" s="21"/>
      <c r="D75" s="81">
        <f>SUM(D58:D71)</f>
        <v>1922</v>
      </c>
      <c r="E75" s="82">
        <f>SUM(E58:E74)</f>
        <v>226997466.87</v>
      </c>
      <c r="F75" s="82">
        <f>SUM(F58:F74)</f>
        <v>20708642.59</v>
      </c>
      <c r="G75" s="110">
        <f>1-(+F75/E75)</f>
        <v>0.9087714815696172</v>
      </c>
      <c r="H75" s="2"/>
    </row>
    <row r="76" spans="1:8" ht="18">
      <c r="A76" s="35" t="s">
        <v>46</v>
      </c>
      <c r="B76" s="36"/>
      <c r="C76" s="36"/>
      <c r="D76" s="36"/>
      <c r="E76" s="36"/>
      <c r="F76" s="37">
        <f>F75+F39+F53</f>
        <v>26384448.56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APRIL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>
      <c r="A11" s="93" t="s">
        <v>123</v>
      </c>
      <c r="B11" s="13"/>
      <c r="C11" s="14"/>
      <c r="D11" s="73"/>
      <c r="E11" s="99"/>
      <c r="F11" s="111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>
      <c r="A13" s="93" t="s">
        <v>74</v>
      </c>
      <c r="B13" s="13"/>
      <c r="C13" s="14"/>
      <c r="D13" s="73">
        <v>16</v>
      </c>
      <c r="E13" s="99">
        <v>3154242</v>
      </c>
      <c r="F13" s="111">
        <v>1023275</v>
      </c>
      <c r="G13" s="104">
        <f>F13/E13</f>
        <v>0.32441233107668976</v>
      </c>
      <c r="H13" s="15"/>
    </row>
    <row r="14" spans="1:8" ht="15.75">
      <c r="A14" s="93" t="s">
        <v>108</v>
      </c>
      <c r="B14" s="13"/>
      <c r="C14" s="14"/>
      <c r="D14" s="73">
        <v>3</v>
      </c>
      <c r="E14" s="99">
        <v>689305</v>
      </c>
      <c r="F14" s="111">
        <v>102254</v>
      </c>
      <c r="G14" s="104">
        <f>F14/E14</f>
        <v>0.1483436214738033</v>
      </c>
      <c r="H14" s="15"/>
    </row>
    <row r="15" spans="1:8" ht="15.75">
      <c r="A15" s="93" t="s">
        <v>110</v>
      </c>
      <c r="B15" s="13"/>
      <c r="C15" s="14"/>
      <c r="D15" s="73"/>
      <c r="E15" s="99"/>
      <c r="F15" s="111"/>
      <c r="G15" s="104"/>
      <c r="H15" s="15"/>
    </row>
    <row r="16" spans="1:8" ht="15.75">
      <c r="A16" s="93" t="s">
        <v>105</v>
      </c>
      <c r="B16" s="13"/>
      <c r="C16" s="14"/>
      <c r="D16" s="73">
        <v>1</v>
      </c>
      <c r="E16" s="99">
        <v>203980</v>
      </c>
      <c r="F16" s="111">
        <v>76992</v>
      </c>
      <c r="G16" s="104">
        <f>F16/E16</f>
        <v>0.3774487694872046</v>
      </c>
      <c r="H16" s="15"/>
    </row>
    <row r="17" spans="1:8" ht="15.75">
      <c r="A17" s="93" t="s">
        <v>78</v>
      </c>
      <c r="B17" s="13"/>
      <c r="C17" s="14"/>
      <c r="D17" s="73">
        <v>2</v>
      </c>
      <c r="E17" s="99">
        <v>757759</v>
      </c>
      <c r="F17" s="111">
        <v>115017</v>
      </c>
      <c r="G17" s="104">
        <f>F17/E17</f>
        <v>0.15178572606857854</v>
      </c>
      <c r="H17" s="15"/>
    </row>
    <row r="18" spans="1:8" ht="15.75">
      <c r="A18" s="70" t="s">
        <v>116</v>
      </c>
      <c r="B18" s="13"/>
      <c r="C18" s="14"/>
      <c r="D18" s="73">
        <v>1</v>
      </c>
      <c r="E18" s="99">
        <v>447321</v>
      </c>
      <c r="F18" s="111">
        <v>119392.89</v>
      </c>
      <c r="G18" s="104">
        <f>F18/E18</f>
        <v>0.2669065167966628</v>
      </c>
      <c r="H18" s="15"/>
    </row>
    <row r="19" spans="1:8" ht="15.75">
      <c r="A19" s="93" t="s">
        <v>15</v>
      </c>
      <c r="B19" s="13"/>
      <c r="C19" s="14"/>
      <c r="D19" s="73">
        <v>2</v>
      </c>
      <c r="E19" s="99">
        <v>1500288</v>
      </c>
      <c r="F19" s="111">
        <v>279750</v>
      </c>
      <c r="G19" s="104">
        <f>F19/E19</f>
        <v>0.18646419887381624</v>
      </c>
      <c r="H19" s="15"/>
    </row>
    <row r="20" spans="1:8" ht="15.7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>
      <c r="A21" s="93" t="s">
        <v>99</v>
      </c>
      <c r="B21" s="13"/>
      <c r="C21" s="14"/>
      <c r="D21" s="73"/>
      <c r="E21" s="99"/>
      <c r="F21" s="111"/>
      <c r="G21" s="104"/>
      <c r="H21" s="15"/>
    </row>
    <row r="22" spans="1:8" ht="15.75">
      <c r="A22" s="93" t="s">
        <v>126</v>
      </c>
      <c r="B22" s="13"/>
      <c r="C22" s="14"/>
      <c r="D22" s="73"/>
      <c r="E22" s="99"/>
      <c r="F22" s="111"/>
      <c r="G22" s="104"/>
      <c r="H22" s="15"/>
    </row>
    <row r="23" spans="1:8" ht="15.75">
      <c r="A23" s="93" t="s">
        <v>117</v>
      </c>
      <c r="B23" s="13"/>
      <c r="C23" s="14"/>
      <c r="D23" s="73">
        <v>3</v>
      </c>
      <c r="E23" s="99">
        <v>1002330</v>
      </c>
      <c r="F23" s="111">
        <v>275459</v>
      </c>
      <c r="G23" s="104">
        <f aca="true" t="shared" si="0" ref="G23:G29">F23/E23</f>
        <v>0.2748186724930911</v>
      </c>
      <c r="H23" s="15"/>
    </row>
    <row r="24" spans="1:8" ht="15.75">
      <c r="A24" s="93" t="s">
        <v>18</v>
      </c>
      <c r="B24" s="13"/>
      <c r="C24" s="14"/>
      <c r="D24" s="73">
        <v>2</v>
      </c>
      <c r="E24" s="99">
        <v>1839037</v>
      </c>
      <c r="F24" s="111">
        <v>395927.5</v>
      </c>
      <c r="G24" s="104">
        <f t="shared" si="0"/>
        <v>0.21529066571254413</v>
      </c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849834</v>
      </c>
      <c r="F25" s="111">
        <v>163136</v>
      </c>
      <c r="G25" s="104">
        <f t="shared" si="0"/>
        <v>0.19196219496984118</v>
      </c>
      <c r="H25" s="15"/>
    </row>
    <row r="26" spans="1:8" ht="15.7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99">
        <v>73750</v>
      </c>
      <c r="F29" s="111">
        <v>25000</v>
      </c>
      <c r="G29" s="104">
        <f t="shared" si="0"/>
        <v>0.3389830508474576</v>
      </c>
      <c r="H29" s="15"/>
    </row>
    <row r="30" spans="1:8" ht="15.7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>
      <c r="A32" s="70" t="s">
        <v>112</v>
      </c>
      <c r="B32" s="13"/>
      <c r="C32" s="14"/>
      <c r="D32" s="73">
        <v>1</v>
      </c>
      <c r="E32" s="99">
        <v>124195</v>
      </c>
      <c r="F32" s="111">
        <v>44782</v>
      </c>
      <c r="G32" s="104">
        <f>F32/E32</f>
        <v>0.36057812311284676</v>
      </c>
      <c r="H32" s="15"/>
    </row>
    <row r="33" spans="1:8" ht="15.7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>
      <c r="A34" s="70" t="s">
        <v>76</v>
      </c>
      <c r="B34" s="13"/>
      <c r="C34" s="14"/>
      <c r="D34" s="73">
        <v>6</v>
      </c>
      <c r="E34" s="99">
        <v>4479360</v>
      </c>
      <c r="F34" s="111">
        <v>967690.5</v>
      </c>
      <c r="G34" s="104">
        <f>F34/E34</f>
        <v>0.2160332056365195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42</v>
      </c>
      <c r="E39" s="82">
        <f>SUM(E9:E38)</f>
        <v>15121401</v>
      </c>
      <c r="F39" s="82">
        <f>SUM(F9:F38)</f>
        <v>3588675.8899999997</v>
      </c>
      <c r="G39" s="106">
        <f>F39/E39</f>
        <v>0.23732429885299647</v>
      </c>
      <c r="H39" s="15"/>
    </row>
    <row r="40" spans="1:8" ht="15.75">
      <c r="A40" s="120"/>
      <c r="B40" s="121"/>
      <c r="C40" s="21"/>
      <c r="D40" s="122"/>
      <c r="E40" s="123"/>
      <c r="F40" s="123"/>
      <c r="G40" s="124"/>
      <c r="H40" s="15"/>
    </row>
    <row r="41" spans="1:8" ht="18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>
      <c r="A44" s="27" t="s">
        <v>33</v>
      </c>
      <c r="B44" s="28"/>
      <c r="C44" s="14"/>
      <c r="D44" s="73">
        <v>138</v>
      </c>
      <c r="E44" s="74">
        <v>27357811.49</v>
      </c>
      <c r="F44" s="74">
        <v>1430309.9</v>
      </c>
      <c r="G44" s="104">
        <f>1-(+F44/E44)</f>
        <v>0.9477184094011754</v>
      </c>
      <c r="H44" s="15"/>
    </row>
    <row r="45" spans="1:8" ht="15.75">
      <c r="A45" s="27" t="s">
        <v>34</v>
      </c>
      <c r="B45" s="28"/>
      <c r="C45" s="14"/>
      <c r="D45" s="73">
        <v>6</v>
      </c>
      <c r="E45" s="74">
        <v>4919289.48</v>
      </c>
      <c r="F45" s="74">
        <v>336848.13</v>
      </c>
      <c r="G45" s="104">
        <f aca="true" t="shared" si="1" ref="G45:G55">1-(+F45/E45)</f>
        <v>0.9315250441411307</v>
      </c>
      <c r="H45" s="15"/>
    </row>
    <row r="46" spans="1:8" ht="15.75">
      <c r="A46" s="27" t="s">
        <v>35</v>
      </c>
      <c r="B46" s="28"/>
      <c r="C46" s="14"/>
      <c r="D46" s="73">
        <v>147</v>
      </c>
      <c r="E46" s="74">
        <v>26077396.9</v>
      </c>
      <c r="F46" s="74">
        <v>1195407.59</v>
      </c>
      <c r="G46" s="104">
        <f t="shared" si="1"/>
        <v>0.9541592439389531</v>
      </c>
      <c r="H46" s="15"/>
    </row>
    <row r="47" spans="1:8" ht="15.75">
      <c r="A47" s="27" t="s">
        <v>36</v>
      </c>
      <c r="B47" s="28"/>
      <c r="C47" s="14"/>
      <c r="D47" s="73">
        <v>2</v>
      </c>
      <c r="E47" s="74">
        <v>528332.5</v>
      </c>
      <c r="F47" s="74">
        <v>24369.5</v>
      </c>
      <c r="G47" s="104">
        <f t="shared" si="1"/>
        <v>0.9538746906540863</v>
      </c>
      <c r="H47" s="15"/>
    </row>
    <row r="48" spans="1:8" ht="15.75">
      <c r="A48" s="27" t="s">
        <v>37</v>
      </c>
      <c r="B48" s="28"/>
      <c r="C48" s="14"/>
      <c r="D48" s="73">
        <v>117</v>
      </c>
      <c r="E48" s="74">
        <v>18998720.95</v>
      </c>
      <c r="F48" s="74">
        <v>1119361.59</v>
      </c>
      <c r="G48" s="104">
        <f t="shared" si="1"/>
        <v>0.9410822658564286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>
      <c r="A50" s="27" t="s">
        <v>39</v>
      </c>
      <c r="B50" s="28"/>
      <c r="C50" s="14"/>
      <c r="D50" s="73">
        <v>10</v>
      </c>
      <c r="E50" s="74">
        <v>3059990</v>
      </c>
      <c r="F50" s="74">
        <v>148975</v>
      </c>
      <c r="G50" s="104">
        <f t="shared" si="1"/>
        <v>0.9513152003764718</v>
      </c>
      <c r="H50" s="2"/>
    </row>
    <row r="51" spans="1:8" ht="15.75">
      <c r="A51" s="27" t="s">
        <v>40</v>
      </c>
      <c r="B51" s="28"/>
      <c r="C51" s="14"/>
      <c r="D51" s="73">
        <v>4</v>
      </c>
      <c r="E51" s="74">
        <v>1585835</v>
      </c>
      <c r="F51" s="74">
        <v>51885</v>
      </c>
      <c r="G51" s="104">
        <f t="shared" si="1"/>
        <v>0.9672822204075455</v>
      </c>
      <c r="H51" s="2"/>
    </row>
    <row r="52" spans="1:8" ht="15.75">
      <c r="A52" s="54" t="s">
        <v>41</v>
      </c>
      <c r="B52" s="28"/>
      <c r="C52" s="14"/>
      <c r="D52" s="73">
        <v>2</v>
      </c>
      <c r="E52" s="74">
        <v>589975</v>
      </c>
      <c r="F52" s="74">
        <v>-9100</v>
      </c>
      <c r="G52" s="104">
        <f t="shared" si="1"/>
        <v>1.0154243823890843</v>
      </c>
      <c r="H52" s="2"/>
    </row>
    <row r="53" spans="1:8" ht="15.7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>
      <c r="A54" s="27" t="s">
        <v>100</v>
      </c>
      <c r="B54" s="28"/>
      <c r="C54" s="14"/>
      <c r="D54" s="73">
        <v>1381</v>
      </c>
      <c r="E54" s="74">
        <v>139804239.21</v>
      </c>
      <c r="F54" s="74">
        <v>15447035.27</v>
      </c>
      <c r="G54" s="104">
        <f t="shared" si="1"/>
        <v>0.8895095359247511</v>
      </c>
      <c r="H54" s="2"/>
    </row>
    <row r="55" spans="1:8" ht="15.75">
      <c r="A55" s="71" t="s">
        <v>101</v>
      </c>
      <c r="B55" s="30"/>
      <c r="C55" s="14"/>
      <c r="D55" s="73">
        <v>8</v>
      </c>
      <c r="E55" s="74">
        <v>371333.64</v>
      </c>
      <c r="F55" s="74">
        <v>25013.34</v>
      </c>
      <c r="G55" s="104">
        <f t="shared" si="1"/>
        <v>0.9326391759173771</v>
      </c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>
      <c r="A60" s="32"/>
      <c r="B60" s="18"/>
      <c r="C60" s="14"/>
      <c r="D60" s="77"/>
      <c r="E60" s="80"/>
      <c r="F60" s="80"/>
      <c r="G60" s="105"/>
      <c r="H60" s="2"/>
    </row>
    <row r="61" spans="1:8" ht="15.75">
      <c r="A61" s="20" t="s">
        <v>45</v>
      </c>
      <c r="B61" s="20"/>
      <c r="C61" s="21"/>
      <c r="D61" s="81">
        <f>SUM(D44:D57)</f>
        <v>1815</v>
      </c>
      <c r="E61" s="82">
        <f>SUM(E44:E60)</f>
        <v>223292924.17</v>
      </c>
      <c r="F61" s="82">
        <f>SUM(F44:F60)</f>
        <v>19770105.32</v>
      </c>
      <c r="G61" s="110">
        <f>1-(+F61/E61)</f>
        <v>0.9114611204386021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6"/>
      <c r="D63" s="36"/>
      <c r="E63" s="36"/>
      <c r="F63" s="37">
        <f>F61+F39</f>
        <v>23358781.21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2022-01-06T17:39:43Z</cp:lastPrinted>
  <dcterms:created xsi:type="dcterms:W3CDTF">2012-06-07T14:04:25Z</dcterms:created>
  <dcterms:modified xsi:type="dcterms:W3CDTF">2022-06-10T13:21:52Z</dcterms:modified>
  <cp:category/>
  <cp:version/>
  <cp:contentType/>
  <cp:contentStatus/>
</cp:coreProperties>
</file>