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0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<sst xmlns="http://schemas.openxmlformats.org/spreadsheetml/2006/main" count="969" uniqueCount="163">
  <si>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</si>
  <si>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</si>
  <si>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</si>
  <si>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</si>
  <si>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</si>
  <si>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</si>
  <si>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</si>
  <si>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</si>
  <si>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</si>
  <si>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</si>
  <si>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</si>
  <si>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</si>
  <si>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</si>
  <si>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</si>
  <si>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</si>
  <si>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</si>
  <si>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</si>
  <si>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</si>
  <si>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</si>
  <si>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</si>
  <si>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</si>
  <si>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</si>
  <si>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</si>
  <si>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</si>
  <si>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</si>
  <si>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</si>
  <si>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</si>
  <si>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</si>
  <si>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</si>
  <si>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</si>
  <si>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</si>
  <si>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</si>
  <si>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</si>
  <si>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</si>
  <si>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</si>
  <si>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</si>
  <si>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</si>
  <si>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</si>
  <si>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</si>
  <si>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</si>
  <si>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</si>
  <si>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</si>
  <si>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</si>
  <si>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</si>
  <si>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</si>
  <si>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</si>
  <si>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</si>
  <si>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</si>
  <si>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</si>
  <si>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</si>
  <si>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</si>
  <si>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</si>
  <si>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</si>
  <si>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</si>
  <si>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</si>
  <si>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</si>
  <si>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</si>
  <si>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</si>
  <si>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</si>
  <si>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</si>
  <si>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</si>
  <si>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</si>
  <si>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</si>
  <si>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</si>
  <si>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</si>
  <si>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</si>
  <si>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</si>
  <si>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</si>
  <si>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</si>
  <si>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</si>
  <si>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</si>
  <si>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</si>
  <si>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</si>
  <si>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</si>
  <si>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</si>
  <si>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</si>
  <si>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</si>
  <si>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</si>
  <si>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</si>
  <si>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</si>
  <si>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</si>
  <si>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</si>
  <si>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</si>
  <si>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</si>
  <si>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</si>
  <si>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</si>
  <si>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</si>
  <si>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</si>
  <si>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</si>
  <si>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</si>
  <si>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</si>
  <si>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</si>
  <si>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</si>
  <si>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</si>
  <si>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</si>
  <si>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</si>
  <si>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</si>
  <si>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</si>
  <si>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</si>
  <si>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</si>
  <si>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</si>
  <si>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</si>
  <si>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</si>
  <si>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</si>
  <si>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</si>
  <si>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</si>
  <si>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</si>
  <si>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</si>
  <si>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</si>
  <si>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</si>
  <si>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</si>
  <si>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</si>
  <si>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</si>
  <si>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</si>
  <si>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</si>
  <si>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</si>
  <si>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</si>
  <si>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</si>
  <si>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</si>
  <si>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</si>
  <si>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</si>
  <si>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</si>
  <si>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</si>
  <si>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</si>
  <si>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</si>
  <si>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</si>
  <si>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</si>
  <si>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</si>
  <si>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</si>
  <si>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</si>
  <si>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</si>
  <si>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</si>
  <si>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</si>
  <si>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</si>
  <si>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</si>
  <si>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</si>
  <si>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</si>
  <si>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</si>
  <si>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</si>
  <si>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</si>
  <si>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</si>
  <si>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</si>
  <si>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</si>
  <si>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</si>
  <si>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</si>
  <si>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</si>
  <si>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</si>
  <si>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</si>
  <si>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</si>
  <si>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</si>
  <si>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</si>
  <si>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</si>
  <si>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</si>
  <si>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</si>
  <si>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</si>
  <si>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</si>
  <si>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</si>
  <si>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</si>
  <si>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</si>
  <si>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</si>
  <si>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</si>
  <si>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</si>
  <si>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MONTH ENDED:  MARCH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</si>
</sst>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showOutlineSymbols="0" zoomScale="87" zoomScaleNormal="87" zoomScalePageLayoutView="0" workbookViewId="0" topLeftCell="A58">
      <selection activeCell="A80" sqref="A80:IV8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162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156</v>
      </c>
      <c r="B9" s="13"/>
      <c r="C9" s="14"/>
      <c r="D9" s="73">
        <v>3</v>
      </c>
      <c r="E9" s="99">
        <v>588719</v>
      </c>
      <c r="F9" s="74">
        <v>142244.5</v>
      </c>
      <c r="G9" s="104">
        <f>F9/E9</f>
        <v>0.24161696836691188</v>
      </c>
      <c r="H9" s="15"/>
    </row>
    <row r="10" spans="1:8" ht="15.75">
      <c r="A10" s="93" t="s">
        <v>11</v>
      </c>
      <c r="B10" s="13"/>
      <c r="C10" s="14"/>
      <c r="D10" s="73">
        <v>3</v>
      </c>
      <c r="E10" s="99">
        <v>1207224</v>
      </c>
      <c r="F10" s="74">
        <v>198670.5</v>
      </c>
      <c r="G10" s="104">
        <f>F10/E10</f>
        <v>0.16456805033697144</v>
      </c>
      <c r="H10" s="15"/>
    </row>
    <row r="11" spans="1:8" ht="15.7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74</v>
      </c>
      <c r="B13" s="13"/>
      <c r="C13" s="14"/>
      <c r="D13" s="73">
        <v>7</v>
      </c>
      <c r="E13" s="99">
        <v>1987871</v>
      </c>
      <c r="F13" s="74">
        <v>247942.5</v>
      </c>
      <c r="G13" s="104">
        <f aca="true" t="shared" si="0" ref="G13:G22">F13/E13</f>
        <v>0.12472766089952517</v>
      </c>
      <c r="H13" s="15"/>
    </row>
    <row r="14" spans="1:8" ht="15.75">
      <c r="A14" s="93" t="s">
        <v>124</v>
      </c>
      <c r="B14" s="13"/>
      <c r="C14" s="14"/>
      <c r="D14" s="73">
        <v>1</v>
      </c>
      <c r="E14" s="99">
        <v>148758</v>
      </c>
      <c r="F14" s="74">
        <v>2362</v>
      </c>
      <c r="G14" s="104">
        <f t="shared" si="0"/>
        <v>0.015878137646378684</v>
      </c>
      <c r="H14" s="15"/>
    </row>
    <row r="15" spans="1:8" ht="15.75">
      <c r="A15" s="93" t="s">
        <v>115</v>
      </c>
      <c r="B15" s="13"/>
      <c r="C15" s="14"/>
      <c r="D15" s="73">
        <v>1</v>
      </c>
      <c r="E15" s="99">
        <v>134755</v>
      </c>
      <c r="F15" s="74">
        <v>32840.5</v>
      </c>
      <c r="G15" s="104">
        <f t="shared" si="0"/>
        <v>0.2437052428481318</v>
      </c>
      <c r="H15" s="15"/>
    </row>
    <row r="16" spans="1:8" ht="15.75">
      <c r="A16" s="93" t="s">
        <v>125</v>
      </c>
      <c r="B16" s="13"/>
      <c r="C16" s="14"/>
      <c r="D16" s="73">
        <v>2</v>
      </c>
      <c r="E16" s="99">
        <v>2851016</v>
      </c>
      <c r="F16" s="74">
        <v>458216</v>
      </c>
      <c r="G16" s="104">
        <f t="shared" si="0"/>
        <v>0.1607202485008853</v>
      </c>
      <c r="H16" s="15"/>
    </row>
    <row r="17" spans="1:8" ht="15.75">
      <c r="A17" s="93" t="s">
        <v>157</v>
      </c>
      <c r="B17" s="13"/>
      <c r="C17" s="14"/>
      <c r="D17" s="73">
        <v>5</v>
      </c>
      <c r="E17" s="99">
        <v>4883992</v>
      </c>
      <c r="F17" s="74">
        <v>804501.5</v>
      </c>
      <c r="G17" s="104">
        <f t="shared" si="0"/>
        <v>0.16472211666194375</v>
      </c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858411</v>
      </c>
      <c r="F18" s="74">
        <v>134945</v>
      </c>
      <c r="G18" s="104">
        <f t="shared" si="0"/>
        <v>0.15720325112329642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70" t="s">
        <v>16</v>
      </c>
      <c r="B20" s="13"/>
      <c r="C20" s="14"/>
      <c r="D20" s="73">
        <v>1</v>
      </c>
      <c r="E20" s="99">
        <v>1162212</v>
      </c>
      <c r="F20" s="74">
        <v>116454</v>
      </c>
      <c r="G20" s="104">
        <f t="shared" si="0"/>
        <v>0.10020030768913073</v>
      </c>
      <c r="H20" s="15"/>
    </row>
    <row r="21" spans="1:8" ht="15.7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99</v>
      </c>
      <c r="B22" s="13"/>
      <c r="C22" s="14"/>
      <c r="D22" s="73">
        <v>1</v>
      </c>
      <c r="E22" s="99">
        <v>53039</v>
      </c>
      <c r="F22" s="74">
        <v>18659</v>
      </c>
      <c r="G22" s="104">
        <f t="shared" si="0"/>
        <v>0.3517977337430947</v>
      </c>
      <c r="H22" s="15"/>
    </row>
    <row r="23" spans="1:8" ht="15.75">
      <c r="A23" s="93" t="s">
        <v>161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153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99">
        <v>810354</v>
      </c>
      <c r="F25" s="74">
        <v>259694.5</v>
      </c>
      <c r="G25" s="104">
        <f>F25/E25</f>
        <v>0.32047043637718825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119</v>
      </c>
      <c r="B30" s="13"/>
      <c r="C30" s="14"/>
      <c r="D30" s="73">
        <v>2</v>
      </c>
      <c r="E30" s="74">
        <v>550680</v>
      </c>
      <c r="F30" s="74">
        <v>154519</v>
      </c>
      <c r="G30" s="104">
        <f>F30/E30</f>
        <v>0.2805967167865185</v>
      </c>
      <c r="H30" s="15"/>
    </row>
    <row r="31" spans="1:8" ht="15.75">
      <c r="A31" s="70" t="s">
        <v>19</v>
      </c>
      <c r="B31" s="13"/>
      <c r="C31" s="14"/>
      <c r="D31" s="73">
        <v>1</v>
      </c>
      <c r="E31" s="74">
        <v>191228</v>
      </c>
      <c r="F31" s="74">
        <v>83491</v>
      </c>
      <c r="G31" s="104">
        <f>F31/E31</f>
        <v>0.4366044721484301</v>
      </c>
      <c r="H31" s="15"/>
    </row>
    <row r="32" spans="1:8" ht="15.75">
      <c r="A32" s="70" t="s">
        <v>152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31</v>
      </c>
      <c r="E39" s="82">
        <f>SUM(E9:E38)</f>
        <v>15428259</v>
      </c>
      <c r="F39" s="82">
        <f>SUM(F9:F38)</f>
        <v>2654540</v>
      </c>
      <c r="G39" s="106">
        <f>F39/E39</f>
        <v>0.17205700267282265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142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151</v>
      </c>
      <c r="F42" s="25" t="s">
        <v>151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2"/>
    </row>
    <row r="44" spans="1:8" ht="15.75">
      <c r="A44" s="27" t="s">
        <v>10</v>
      </c>
      <c r="B44" s="28"/>
      <c r="C44" s="14"/>
      <c r="D44" s="73"/>
      <c r="E44" s="111">
        <v>823062.89</v>
      </c>
      <c r="F44" s="74">
        <v>34070.47</v>
      </c>
      <c r="G44" s="104">
        <f>1-(+F44/E44)</f>
        <v>0.9586052652671535</v>
      </c>
      <c r="H44" s="2"/>
    </row>
    <row r="45" spans="1:8" ht="15.75">
      <c r="A45" s="27" t="s">
        <v>111</v>
      </c>
      <c r="B45" s="28"/>
      <c r="C45" s="14"/>
      <c r="D45" s="73"/>
      <c r="E45" s="111">
        <v>97858</v>
      </c>
      <c r="F45" s="74">
        <v>6770</v>
      </c>
      <c r="G45" s="104">
        <f>1-(+F45/E45)</f>
        <v>0.9308181242208098</v>
      </c>
      <c r="H45" s="2"/>
    </row>
    <row r="46" spans="1:8" ht="15.75">
      <c r="A46" s="27" t="s">
        <v>20</v>
      </c>
      <c r="B46" s="28"/>
      <c r="C46" s="14"/>
      <c r="D46" s="73"/>
      <c r="E46" s="111">
        <v>1768155.37</v>
      </c>
      <c r="F46" s="74">
        <v>88653.55</v>
      </c>
      <c r="G46" s="104">
        <f>1-(+F46/E46)</f>
        <v>0.9498609955300478</v>
      </c>
      <c r="H46" s="2"/>
    </row>
    <row r="47" spans="1:8" ht="15.75">
      <c r="A47" s="27" t="s">
        <v>14</v>
      </c>
      <c r="B47" s="28"/>
      <c r="C47" s="14"/>
      <c r="D47" s="73"/>
      <c r="E47" s="111">
        <v>85407.24</v>
      </c>
      <c r="F47" s="74">
        <v>6581.16</v>
      </c>
      <c r="G47" s="104">
        <f>1-(+F47/E47)</f>
        <v>0.9229437691699205</v>
      </c>
      <c r="H47" s="2"/>
    </row>
    <row r="48" spans="1:8" ht="15.75">
      <c r="A48" s="27" t="s">
        <v>158</v>
      </c>
      <c r="B48" s="28"/>
      <c r="C48" s="14"/>
      <c r="D48" s="73"/>
      <c r="E48" s="111">
        <v>277614.09</v>
      </c>
      <c r="F48" s="74">
        <v>2686.39</v>
      </c>
      <c r="G48" s="104">
        <f>1-(+F48/E48)</f>
        <v>0.9903232937492474</v>
      </c>
      <c r="H48" s="2"/>
    </row>
    <row r="49" spans="1:8" ht="15">
      <c r="A49" s="16" t="s">
        <v>143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144</v>
      </c>
      <c r="B53" s="20"/>
      <c r="C53" s="21"/>
      <c r="D53" s="138">
        <v>12</v>
      </c>
      <c r="E53" s="139">
        <f>SUM(E44:E52)</f>
        <v>3052097.5900000003</v>
      </c>
      <c r="F53" s="139">
        <f>SUM(F44:F52)</f>
        <v>138761.57</v>
      </c>
      <c r="G53" s="110">
        <f>1-(+F53/E53)</f>
        <v>0.9545356706631389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137</v>
      </c>
      <c r="F56" s="25" t="s">
        <v>137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138</v>
      </c>
      <c r="F57" s="88" t="s">
        <v>8</v>
      </c>
      <c r="G57" s="109" t="s">
        <v>139</v>
      </c>
      <c r="H57" s="2"/>
    </row>
    <row r="58" spans="1:8" ht="15.75">
      <c r="A58" s="27" t="s">
        <v>33</v>
      </c>
      <c r="B58" s="28"/>
      <c r="C58" s="14"/>
      <c r="D58" s="73">
        <v>93</v>
      </c>
      <c r="E58" s="74">
        <v>11175000.55</v>
      </c>
      <c r="F58" s="74">
        <v>517467.95</v>
      </c>
      <c r="G58" s="104">
        <f>1-(+F58/E58)</f>
        <v>0.9536941454557691</v>
      </c>
      <c r="H58" s="15"/>
    </row>
    <row r="59" spans="1:8" ht="15.75">
      <c r="A59" s="27" t="s">
        <v>34</v>
      </c>
      <c r="B59" s="28"/>
      <c r="C59" s="14"/>
      <c r="D59" s="73">
        <v>7</v>
      </c>
      <c r="E59" s="74">
        <v>6782870.52</v>
      </c>
      <c r="F59" s="74">
        <v>569525.42</v>
      </c>
      <c r="G59" s="104">
        <f aca="true" t="shared" si="1" ref="G59:G66">1-(+F59/E59)</f>
        <v>0.9160347498421656</v>
      </c>
      <c r="H59" s="15"/>
    </row>
    <row r="60" spans="1:8" ht="15.75">
      <c r="A60" s="27" t="s">
        <v>35</v>
      </c>
      <c r="B60" s="28"/>
      <c r="C60" s="14"/>
      <c r="D60" s="73">
        <v>74</v>
      </c>
      <c r="E60" s="74">
        <v>7404669.75</v>
      </c>
      <c r="F60" s="74">
        <v>541493.38</v>
      </c>
      <c r="G60" s="104">
        <f t="shared" si="1"/>
        <v>0.9268713665454155</v>
      </c>
      <c r="H60" s="15"/>
    </row>
    <row r="61" spans="1:8" ht="15.75">
      <c r="A61" s="27" t="s">
        <v>36</v>
      </c>
      <c r="B61" s="28"/>
      <c r="C61" s="14"/>
      <c r="D61" s="73">
        <v>1</v>
      </c>
      <c r="E61" s="74">
        <v>735597.5</v>
      </c>
      <c r="F61" s="74">
        <v>34774</v>
      </c>
      <c r="G61" s="104">
        <f t="shared" si="1"/>
        <v>0.9527268648955441</v>
      </c>
      <c r="H61" s="15"/>
    </row>
    <row r="62" spans="1:8" ht="15.75">
      <c r="A62" s="27" t="s">
        <v>37</v>
      </c>
      <c r="B62" s="28"/>
      <c r="C62" s="14"/>
      <c r="D62" s="73">
        <v>106</v>
      </c>
      <c r="E62" s="74">
        <v>13292571.72</v>
      </c>
      <c r="F62" s="74">
        <v>1094561.74</v>
      </c>
      <c r="G62" s="104">
        <f t="shared" si="1"/>
        <v>0.9176561343390668</v>
      </c>
      <c r="H62" s="15"/>
    </row>
    <row r="63" spans="1:8" ht="15.75">
      <c r="A63" s="27" t="s">
        <v>38</v>
      </c>
      <c r="B63" s="28"/>
      <c r="C63" s="14"/>
      <c r="D63" s="73">
        <v>9</v>
      </c>
      <c r="E63" s="74">
        <v>1394365</v>
      </c>
      <c r="F63" s="74">
        <v>39143</v>
      </c>
      <c r="G63" s="104">
        <f t="shared" si="1"/>
        <v>0.9719277233722877</v>
      </c>
      <c r="H63" s="15"/>
    </row>
    <row r="64" spans="1:8" ht="15.75">
      <c r="A64" s="27" t="s">
        <v>39</v>
      </c>
      <c r="B64" s="28"/>
      <c r="C64" s="14"/>
      <c r="D64" s="73">
        <v>15</v>
      </c>
      <c r="E64" s="74">
        <v>1586011.7</v>
      </c>
      <c r="F64" s="74">
        <v>140328.7</v>
      </c>
      <c r="G64" s="104">
        <f t="shared" si="1"/>
        <v>0.9115210184136725</v>
      </c>
      <c r="H64" s="15"/>
    </row>
    <row r="65" spans="1:8" ht="15.7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.75">
      <c r="A66" s="54" t="s">
        <v>41</v>
      </c>
      <c r="B66" s="28"/>
      <c r="C66" s="14"/>
      <c r="D66" s="73">
        <v>3</v>
      </c>
      <c r="E66" s="74">
        <v>176075</v>
      </c>
      <c r="F66" s="74">
        <v>26025</v>
      </c>
      <c r="G66" s="104">
        <f t="shared" si="1"/>
        <v>0.852193667471248</v>
      </c>
      <c r="H66" s="15"/>
    </row>
    <row r="67" spans="1:8" ht="15.7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.75">
      <c r="A68" s="27" t="s">
        <v>100</v>
      </c>
      <c r="B68" s="28"/>
      <c r="C68" s="14"/>
      <c r="D68" s="73">
        <v>785</v>
      </c>
      <c r="E68" s="74">
        <v>92676105.45</v>
      </c>
      <c r="F68" s="74">
        <v>10067646.98</v>
      </c>
      <c r="G68" s="104">
        <f>1-(+F68/E68)</f>
        <v>0.8913673925860898</v>
      </c>
      <c r="H68" s="15"/>
    </row>
    <row r="69" spans="1:8" ht="15.75">
      <c r="A69" s="71" t="s">
        <v>101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.75">
      <c r="A73" s="32"/>
      <c r="B73" s="18"/>
      <c r="C73" s="14"/>
      <c r="D73" s="77"/>
      <c r="E73" s="95"/>
      <c r="F73" s="74"/>
      <c r="G73" s="105"/>
      <c r="H73" s="15"/>
    </row>
    <row r="74" spans="1:8" ht="15.7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.75">
      <c r="A75" s="33"/>
      <c r="B75" s="33"/>
      <c r="C75" s="33"/>
      <c r="D75" s="81">
        <f>SUM(D58:D71)</f>
        <v>1093</v>
      </c>
      <c r="E75" s="82">
        <f>SUM(E58:E74)</f>
        <v>135223267.19</v>
      </c>
      <c r="F75" s="82">
        <f>SUM(F58:F74)</f>
        <v>13030966.170000002</v>
      </c>
      <c r="G75" s="110">
        <f>1-(+F75/E75)</f>
        <v>0.9036336982474296</v>
      </c>
      <c r="H75" s="2"/>
    </row>
    <row r="76" spans="1:8" ht="18">
      <c r="A76" s="35" t="s">
        <v>46</v>
      </c>
      <c r="B76" s="36"/>
      <c r="C76" s="36"/>
      <c r="D76" s="91"/>
      <c r="E76" s="92"/>
      <c r="F76" s="37">
        <f>F75+F39+F53</f>
        <v>15824267.740000002</v>
      </c>
      <c r="G76" s="34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37"/>
      <c r="F82" s="2"/>
      <c r="G82" s="2"/>
      <c r="H82" s="2"/>
    </row>
    <row r="83" spans="1:8" ht="18">
      <c r="A83" s="43"/>
      <c r="B83" s="39"/>
      <c r="C83" s="39"/>
      <c r="D83" s="39"/>
      <c r="E83" s="44"/>
      <c r="F83" s="2"/>
      <c r="G83" s="2"/>
      <c r="H83" s="2"/>
    </row>
    <row r="84" spans="1:8" ht="18">
      <c r="A84" s="43"/>
      <c r="B84" s="39"/>
      <c r="C84" s="39"/>
      <c r="D84" s="39"/>
      <c r="E84" s="45"/>
      <c r="F84" s="2"/>
      <c r="G84" s="2"/>
      <c r="H84" s="2"/>
    </row>
    <row r="85" spans="1:8" ht="18">
      <c r="A85" s="43"/>
      <c r="B85" s="39"/>
      <c r="C85" s="39"/>
      <c r="D85" s="39"/>
      <c r="E85" s="46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37"/>
      <c r="F87" s="2"/>
      <c r="G87" s="2"/>
      <c r="H87" s="2"/>
    </row>
    <row r="88" spans="1:8" ht="18">
      <c r="A88" s="43"/>
      <c r="B88" s="39"/>
      <c r="C88" s="39"/>
      <c r="D88" s="39"/>
      <c r="E88" s="44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5"/>
      <c r="F91" s="2"/>
      <c r="G91" s="2"/>
      <c r="H91" s="2"/>
    </row>
    <row r="92" spans="1:8" ht="18">
      <c r="A92" s="43"/>
      <c r="B92" s="39"/>
      <c r="C92" s="39"/>
      <c r="D92" s="39"/>
      <c r="E92" s="47"/>
      <c r="F92" s="2"/>
      <c r="G92" s="2"/>
      <c r="H92" s="2"/>
    </row>
    <row r="93" spans="1:8" ht="18">
      <c r="A93" s="43"/>
      <c r="B93" s="39"/>
      <c r="C93" s="39"/>
      <c r="D93" s="39"/>
      <c r="E93" s="39"/>
      <c r="F93" s="2"/>
      <c r="G93" s="2"/>
      <c r="H93" s="2"/>
    </row>
    <row r="94" spans="1:8" ht="15.75">
      <c r="A94" s="48"/>
      <c r="B94" s="2"/>
      <c r="C94" s="2"/>
      <c r="D94" s="2"/>
      <c r="E94" s="2"/>
      <c r="F94" s="2"/>
      <c r="G94" s="2"/>
      <c r="H94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4"/>
      <c r="D5" s="6" t="s">
        <v>80</v>
      </c>
      <c r="E5" s="7"/>
      <c r="F5" s="8"/>
      <c r="G5" s="5"/>
      <c r="H5" s="2"/>
    </row>
    <row r="6" spans="1:8" ht="18">
      <c r="A6" s="23" t="s">
        <v>3</v>
      </c>
      <c r="B6" s="118"/>
      <c r="C6" s="4"/>
      <c r="D6" s="4"/>
      <c r="E6" s="4"/>
      <c r="F6" s="5"/>
      <c r="G6" s="5"/>
      <c r="H6" s="2"/>
    </row>
    <row r="7" spans="1:8" ht="15.7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1</v>
      </c>
      <c r="E10" s="74">
        <v>184195</v>
      </c>
      <c r="F10" s="74">
        <v>40687.5</v>
      </c>
      <c r="G10" s="104">
        <f>F10/E10</f>
        <v>0.22089361817638914</v>
      </c>
      <c r="H10" s="15"/>
    </row>
    <row r="11" spans="1:8" ht="15.75">
      <c r="A11" s="93" t="s">
        <v>123</v>
      </c>
      <c r="B11" s="13"/>
      <c r="C11" s="14"/>
      <c r="D11" s="73"/>
      <c r="E11" s="74"/>
      <c r="F11" s="74"/>
      <c r="G11" s="104"/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33650</v>
      </c>
      <c r="F12" s="74">
        <v>18664</v>
      </c>
      <c r="G12" s="104">
        <f>F12/E12</f>
        <v>0.5546508172362555</v>
      </c>
      <c r="H12" s="15"/>
    </row>
    <row r="13" spans="1:8" ht="15.7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>
      <c r="A14" s="93" t="s">
        <v>108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110</v>
      </c>
      <c r="B15" s="13"/>
      <c r="C15" s="14"/>
      <c r="D15" s="73">
        <v>14</v>
      </c>
      <c r="E15" s="74">
        <v>2826073</v>
      </c>
      <c r="F15" s="74">
        <v>666658.5</v>
      </c>
      <c r="G15" s="104">
        <f>F15/E15</f>
        <v>0.2358957111157426</v>
      </c>
      <c r="H15" s="15"/>
    </row>
    <row r="16" spans="1:8" ht="15.75">
      <c r="A16" s="93" t="s">
        <v>105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78</v>
      </c>
      <c r="B17" s="13"/>
      <c r="C17" s="14"/>
      <c r="D17" s="73">
        <v>1</v>
      </c>
      <c r="E17" s="74">
        <v>175666</v>
      </c>
      <c r="F17" s="74">
        <v>70768</v>
      </c>
      <c r="G17" s="104">
        <f>F17/E17</f>
        <v>0.40285541880614345</v>
      </c>
      <c r="H17" s="15"/>
    </row>
    <row r="18" spans="1:8" ht="15.75">
      <c r="A18" s="70" t="s">
        <v>116</v>
      </c>
      <c r="B18" s="13"/>
      <c r="C18" s="14"/>
      <c r="D18" s="73"/>
      <c r="E18" s="74"/>
      <c r="F18" s="74"/>
      <c r="G18" s="104"/>
      <c r="H18" s="15"/>
    </row>
    <row r="19" spans="1:8" ht="15.75">
      <c r="A19" s="93" t="s">
        <v>15</v>
      </c>
      <c r="B19" s="13"/>
      <c r="C19" s="14"/>
      <c r="D19" s="73">
        <v>1</v>
      </c>
      <c r="E19" s="74">
        <v>1041070</v>
      </c>
      <c r="F19" s="74">
        <v>123813</v>
      </c>
      <c r="G19" s="104">
        <f>F19/E19</f>
        <v>0.11892860230339938</v>
      </c>
      <c r="H19" s="15"/>
    </row>
    <row r="20" spans="1:8" ht="15.75">
      <c r="A20" s="93" t="s">
        <v>59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99</v>
      </c>
      <c r="B21" s="13"/>
      <c r="C21" s="14"/>
      <c r="D21" s="73"/>
      <c r="E21" s="74"/>
      <c r="F21" s="74"/>
      <c r="G21" s="104"/>
      <c r="H21" s="15"/>
    </row>
    <row r="22" spans="1:8" ht="15.75">
      <c r="A22" s="93" t="s">
        <v>126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117</v>
      </c>
      <c r="B23" s="13"/>
      <c r="C23" s="14"/>
      <c r="D23" s="73"/>
      <c r="E23" s="74"/>
      <c r="F23" s="74"/>
      <c r="G23" s="104"/>
      <c r="H23" s="15"/>
    </row>
    <row r="24" spans="1:8" ht="15.7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74">
        <v>628039</v>
      </c>
      <c r="F25" s="74">
        <v>146310</v>
      </c>
      <c r="G25" s="104">
        <f>F25/E25</f>
        <v>0.23296323954404105</v>
      </c>
      <c r="H25" s="15"/>
    </row>
    <row r="26" spans="1:8" ht="15.75">
      <c r="A26" s="94" t="s">
        <v>21</v>
      </c>
      <c r="B26" s="13"/>
      <c r="C26" s="14"/>
      <c r="D26" s="73">
        <v>8</v>
      </c>
      <c r="E26" s="74">
        <v>136220</v>
      </c>
      <c r="F26" s="74">
        <v>136220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24512</v>
      </c>
      <c r="F28" s="74">
        <v>7812</v>
      </c>
      <c r="G28" s="104">
        <f>F28/E28</f>
        <v>0.318701044386423</v>
      </c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113172</v>
      </c>
      <c r="F29" s="74">
        <v>34525.62</v>
      </c>
      <c r="G29" s="104">
        <f aca="true" t="shared" si="0" ref="G29:G34">F29/E29</f>
        <v>0.30507210264022905</v>
      </c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112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>
        <v>1</v>
      </c>
      <c r="E33" s="74">
        <v>288645</v>
      </c>
      <c r="F33" s="74">
        <v>70715.5</v>
      </c>
      <c r="G33" s="104">
        <f t="shared" si="0"/>
        <v>0.24499125223024823</v>
      </c>
      <c r="H33" s="15"/>
    </row>
    <row r="34" spans="1:8" ht="15.75">
      <c r="A34" s="70" t="s">
        <v>76</v>
      </c>
      <c r="B34" s="13"/>
      <c r="C34" s="14"/>
      <c r="D34" s="73">
        <v>2</v>
      </c>
      <c r="E34" s="74">
        <v>891719</v>
      </c>
      <c r="F34" s="74">
        <v>88698</v>
      </c>
      <c r="G34" s="104">
        <f t="shared" si="0"/>
        <v>0.09946855455586345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33</v>
      </c>
      <c r="E39" s="82">
        <f>SUM(E9:E38)</f>
        <v>6342961</v>
      </c>
      <c r="F39" s="82">
        <f>SUM(F9:F38)</f>
        <v>1404872.12</v>
      </c>
      <c r="G39" s="106">
        <f>F39/E39</f>
        <v>0.2214852211766713</v>
      </c>
      <c r="H39" s="15"/>
    </row>
    <row r="40" spans="1:8" ht="15.75">
      <c r="A40" s="120"/>
      <c r="B40" s="121"/>
      <c r="C40" s="22"/>
      <c r="D40" s="122"/>
      <c r="E40" s="123"/>
      <c r="F40" s="123"/>
      <c r="G40" s="124"/>
      <c r="H40" s="2"/>
    </row>
    <row r="41" spans="1:8" ht="18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>
      <c r="A42" s="26"/>
      <c r="B42" s="26"/>
      <c r="C42" s="14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>
      <c r="A43" s="26"/>
      <c r="B43" s="26"/>
      <c r="C43" s="14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>
      <c r="A44" s="27" t="s">
        <v>33</v>
      </c>
      <c r="B44" s="28"/>
      <c r="C44" s="14"/>
      <c r="D44" s="73">
        <v>44</v>
      </c>
      <c r="E44" s="111">
        <v>6297859.05</v>
      </c>
      <c r="F44" s="74">
        <v>349303.65</v>
      </c>
      <c r="G44" s="104">
        <f>1-(+F44/E44)</f>
        <v>0.944536127717879</v>
      </c>
      <c r="H44" s="15"/>
    </row>
    <row r="45" spans="1:8" ht="15.75">
      <c r="A45" s="27" t="s">
        <v>34</v>
      </c>
      <c r="B45" s="28"/>
      <c r="C45" s="14"/>
      <c r="D45" s="73">
        <v>11</v>
      </c>
      <c r="E45" s="111">
        <v>3569442.3</v>
      </c>
      <c r="F45" s="74">
        <v>301836.88</v>
      </c>
      <c r="G45" s="104">
        <f>1-(+F45/E45)</f>
        <v>0.9154386442946564</v>
      </c>
      <c r="H45" s="15"/>
    </row>
    <row r="46" spans="1:8" ht="15.75">
      <c r="A46" s="27" t="s">
        <v>35</v>
      </c>
      <c r="B46" s="28"/>
      <c r="C46" s="14"/>
      <c r="D46" s="73">
        <v>85</v>
      </c>
      <c r="E46" s="111">
        <v>5707636.25</v>
      </c>
      <c r="F46" s="74">
        <v>425778</v>
      </c>
      <c r="G46" s="104">
        <f>1-(+F46/E46)</f>
        <v>0.9254020436218233</v>
      </c>
      <c r="H46" s="15"/>
    </row>
    <row r="47" spans="1:8" ht="15.75">
      <c r="A47" s="27" t="s">
        <v>36</v>
      </c>
      <c r="B47" s="28"/>
      <c r="C47" s="14"/>
      <c r="D47" s="73">
        <v>5</v>
      </c>
      <c r="E47" s="111">
        <v>2296687.25</v>
      </c>
      <c r="F47" s="74">
        <v>92816.32</v>
      </c>
      <c r="G47" s="104">
        <f>1-(+F47/E47)</f>
        <v>0.9595868701757281</v>
      </c>
      <c r="H47" s="15"/>
    </row>
    <row r="48" spans="1:8" ht="15.75">
      <c r="A48" s="27" t="s">
        <v>37</v>
      </c>
      <c r="B48" s="28"/>
      <c r="C48" s="14"/>
      <c r="D48" s="73">
        <v>78</v>
      </c>
      <c r="E48" s="111">
        <v>16457870.62</v>
      </c>
      <c r="F48" s="74">
        <v>1115637.79</v>
      </c>
      <c r="G48" s="104">
        <f aca="true" t="shared" si="1" ref="G48:G54">1-(+F48/E48)</f>
        <v>0.9322125069664693</v>
      </c>
      <c r="H48" s="15"/>
    </row>
    <row r="49" spans="1:8" ht="15.75">
      <c r="A49" s="27" t="s">
        <v>38</v>
      </c>
      <c r="B49" s="28"/>
      <c r="C49" s="14"/>
      <c r="D49" s="73">
        <v>3</v>
      </c>
      <c r="E49" s="111">
        <v>822614</v>
      </c>
      <c r="F49" s="74">
        <v>15760</v>
      </c>
      <c r="G49" s="104">
        <f t="shared" si="1"/>
        <v>0.9808415611696373</v>
      </c>
      <c r="H49" s="2"/>
    </row>
    <row r="50" spans="1:8" ht="15.75">
      <c r="A50" s="27" t="s">
        <v>39</v>
      </c>
      <c r="B50" s="28"/>
      <c r="C50" s="21"/>
      <c r="D50" s="73">
        <v>10</v>
      </c>
      <c r="E50" s="111">
        <v>832665</v>
      </c>
      <c r="F50" s="74">
        <v>136808.17</v>
      </c>
      <c r="G50" s="104">
        <f t="shared" si="1"/>
        <v>0.8356984261377625</v>
      </c>
      <c r="H50" s="2"/>
    </row>
    <row r="51" spans="1:8" ht="15.7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>
      <c r="A52" s="54" t="s">
        <v>41</v>
      </c>
      <c r="B52" s="28"/>
      <c r="C52" s="36"/>
      <c r="D52" s="73">
        <v>3</v>
      </c>
      <c r="E52" s="111">
        <v>141475</v>
      </c>
      <c r="F52" s="74">
        <v>27790.7</v>
      </c>
      <c r="G52" s="104">
        <f t="shared" si="1"/>
        <v>0.8035645873829298</v>
      </c>
      <c r="H52" s="2"/>
    </row>
    <row r="53" spans="1:8" ht="18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>
      <c r="A54" s="27" t="s">
        <v>100</v>
      </c>
      <c r="B54" s="28"/>
      <c r="C54" s="40"/>
      <c r="D54" s="73">
        <v>829</v>
      </c>
      <c r="E54" s="111">
        <v>90348594.88</v>
      </c>
      <c r="F54" s="74">
        <v>10582081.45</v>
      </c>
      <c r="G54" s="104">
        <f t="shared" si="1"/>
        <v>0.8828749748232941</v>
      </c>
      <c r="H54" s="2"/>
    </row>
    <row r="55" spans="1:8" ht="15.75">
      <c r="A55" s="71" t="s">
        <v>101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>
      <c r="A60" s="32"/>
      <c r="B60" s="18"/>
      <c r="C60" s="39"/>
      <c r="D60" s="77"/>
      <c r="E60" s="80"/>
      <c r="F60" s="80"/>
      <c r="G60" s="105"/>
      <c r="H60" s="2"/>
    </row>
    <row r="61" spans="1:8" ht="18">
      <c r="A61" s="20" t="s">
        <v>45</v>
      </c>
      <c r="B61" s="20"/>
      <c r="C61" s="39"/>
      <c r="D61" s="81">
        <f>SUM(D44:D57)</f>
        <v>1068</v>
      </c>
      <c r="E61" s="82">
        <f>SUM(E44:E60)</f>
        <v>126474844.35</v>
      </c>
      <c r="F61" s="82">
        <f>SUM(F44:F60)</f>
        <v>13047812.959999999</v>
      </c>
      <c r="G61" s="110">
        <f>1-(+F61/E61)</f>
        <v>0.8968347181840196</v>
      </c>
      <c r="H61" s="2"/>
    </row>
    <row r="62" spans="1:8" ht="18">
      <c r="A62" s="33"/>
      <c r="B62" s="33"/>
      <c r="C62" s="39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36"/>
      <c r="E63" s="36"/>
      <c r="F63" s="37">
        <f>F61+F39</f>
        <v>14452685.079999998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>
      <c r="A10" s="93" t="s">
        <v>149</v>
      </c>
      <c r="B10" s="13"/>
      <c r="C10" s="14"/>
      <c r="D10" s="73"/>
      <c r="E10" s="99"/>
      <c r="F10" s="74"/>
      <c r="G10" s="104"/>
      <c r="H10" s="15"/>
    </row>
    <row r="11" spans="1:8" ht="15.75">
      <c r="A11" s="93" t="s">
        <v>11</v>
      </c>
      <c r="B11" s="13"/>
      <c r="C11" s="14"/>
      <c r="D11" s="73">
        <v>2</v>
      </c>
      <c r="E11" s="99">
        <v>305537</v>
      </c>
      <c r="F11" s="74">
        <v>115982</v>
      </c>
      <c r="G11" s="104">
        <f aca="true" t="shared" si="0" ref="G11:G18">F11/E11</f>
        <v>0.37960050664894923</v>
      </c>
      <c r="H11" s="15"/>
    </row>
    <row r="12" spans="1:8" ht="15.7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116</v>
      </c>
      <c r="B13" s="13"/>
      <c r="C13" s="14"/>
      <c r="D13" s="73">
        <v>2</v>
      </c>
      <c r="E13" s="99">
        <v>185523</v>
      </c>
      <c r="F13" s="74">
        <v>77353</v>
      </c>
      <c r="G13" s="104">
        <f t="shared" si="0"/>
        <v>0.41694560782221074</v>
      </c>
      <c r="H13" s="15"/>
    </row>
    <row r="14" spans="1:8" ht="15.7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>
      <c r="A15" s="93" t="s">
        <v>107</v>
      </c>
      <c r="B15" s="13"/>
      <c r="C15" s="14"/>
      <c r="D15" s="73">
        <v>1</v>
      </c>
      <c r="E15" s="99">
        <v>267785</v>
      </c>
      <c r="F15" s="74">
        <v>63329</v>
      </c>
      <c r="G15" s="104">
        <f t="shared" si="0"/>
        <v>0.23649196183505425</v>
      </c>
      <c r="H15" s="15"/>
    </row>
    <row r="16" spans="1:8" ht="15.7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512657</v>
      </c>
      <c r="F18" s="74">
        <v>136427.5</v>
      </c>
      <c r="G18" s="104">
        <f t="shared" si="0"/>
        <v>0.26611847687635204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>
      <c r="A21" s="93" t="s">
        <v>112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56</v>
      </c>
      <c r="B22" s="13"/>
      <c r="C22" s="14"/>
      <c r="D22" s="73">
        <v>2</v>
      </c>
      <c r="E22" s="99">
        <v>205292</v>
      </c>
      <c r="F22" s="74">
        <v>38685.5</v>
      </c>
      <c r="G22" s="104">
        <f>F22/E22</f>
        <v>0.18844134208834246</v>
      </c>
      <c r="H22" s="15"/>
    </row>
    <row r="23" spans="1:8" ht="15.7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25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26</v>
      </c>
      <c r="B31" s="13"/>
      <c r="C31" s="14"/>
      <c r="D31" s="73">
        <v>7</v>
      </c>
      <c r="E31" s="74">
        <v>974657</v>
      </c>
      <c r="F31" s="74">
        <v>322500</v>
      </c>
      <c r="G31" s="104">
        <f>F31/E31</f>
        <v>0.33088563463864723</v>
      </c>
      <c r="H31" s="15"/>
    </row>
    <row r="32" spans="1:8" ht="15.75">
      <c r="A32" s="70" t="s">
        <v>121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99</v>
      </c>
      <c r="B33" s="13"/>
      <c r="C33" s="14"/>
      <c r="D33" s="73">
        <v>1</v>
      </c>
      <c r="E33" s="74">
        <v>88625</v>
      </c>
      <c r="F33" s="74">
        <v>15068</v>
      </c>
      <c r="G33" s="104">
        <f>F33/E33</f>
        <v>0.1700197461212976</v>
      </c>
      <c r="H33" s="15"/>
    </row>
    <row r="34" spans="1:8" ht="15.75">
      <c r="A34" s="70" t="s">
        <v>27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16</v>
      </c>
      <c r="E39" s="82">
        <f>SUM(E9:E38)</f>
        <v>2540076</v>
      </c>
      <c r="F39" s="82">
        <f>SUM(F9:F38)</f>
        <v>769345</v>
      </c>
      <c r="G39" s="106">
        <f>F39/E39</f>
        <v>0.3028826696524041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19</v>
      </c>
      <c r="E44" s="74">
        <v>2696908.4</v>
      </c>
      <c r="F44" s="74">
        <v>159042</v>
      </c>
      <c r="G44" s="75">
        <f aca="true" t="shared" si="1" ref="G44:G51">1-(+F44/E44)</f>
        <v>0.9410280304662925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99</v>
      </c>
      <c r="E46" s="74">
        <v>6780957.5</v>
      </c>
      <c r="F46" s="74">
        <v>544664.51</v>
      </c>
      <c r="G46" s="75">
        <f t="shared" si="1"/>
        <v>0.9196773449767234</v>
      </c>
      <c r="H46" s="15"/>
    </row>
    <row r="47" spans="1:8" ht="15.75">
      <c r="A47" s="27" t="s">
        <v>36</v>
      </c>
      <c r="B47" s="28"/>
      <c r="C47" s="14"/>
      <c r="D47" s="73">
        <v>32</v>
      </c>
      <c r="E47" s="74">
        <v>3005402.5</v>
      </c>
      <c r="F47" s="74">
        <v>172010.67</v>
      </c>
      <c r="G47" s="75">
        <f t="shared" si="1"/>
        <v>0.942766178573419</v>
      </c>
      <c r="H47" s="15"/>
    </row>
    <row r="48" spans="1:8" ht="15.75">
      <c r="A48" s="27" t="s">
        <v>37</v>
      </c>
      <c r="B48" s="28"/>
      <c r="C48" s="14"/>
      <c r="D48" s="73">
        <v>76</v>
      </c>
      <c r="E48" s="74">
        <v>7752492</v>
      </c>
      <c r="F48" s="74">
        <v>651379.47</v>
      </c>
      <c r="G48" s="75">
        <f t="shared" si="1"/>
        <v>0.9159780532504903</v>
      </c>
      <c r="H48" s="15"/>
    </row>
    <row r="49" spans="1:8" ht="15.75">
      <c r="A49" s="27" t="s">
        <v>38</v>
      </c>
      <c r="B49" s="28"/>
      <c r="C49" s="14"/>
      <c r="D49" s="73">
        <v>6</v>
      </c>
      <c r="E49" s="74">
        <v>1449101</v>
      </c>
      <c r="F49" s="74">
        <v>83616</v>
      </c>
      <c r="G49" s="75">
        <f t="shared" si="1"/>
        <v>0.9422980178745305</v>
      </c>
      <c r="H49" s="15"/>
    </row>
    <row r="50" spans="1:8" ht="15.75">
      <c r="A50" s="27" t="s">
        <v>39</v>
      </c>
      <c r="B50" s="28"/>
      <c r="C50" s="14"/>
      <c r="D50" s="73">
        <v>6</v>
      </c>
      <c r="E50" s="74">
        <v>1487810</v>
      </c>
      <c r="F50" s="74">
        <v>40987.63</v>
      </c>
      <c r="G50" s="75">
        <f t="shared" si="1"/>
        <v>0.9724510320538241</v>
      </c>
      <c r="H50" s="15"/>
    </row>
    <row r="51" spans="1:8" ht="15.75">
      <c r="A51" s="27" t="s">
        <v>40</v>
      </c>
      <c r="B51" s="28"/>
      <c r="C51" s="14"/>
      <c r="D51" s="73">
        <v>1</v>
      </c>
      <c r="E51" s="74">
        <v>166900</v>
      </c>
      <c r="F51" s="74">
        <v>15650</v>
      </c>
      <c r="G51" s="75">
        <f t="shared" si="1"/>
        <v>0.9062312762133014</v>
      </c>
      <c r="H51" s="15"/>
    </row>
    <row r="52" spans="1:8" ht="15.75">
      <c r="A52" s="27" t="s">
        <v>41</v>
      </c>
      <c r="B52" s="28"/>
      <c r="C52" s="14"/>
      <c r="D52" s="73">
        <v>1</v>
      </c>
      <c r="E52" s="74">
        <v>364750</v>
      </c>
      <c r="F52" s="74">
        <v>20225</v>
      </c>
      <c r="G52" s="75">
        <f>1-(+F52/E52)</f>
        <v>0.9445510623714873</v>
      </c>
      <c r="H52" s="15"/>
    </row>
    <row r="53" spans="1:8" ht="15.75">
      <c r="A53" s="29" t="s">
        <v>61</v>
      </c>
      <c r="B53" s="30"/>
      <c r="C53" s="14"/>
      <c r="D53" s="73">
        <v>590</v>
      </c>
      <c r="E53" s="74">
        <v>48060936.81</v>
      </c>
      <c r="F53" s="74">
        <v>5485253.01</v>
      </c>
      <c r="G53" s="75">
        <f>1-(+F53/E53)</f>
        <v>0.8858687871257082</v>
      </c>
      <c r="H53" s="15"/>
    </row>
    <row r="54" spans="1:8" ht="15.7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>
      <c r="A59" s="32"/>
      <c r="B59" s="18"/>
      <c r="C59" s="33"/>
      <c r="D59" s="77"/>
      <c r="E59" s="80"/>
      <c r="F59" s="80"/>
      <c r="G59" s="79"/>
      <c r="H59" s="2"/>
    </row>
    <row r="60" spans="1:8" ht="18">
      <c r="A60" s="20" t="s">
        <v>45</v>
      </c>
      <c r="B60" s="20"/>
      <c r="C60" s="36"/>
      <c r="D60" s="81">
        <f>SUM(D44:D56)</f>
        <v>830</v>
      </c>
      <c r="E60" s="82">
        <f>SUM(E44:E59)</f>
        <v>71765258.21000001</v>
      </c>
      <c r="F60" s="82">
        <f>SUM(F44:F59)</f>
        <v>7172828.289999999</v>
      </c>
      <c r="G60" s="83">
        <f>1-(+F60/E60)</f>
        <v>0.9000515225764141</v>
      </c>
      <c r="H60" s="2"/>
    </row>
    <row r="61" spans="1:8" ht="18">
      <c r="A61" s="33"/>
      <c r="B61" s="39"/>
      <c r="C61" s="39"/>
      <c r="D61" s="91"/>
      <c r="E61" s="92"/>
      <c r="F61" s="34"/>
      <c r="G61" s="34"/>
      <c r="H61" s="2"/>
    </row>
    <row r="62" spans="1:8" ht="18">
      <c r="A62" s="35" t="s">
        <v>46</v>
      </c>
      <c r="B62" s="40"/>
      <c r="C62" s="40"/>
      <c r="D62" s="36"/>
      <c r="E62" s="36"/>
      <c r="F62" s="37">
        <f>F60+F39</f>
        <v>7942173.289999999</v>
      </c>
      <c r="G62" s="36"/>
      <c r="H62" s="2"/>
    </row>
    <row r="63" spans="1:8" ht="18">
      <c r="A63" s="35"/>
      <c r="B63" s="40"/>
      <c r="C63" s="40"/>
      <c r="D63" s="36"/>
      <c r="E63" s="36"/>
      <c r="F63" s="41"/>
      <c r="G63" s="40"/>
      <c r="H63" s="2"/>
    </row>
    <row r="64" spans="1:8" ht="15.7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8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25</v>
      </c>
      <c r="B17" s="13"/>
      <c r="C17" s="14"/>
      <c r="D17" s="73">
        <v>1</v>
      </c>
      <c r="E17" s="74">
        <v>163035</v>
      </c>
      <c r="F17" s="74">
        <v>68143</v>
      </c>
      <c r="G17" s="75">
        <f>F17/E17</f>
        <v>0.4179654675376453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119089</v>
      </c>
      <c r="F18" s="74">
        <v>42247.5</v>
      </c>
      <c r="G18" s="75">
        <f>F18/E18</f>
        <v>0.3547556869232255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121</v>
      </c>
      <c r="B33" s="13"/>
      <c r="C33" s="14"/>
      <c r="D33" s="73">
        <v>3</v>
      </c>
      <c r="E33" s="74">
        <v>420223</v>
      </c>
      <c r="F33" s="74">
        <v>147743</v>
      </c>
      <c r="G33" s="75">
        <f>F33/E33</f>
        <v>0.3515823741204075</v>
      </c>
      <c r="H33" s="15"/>
    </row>
    <row r="34" spans="1:8" ht="15.75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</v>
      </c>
      <c r="E39" s="82">
        <f>SUM(E9:E38)</f>
        <v>702347</v>
      </c>
      <c r="F39" s="82">
        <f>SUM(F9:F38)</f>
        <v>258133.5</v>
      </c>
      <c r="G39" s="83">
        <f>F39/E39</f>
        <v>0.36752986771496143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28</v>
      </c>
      <c r="E44" s="74">
        <v>2568255</v>
      </c>
      <c r="F44" s="74">
        <v>181960.11</v>
      </c>
      <c r="G44" s="75">
        <f>1-(+F44/E44)</f>
        <v>0.9291502946553205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48</v>
      </c>
      <c r="E46" s="74">
        <v>2742885.75</v>
      </c>
      <c r="F46" s="74">
        <v>251520.42</v>
      </c>
      <c r="G46" s="75">
        <f>1-(+F46/E46)</f>
        <v>0.9083008032689659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642894</v>
      </c>
      <c r="F47" s="74">
        <v>33797</v>
      </c>
      <c r="G47" s="75">
        <f>1-(+F47/E47)</f>
        <v>0.9474299029077888</v>
      </c>
      <c r="H47" s="15"/>
    </row>
    <row r="48" spans="1:8" ht="15.75">
      <c r="A48" s="27" t="s">
        <v>37</v>
      </c>
      <c r="B48" s="28"/>
      <c r="C48" s="14"/>
      <c r="D48" s="73">
        <v>36</v>
      </c>
      <c r="E48" s="74">
        <v>3630641.85</v>
      </c>
      <c r="F48" s="74">
        <v>310468.37</v>
      </c>
      <c r="G48" s="75">
        <f>1-(+F48/E48)</f>
        <v>0.9144866437321544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167335</v>
      </c>
      <c r="F50" s="74">
        <v>5101</v>
      </c>
      <c r="G50" s="75">
        <f>1-(+F50/E50)</f>
        <v>0.9695162398780889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61</v>
      </c>
      <c r="B53" s="30"/>
      <c r="C53" s="14"/>
      <c r="D53" s="112">
        <v>334</v>
      </c>
      <c r="E53" s="113">
        <v>28547054.73</v>
      </c>
      <c r="F53" s="113">
        <v>3494285.11</v>
      </c>
      <c r="G53" s="75">
        <f>1-(+F53/E53)</f>
        <v>0.8775955998596287</v>
      </c>
      <c r="H53" s="15"/>
    </row>
    <row r="54" spans="1:8" ht="15.7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453</v>
      </c>
      <c r="E60" s="82">
        <f>SUM(E44:E59)</f>
        <v>38299066.33</v>
      </c>
      <c r="F60" s="82">
        <f>SUM(F44:F59)</f>
        <v>4277132.01</v>
      </c>
      <c r="G60" s="83">
        <f>1-(F60/E60)</f>
        <v>0.8883228125420466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4535265.51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8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3.2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MARCH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3.25">
      <c r="A5" s="21"/>
      <c r="B5" s="60"/>
      <c r="C5" s="60"/>
      <c r="D5" s="61" t="s">
        <v>148</v>
      </c>
      <c r="E5" s="62"/>
      <c r="F5" s="8"/>
      <c r="G5" s="5"/>
      <c r="H5" s="63"/>
    </row>
    <row r="6" spans="1:8" ht="18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>
      <c r="A15" s="93" t="s">
        <v>25</v>
      </c>
      <c r="B15" s="13"/>
      <c r="C15" s="14"/>
      <c r="D15" s="73">
        <v>3</v>
      </c>
      <c r="E15" s="74">
        <v>568912</v>
      </c>
      <c r="F15" s="74">
        <v>210601</v>
      </c>
      <c r="G15" s="75">
        <f>F15/E15</f>
        <v>0.3701820316674635</v>
      </c>
      <c r="H15" s="66"/>
    </row>
    <row r="16" spans="1:8" ht="15.7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>
      <c r="A17" s="93" t="s">
        <v>99</v>
      </c>
      <c r="B17" s="13"/>
      <c r="C17" s="14"/>
      <c r="D17" s="73"/>
      <c r="E17" s="74"/>
      <c r="F17" s="74"/>
      <c r="G17" s="75"/>
      <c r="H17" s="66"/>
    </row>
    <row r="18" spans="1:8" ht="15.7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>
      <c r="A19" s="93" t="s">
        <v>16</v>
      </c>
      <c r="B19" s="13"/>
      <c r="C19" s="14"/>
      <c r="D19" s="73">
        <v>1</v>
      </c>
      <c r="E19" s="74">
        <v>522979</v>
      </c>
      <c r="F19" s="74">
        <v>200981</v>
      </c>
      <c r="G19" s="75">
        <f>F19/E19</f>
        <v>0.3843003256344901</v>
      </c>
      <c r="H19" s="66"/>
    </row>
    <row r="20" spans="1:8" ht="15.75">
      <c r="A20" s="93" t="s">
        <v>93</v>
      </c>
      <c r="B20" s="13"/>
      <c r="C20" s="14"/>
      <c r="D20" s="73"/>
      <c r="E20" s="74"/>
      <c r="F20" s="74"/>
      <c r="G20" s="75"/>
      <c r="H20" s="66"/>
    </row>
    <row r="21" spans="1:8" ht="15.75">
      <c r="A21" s="93" t="s">
        <v>94</v>
      </c>
      <c r="B21" s="13"/>
      <c r="C21" s="14"/>
      <c r="D21" s="73"/>
      <c r="E21" s="74"/>
      <c r="F21" s="74"/>
      <c r="G21" s="75"/>
      <c r="H21" s="66"/>
    </row>
    <row r="22" spans="1:8" ht="15.7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>
      <c r="A23" s="93" t="s">
        <v>106</v>
      </c>
      <c r="B23" s="13"/>
      <c r="C23" s="14"/>
      <c r="D23" s="73"/>
      <c r="E23" s="74"/>
      <c r="F23" s="74"/>
      <c r="G23" s="75"/>
      <c r="H23" s="66"/>
    </row>
    <row r="24" spans="1:8" ht="15.75">
      <c r="A24" s="93" t="s">
        <v>18</v>
      </c>
      <c r="B24" s="13"/>
      <c r="C24" s="14"/>
      <c r="D24" s="73">
        <v>2</v>
      </c>
      <c r="E24" s="74">
        <v>651219</v>
      </c>
      <c r="F24" s="74">
        <v>101287.5</v>
      </c>
      <c r="G24" s="75">
        <f>F24/E24</f>
        <v>0.15553523469063402</v>
      </c>
      <c r="H24" s="66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>
      <c r="A26" s="94" t="s">
        <v>21</v>
      </c>
      <c r="B26" s="13"/>
      <c r="C26" s="14"/>
      <c r="D26" s="73">
        <v>4</v>
      </c>
      <c r="E26" s="74">
        <v>20889</v>
      </c>
      <c r="F26" s="74">
        <v>20889</v>
      </c>
      <c r="G26" s="75">
        <f>F26/E26</f>
        <v>1</v>
      </c>
      <c r="H26" s="66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>
      <c r="A29" s="70" t="s">
        <v>95</v>
      </c>
      <c r="B29" s="13"/>
      <c r="C29" s="14"/>
      <c r="D29" s="73">
        <v>1</v>
      </c>
      <c r="E29" s="74">
        <v>137303</v>
      </c>
      <c r="F29" s="74">
        <v>56383</v>
      </c>
      <c r="G29" s="75">
        <f>F29/E29</f>
        <v>0.41064652629585663</v>
      </c>
      <c r="H29" s="66"/>
    </row>
    <row r="30" spans="1:8" ht="15.75">
      <c r="A30" s="70" t="s">
        <v>121</v>
      </c>
      <c r="B30" s="13"/>
      <c r="C30" s="14"/>
      <c r="D30" s="73">
        <v>11</v>
      </c>
      <c r="E30" s="74">
        <v>1166325</v>
      </c>
      <c r="F30" s="74">
        <v>327651</v>
      </c>
      <c r="G30" s="75">
        <f>F30/E30</f>
        <v>0.2809259854671725</v>
      </c>
      <c r="H30" s="66"/>
    </row>
    <row r="31" spans="1:8" ht="15.75">
      <c r="A31" s="70" t="s">
        <v>129</v>
      </c>
      <c r="B31" s="13"/>
      <c r="C31" s="14"/>
      <c r="D31" s="73"/>
      <c r="E31" s="74"/>
      <c r="F31" s="74"/>
      <c r="G31" s="75"/>
      <c r="H31" s="66"/>
    </row>
    <row r="32" spans="1:8" ht="15.75">
      <c r="A32" s="70" t="s">
        <v>97</v>
      </c>
      <c r="B32" s="13"/>
      <c r="C32" s="14"/>
      <c r="D32" s="73"/>
      <c r="E32" s="74"/>
      <c r="F32" s="74"/>
      <c r="G32" s="75"/>
      <c r="H32" s="66"/>
    </row>
    <row r="33" spans="1:8" ht="15.7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>
      <c r="A34" s="70" t="s">
        <v>132</v>
      </c>
      <c r="B34" s="13"/>
      <c r="C34" s="14"/>
      <c r="D34" s="73">
        <v>1</v>
      </c>
      <c r="E34" s="74">
        <v>141618</v>
      </c>
      <c r="F34" s="74">
        <v>64499.5</v>
      </c>
      <c r="G34" s="75">
        <f>F34/E34</f>
        <v>0.4554470476916776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.75">
      <c r="A39" s="19" t="s">
        <v>31</v>
      </c>
      <c r="B39" s="20"/>
      <c r="C39" s="21"/>
      <c r="D39" s="81">
        <f>SUM(D9:D38)</f>
        <v>23</v>
      </c>
      <c r="E39" s="82">
        <f>SUM(E9:E38)</f>
        <v>3209245</v>
      </c>
      <c r="F39" s="82">
        <f>SUM(F9:F38)</f>
        <v>982292</v>
      </c>
      <c r="G39" s="83">
        <f>F39/E39</f>
        <v>0.30608196008718563</v>
      </c>
      <c r="H39" s="67"/>
    </row>
    <row r="40" spans="1:8" ht="15.75">
      <c r="A40" s="22"/>
      <c r="B40" s="22"/>
      <c r="C40" s="22"/>
      <c r="D40" s="84"/>
      <c r="E40" s="85"/>
      <c r="F40" s="86"/>
      <c r="G40" s="86"/>
      <c r="H40" s="68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68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68"/>
    </row>
    <row r="44" spans="1:8" ht="15.75">
      <c r="A44" s="27" t="s">
        <v>33</v>
      </c>
      <c r="B44" s="28"/>
      <c r="C44" s="14"/>
      <c r="D44" s="73">
        <v>32</v>
      </c>
      <c r="E44" s="74">
        <v>430672.65</v>
      </c>
      <c r="F44" s="74">
        <v>51925.6</v>
      </c>
      <c r="G44" s="75">
        <f>1-(+F44/E44)</f>
        <v>0.8794313964446082</v>
      </c>
      <c r="H44" s="66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>
      <c r="A46" s="27" t="s">
        <v>35</v>
      </c>
      <c r="B46" s="28"/>
      <c r="C46" s="14"/>
      <c r="D46" s="73">
        <v>92</v>
      </c>
      <c r="E46" s="74">
        <v>4201190.5</v>
      </c>
      <c r="F46" s="74">
        <v>350424.88</v>
      </c>
      <c r="G46" s="75">
        <f aca="true" t="shared" si="0" ref="G46:G52">1-(+F46/E46)</f>
        <v>0.9165891477665676</v>
      </c>
      <c r="H46" s="66"/>
    </row>
    <row r="47" spans="1:8" ht="15.75">
      <c r="A47" s="27" t="s">
        <v>36</v>
      </c>
      <c r="B47" s="28"/>
      <c r="C47" s="14"/>
      <c r="D47" s="73">
        <v>8</v>
      </c>
      <c r="E47" s="74">
        <v>1622782.5</v>
      </c>
      <c r="F47" s="74">
        <v>78474.45</v>
      </c>
      <c r="G47" s="75">
        <f t="shared" si="0"/>
        <v>0.9516420407540752</v>
      </c>
      <c r="H47" s="66"/>
    </row>
    <row r="48" spans="1:8" ht="15.75">
      <c r="A48" s="27" t="s">
        <v>37</v>
      </c>
      <c r="B48" s="28"/>
      <c r="C48" s="14"/>
      <c r="D48" s="73">
        <v>91</v>
      </c>
      <c r="E48" s="74">
        <v>5855870</v>
      </c>
      <c r="F48" s="74">
        <v>547264.8</v>
      </c>
      <c r="G48" s="75">
        <f t="shared" si="0"/>
        <v>0.9065442368085357</v>
      </c>
      <c r="H48" s="66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>
      <c r="A50" s="27" t="s">
        <v>39</v>
      </c>
      <c r="B50" s="28"/>
      <c r="C50" s="14"/>
      <c r="D50" s="73">
        <v>9</v>
      </c>
      <c r="E50" s="74">
        <v>1754630</v>
      </c>
      <c r="F50" s="74">
        <v>102584.13</v>
      </c>
      <c r="G50" s="75">
        <f t="shared" si="0"/>
        <v>0.9415351783566905</v>
      </c>
      <c r="H50" s="66"/>
    </row>
    <row r="51" spans="1:8" ht="15.75">
      <c r="A51" s="27" t="s">
        <v>40</v>
      </c>
      <c r="B51" s="28"/>
      <c r="C51" s="14"/>
      <c r="D51" s="73">
        <v>4</v>
      </c>
      <c r="E51" s="74">
        <v>655080</v>
      </c>
      <c r="F51" s="74">
        <v>43460</v>
      </c>
      <c r="G51" s="75">
        <f t="shared" si="0"/>
        <v>0.9336569579288025</v>
      </c>
      <c r="H51" s="66"/>
    </row>
    <row r="52" spans="1:8" ht="15.75">
      <c r="A52" s="27" t="s">
        <v>41</v>
      </c>
      <c r="B52" s="28"/>
      <c r="C52" s="14"/>
      <c r="D52" s="73">
        <v>2</v>
      </c>
      <c r="E52" s="74">
        <v>682450</v>
      </c>
      <c r="F52" s="74">
        <v>52825</v>
      </c>
      <c r="G52" s="75">
        <f t="shared" si="0"/>
        <v>0.9225950619092974</v>
      </c>
      <c r="H52" s="66"/>
    </row>
    <row r="53" spans="1:8" ht="15.7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>
      <c r="A54" s="27" t="s">
        <v>61</v>
      </c>
      <c r="B54" s="30"/>
      <c r="C54" s="14"/>
      <c r="D54" s="73">
        <v>602</v>
      </c>
      <c r="E54" s="74">
        <v>39927018.23</v>
      </c>
      <c r="F54" s="74">
        <v>4484066.16</v>
      </c>
      <c r="G54" s="75">
        <f>1-(+F54/E54)</f>
        <v>0.887693437707532</v>
      </c>
      <c r="H54" s="66"/>
    </row>
    <row r="55" spans="1:8" ht="15.75">
      <c r="A55" s="27" t="s">
        <v>62</v>
      </c>
      <c r="B55" s="30"/>
      <c r="C55" s="14"/>
      <c r="D55" s="73">
        <v>8</v>
      </c>
      <c r="E55" s="74">
        <v>1130628.37</v>
      </c>
      <c r="F55" s="74">
        <v>70351.56</v>
      </c>
      <c r="G55" s="75">
        <f>1-(+F55/E55)</f>
        <v>0.9377765834763194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>
      <c r="A60" s="32"/>
      <c r="B60" s="18"/>
      <c r="C60" s="14"/>
      <c r="D60" s="77"/>
      <c r="E60" s="80"/>
      <c r="F60" s="80"/>
      <c r="G60" s="79"/>
      <c r="H60" s="66"/>
    </row>
    <row r="61" spans="1:8" ht="15.75">
      <c r="A61" s="20" t="s">
        <v>45</v>
      </c>
      <c r="B61" s="33"/>
      <c r="C61" s="33"/>
      <c r="D61" s="81">
        <f>SUM(D44:D57)</f>
        <v>848</v>
      </c>
      <c r="E61" s="82">
        <f>SUM(E44:E60)</f>
        <v>56260322.24999999</v>
      </c>
      <c r="F61" s="82">
        <f>SUM(F44:F60)</f>
        <v>5781376.579999999</v>
      </c>
      <c r="G61" s="83">
        <f>1-(F61/E61)</f>
        <v>0.8972388292710144</v>
      </c>
      <c r="H61" s="63"/>
    </row>
    <row r="62" spans="1:8" ht="18">
      <c r="A62" s="35"/>
      <c r="B62" s="36"/>
      <c r="C62" s="36"/>
      <c r="D62" s="98"/>
      <c r="E62" s="92"/>
      <c r="F62" s="34"/>
      <c r="G62" s="34"/>
      <c r="H62" s="65"/>
    </row>
    <row r="63" spans="1:8" ht="18">
      <c r="A63" s="35" t="s">
        <v>46</v>
      </c>
      <c r="B63" s="36"/>
      <c r="C63" s="36"/>
      <c r="D63" s="51"/>
      <c r="E63" s="36"/>
      <c r="F63" s="37">
        <f>F61+F39</f>
        <v>6763668.579999999</v>
      </c>
      <c r="G63" s="36"/>
      <c r="H63" s="65"/>
    </row>
    <row r="64" spans="1:8" ht="18">
      <c r="A64" s="35"/>
      <c r="B64" s="36"/>
      <c r="C64" s="36"/>
      <c r="D64" s="51"/>
      <c r="E64" s="36"/>
      <c r="F64" s="37"/>
      <c r="G64" s="36"/>
      <c r="H64" s="65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65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>
      <c r="A70" s="59"/>
      <c r="B70" s="21"/>
      <c r="C70" s="21"/>
      <c r="H70" s="21"/>
    </row>
    <row r="71" spans="1:4" ht="18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19" sqref="B19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3.25">
      <c r="A1" s="56" t="s">
        <v>0</v>
      </c>
      <c r="B1" s="36"/>
      <c r="C1" s="37"/>
      <c r="D1" s="36"/>
    </row>
    <row r="2" spans="1:4" ht="23.25">
      <c r="A2" s="56" t="s">
        <v>1</v>
      </c>
      <c r="B2" s="36"/>
      <c r="C2" s="21"/>
      <c r="D2" s="21"/>
    </row>
    <row r="3" spans="1:4" ht="23.25">
      <c r="A3" s="56" t="s">
        <v>83</v>
      </c>
      <c r="B3" s="36"/>
      <c r="C3" s="21"/>
      <c r="D3" s="21"/>
    </row>
    <row r="4" spans="1:4" ht="23.25">
      <c r="A4" s="56" t="str">
        <f>ARG!$A$3</f>
        <v>MONTH ENDED:  MARCH 2022</v>
      </c>
      <c r="B4" s="36"/>
      <c r="C4" s="21"/>
      <c r="D4" s="21"/>
    </row>
    <row r="5" spans="1:4" ht="24" thickBot="1">
      <c r="A5" s="56"/>
      <c r="B5" s="36"/>
      <c r="C5" s="21"/>
      <c r="D5" s="21"/>
    </row>
    <row r="6" spans="1:4" ht="21.75" thickBot="1" thickTop="1">
      <c r="A6" s="125" t="s">
        <v>84</v>
      </c>
      <c r="B6" s="126">
        <f>+ARG!$D$39+CARUTHERSVILLE!$D$39+HOLLYWOOD!$D$40+HARKC!$D$40+BALLYSKC!$D$39+AMERKC!$D$39+LAGRANGE!$D$39+AMERSC!$D$39+RIVERCITY!$D$39+LUMIERE!$D$39+ISLEBV!$D$39+STJO!$D$39+CAPE!$D$39</f>
        <v>451</v>
      </c>
      <c r="C6" s="58"/>
      <c r="D6" s="21"/>
    </row>
    <row r="7" spans="1:4" ht="21.75" thickBot="1" thickTop="1">
      <c r="A7" s="127" t="s">
        <v>85</v>
      </c>
      <c r="B7" s="135">
        <f>+ARG!$E$39+CARUTHERSVILLE!$E$39+HOLLYWOOD!$E$40+HARKC!$E$40+BALLYSKC!$E$39+AMERKC!$E$39+LAGRANGE!$E$39+AMERSC!$E$39+RIVERCITY!$E$39+LUMIERE!$E$39+ISLEBV!$E$39+STJO!$E$39+CAPE!$E$39</f>
        <v>112938557</v>
      </c>
      <c r="C7" s="58"/>
      <c r="D7" s="21"/>
    </row>
    <row r="8" spans="1:4" ht="21" thickTop="1">
      <c r="A8" s="127" t="s">
        <v>86</v>
      </c>
      <c r="B8" s="135">
        <f>+ARG!$F$39+CARUTHERSVILLE!$F$39+HOLLYWOOD!$F$40+HARKC!$F$40+BALLYSKC!$F$39+AMERKC!$F$39+LAGRANGE!$F$39+AMERSC!$F$39+RIVERCITY!$F$39+LUMIERE!$F$39+ISLEBV!$F$39+STJO!$F$39+CAPE!$F$39</f>
        <v>25768497.55</v>
      </c>
      <c r="C8" s="58"/>
      <c r="D8" s="21"/>
    </row>
    <row r="9" spans="1:4" ht="20.25">
      <c r="A9" s="127" t="s">
        <v>87</v>
      </c>
      <c r="B9" s="115">
        <f>B8/B7</f>
        <v>0.22816386391407498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145</v>
      </c>
      <c r="B11" s="126">
        <f>+AMERSC!$D$53+ARG!$D$53</f>
        <v>40</v>
      </c>
      <c r="C11" s="58"/>
      <c r="D11" s="21"/>
    </row>
    <row r="12" spans="1:4" ht="21.75" thickBot="1" thickTop="1">
      <c r="A12" s="127" t="s">
        <v>146</v>
      </c>
      <c r="B12" s="135">
        <f>AMERSC!$E$53+ARG!$E$53</f>
        <v>8212376.58</v>
      </c>
      <c r="C12" s="58"/>
      <c r="D12" s="21"/>
    </row>
    <row r="13" spans="1:4" ht="21" thickTop="1">
      <c r="A13" s="127" t="s">
        <v>147</v>
      </c>
      <c r="B13" s="135">
        <f>+AMERSC!$F$53+ARG!$F$53</f>
        <v>311494.61</v>
      </c>
      <c r="C13" s="58"/>
      <c r="D13" s="21"/>
    </row>
    <row r="14" spans="1:4" ht="20.25">
      <c r="A14" s="127" t="s">
        <v>91</v>
      </c>
      <c r="B14" s="115">
        <f>1-(B13/B12)</f>
        <v>0.9620701015149989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88</v>
      </c>
      <c r="B16" s="126">
        <f>+ARG!$D$75+CARUTHERSVILLE!$D$60+HOLLYWOOD!$D$62+HARKC!$D$62+BALLYSKC!$D$62+AMERKC!$D$62+LAGRANGE!$D$60+AMERSC!$D$75+RIVERCITY!$D$61+LUMIERE!$D$61+ISLEBV!$D$60+STJO!$D$60+CAPE!$D$61</f>
        <v>14600</v>
      </c>
      <c r="C16" s="58"/>
      <c r="D16" s="21"/>
    </row>
    <row r="17" spans="1:4" ht="21.75" thickBot="1" thickTop="1">
      <c r="A17" s="127" t="s">
        <v>89</v>
      </c>
      <c r="B17" s="135">
        <f>+ARG!$E$75+CARUTHERSVILLE!$E$60+HOLLYWOOD!$E$62+HARKC!$E$62+BALLYSKC!$E$62+AMERKC!$E$62+LAGRANGE!$E$60+AMERSC!$E$75+RIVERCITY!$E$61+LUMIERE!$E$61+ISLEBV!$E$60+STJO!$E$60+CAPE!$E$61</f>
        <v>1545278490.2199998</v>
      </c>
      <c r="C17" s="58"/>
      <c r="D17" s="21"/>
    </row>
    <row r="18" spans="1:4" ht="21" thickTop="1">
      <c r="A18" s="127" t="s">
        <v>90</v>
      </c>
      <c r="B18" s="135">
        <f>+ARG!$F$75+CARUTHERSVILLE!$F$60+HOLLYWOOD!$F$62+HARKC!$F$62+BALLYSKC!$F$62+AMERKC!$F$62+LAGRANGE!$F$60+AMERSC!$F$75+RIVERCITY!$F$61+LUMIERE!$F$61+ISLEBV!$F$60+STJO!$F$60+CAPE!$F$61</f>
        <v>150664856.27</v>
      </c>
      <c r="C18" s="21"/>
      <c r="D18" s="21"/>
    </row>
    <row r="19" spans="1:4" ht="20.25">
      <c r="A19" s="127" t="s">
        <v>91</v>
      </c>
      <c r="B19" s="115">
        <f>1-(B18/B17)</f>
        <v>0.902499868325644</v>
      </c>
      <c r="C19" s="21"/>
      <c r="D19" s="21"/>
    </row>
    <row r="20" spans="1:4" ht="20.25">
      <c r="A20" s="129"/>
      <c r="B20" s="131"/>
      <c r="C20" s="21"/>
      <c r="D20" s="21"/>
    </row>
    <row r="21" spans="1:4" ht="20.25">
      <c r="A21" s="127" t="s">
        <v>92</v>
      </c>
      <c r="B21" s="128">
        <f>B18+B8+B13</f>
        <v>176744848.43000004</v>
      </c>
      <c r="C21" s="21"/>
      <c r="D21" s="21"/>
    </row>
    <row r="22" spans="1:2" ht="21" thickBot="1">
      <c r="A22" s="129"/>
      <c r="B22" s="132"/>
    </row>
    <row r="23" spans="1:2" ht="18.75" thickTop="1">
      <c r="A23" s="133"/>
      <c r="B23" s="134"/>
    </row>
    <row r="24" ht="15.7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140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149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107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125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371836</v>
      </c>
      <c r="F18" s="74">
        <v>132766</v>
      </c>
      <c r="G18" s="75">
        <f>F18/E18</f>
        <v>0.3570552609214815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112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15957</v>
      </c>
      <c r="F29" s="74">
        <v>3314</v>
      </c>
      <c r="G29" s="75">
        <f>F29/E29</f>
        <v>0.20768314846149025</v>
      </c>
      <c r="H29" s="15"/>
    </row>
    <row r="30" spans="1:8" ht="15.75">
      <c r="A30" s="70" t="s">
        <v>25</v>
      </c>
      <c r="B30" s="13"/>
      <c r="C30" s="14"/>
      <c r="D30" s="73">
        <v>2</v>
      </c>
      <c r="E30" s="74">
        <v>337533</v>
      </c>
      <c r="F30" s="74">
        <v>105349</v>
      </c>
      <c r="G30" s="75">
        <f>F30/E30</f>
        <v>0.3121146673066041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121</v>
      </c>
      <c r="B32" s="13"/>
      <c r="C32" s="14"/>
      <c r="D32" s="73">
        <v>4</v>
      </c>
      <c r="E32" s="74">
        <v>646926</v>
      </c>
      <c r="F32" s="74">
        <v>166121.5</v>
      </c>
      <c r="G32" s="75">
        <f>F32/E32</f>
        <v>0.2567859384226326</v>
      </c>
      <c r="H32" s="15"/>
    </row>
    <row r="33" spans="1:8" ht="15.7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27</v>
      </c>
      <c r="B34" s="13"/>
      <c r="C34" s="14"/>
      <c r="D34" s="73">
        <v>1</v>
      </c>
      <c r="E34" s="74">
        <v>12565</v>
      </c>
      <c r="F34" s="74">
        <v>4786</v>
      </c>
      <c r="G34" s="75">
        <f>F34/E34</f>
        <v>0.38089932351770794</v>
      </c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9</v>
      </c>
      <c r="E39" s="82">
        <f>SUM(E9:E38)</f>
        <v>1384817</v>
      </c>
      <c r="F39" s="82">
        <f>SUM(F9:F38)</f>
        <v>412336.5</v>
      </c>
      <c r="G39" s="83">
        <f>F39/E39</f>
        <v>0.29775522686391054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8</v>
      </c>
      <c r="E44" s="74">
        <v>180908.8</v>
      </c>
      <c r="F44" s="74">
        <v>20382.21</v>
      </c>
      <c r="G44" s="75">
        <f>1-(+F44/E44)</f>
        <v>0.8873343364170234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29</v>
      </c>
      <c r="E46" s="74">
        <v>1709720.5</v>
      </c>
      <c r="F46" s="74">
        <v>157939.19</v>
      </c>
      <c r="G46" s="75">
        <f>1-(+F46/E46)</f>
        <v>0.9076228015046903</v>
      </c>
      <c r="H46" s="15"/>
    </row>
    <row r="47" spans="1:8" ht="15.75">
      <c r="A47" s="27" t="s">
        <v>36</v>
      </c>
      <c r="B47" s="28"/>
      <c r="C47" s="14"/>
      <c r="D47" s="73">
        <v>8</v>
      </c>
      <c r="E47" s="74">
        <v>816698.75</v>
      </c>
      <c r="F47" s="74">
        <v>68589.25</v>
      </c>
      <c r="G47" s="75">
        <f>1-(+F47/E47)</f>
        <v>0.9160164626185604</v>
      </c>
      <c r="H47" s="15"/>
    </row>
    <row r="48" spans="1:8" ht="15.75">
      <c r="A48" s="27" t="s">
        <v>37</v>
      </c>
      <c r="B48" s="28"/>
      <c r="C48" s="14"/>
      <c r="D48" s="73">
        <v>37</v>
      </c>
      <c r="E48" s="74">
        <v>3563548.5</v>
      </c>
      <c r="F48" s="74">
        <v>301825.55</v>
      </c>
      <c r="G48" s="75">
        <f>1-(+F48/E48)</f>
        <v>0.9153019665650685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1001630</v>
      </c>
      <c r="F50" s="74">
        <v>91985</v>
      </c>
      <c r="G50" s="75">
        <f>1-(+F50/E50)</f>
        <v>0.908164691552769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61</v>
      </c>
      <c r="B53" s="30"/>
      <c r="C53" s="14"/>
      <c r="D53" s="73">
        <v>438</v>
      </c>
      <c r="E53" s="74">
        <v>32519698.59</v>
      </c>
      <c r="F53" s="74">
        <v>3729627.97</v>
      </c>
      <c r="G53" s="75">
        <f>1-(+F53/E53)</f>
        <v>0.8853117300679139</v>
      </c>
      <c r="H53" s="15"/>
    </row>
    <row r="54" spans="1:8" ht="15.75">
      <c r="A54" s="29" t="s">
        <v>62</v>
      </c>
      <c r="B54" s="30"/>
      <c r="C54" s="14"/>
      <c r="D54" s="73">
        <v>7</v>
      </c>
      <c r="E54" s="74">
        <v>222036.1</v>
      </c>
      <c r="F54" s="74">
        <v>8752.39</v>
      </c>
      <c r="G54" s="75">
        <f>1-(+F54/E54)</f>
        <v>0.9605812298090266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530</v>
      </c>
      <c r="E60" s="82">
        <f>SUM(E44:E59)</f>
        <v>40014241.24</v>
      </c>
      <c r="F60" s="82">
        <f>SUM(F44:F59)</f>
        <v>4379101.56</v>
      </c>
      <c r="G60" s="83">
        <f>1-(F60/E60)</f>
        <v>0.8905614245254648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4791438.06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69" t="s">
        <v>96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102</v>
      </c>
      <c r="B9" s="13"/>
      <c r="C9" s="14"/>
      <c r="D9" s="73">
        <v>4</v>
      </c>
      <c r="E9" s="74">
        <v>933907</v>
      </c>
      <c r="F9" s="74">
        <v>103981.5</v>
      </c>
      <c r="G9" s="75">
        <f>F9/E9</f>
        <v>0.1113403154703841</v>
      </c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105</v>
      </c>
      <c r="B11" s="13"/>
      <c r="C11" s="14"/>
      <c r="D11" s="73">
        <v>2</v>
      </c>
      <c r="E11" s="74">
        <v>1138168</v>
      </c>
      <c r="F11" s="74">
        <v>282446.5</v>
      </c>
      <c r="G11" s="75">
        <f>F11/E11</f>
        <v>0.24815888339858438</v>
      </c>
      <c r="H11" s="15"/>
    </row>
    <row r="12" spans="1:8" ht="15.75">
      <c r="A12" s="93" t="s">
        <v>67</v>
      </c>
      <c r="B12" s="13"/>
      <c r="C12" s="14"/>
      <c r="D12" s="73">
        <v>2</v>
      </c>
      <c r="E12" s="74">
        <v>5835</v>
      </c>
      <c r="F12" s="74">
        <v>1247</v>
      </c>
      <c r="G12" s="75">
        <f>F12/E12</f>
        <v>0.21371036846615252</v>
      </c>
      <c r="H12" s="15"/>
    </row>
    <row r="13" spans="1:8" ht="15.75">
      <c r="A13" s="93" t="s">
        <v>109</v>
      </c>
      <c r="B13" s="13"/>
      <c r="C13" s="14"/>
      <c r="D13" s="73">
        <v>3</v>
      </c>
      <c r="E13" s="74">
        <v>1003400</v>
      </c>
      <c r="F13" s="74">
        <v>296647.85</v>
      </c>
      <c r="G13" s="75">
        <f>F13/E13</f>
        <v>0.29564266493920666</v>
      </c>
      <c r="H13" s="15"/>
    </row>
    <row r="14" spans="1:8" ht="15.7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14</v>
      </c>
      <c r="B17" s="13"/>
      <c r="C17" s="14"/>
      <c r="D17" s="73">
        <v>2</v>
      </c>
      <c r="E17" s="74">
        <v>546277</v>
      </c>
      <c r="F17" s="74">
        <v>78610</v>
      </c>
      <c r="G17" s="75">
        <f aca="true" t="shared" si="0" ref="G17:G25">F17/E17</f>
        <v>0.14390135407494734</v>
      </c>
      <c r="H17" s="15"/>
    </row>
    <row r="18" spans="1:8" ht="15.75">
      <c r="A18" s="93" t="s">
        <v>15</v>
      </c>
      <c r="B18" s="13"/>
      <c r="C18" s="14"/>
      <c r="D18" s="73">
        <v>2</v>
      </c>
      <c r="E18" s="74">
        <v>1420213</v>
      </c>
      <c r="F18" s="74">
        <v>253046</v>
      </c>
      <c r="G18" s="75">
        <f t="shared" si="0"/>
        <v>0.17817468224836697</v>
      </c>
      <c r="H18" s="15"/>
    </row>
    <row r="19" spans="1:8" ht="15.7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17</v>
      </c>
      <c r="B20" s="13"/>
      <c r="C20" s="14"/>
      <c r="D20" s="73">
        <v>1</v>
      </c>
      <c r="E20" s="74">
        <v>58790</v>
      </c>
      <c r="F20" s="74">
        <v>16854</v>
      </c>
      <c r="G20" s="75">
        <f t="shared" si="0"/>
        <v>0.2866814084027896</v>
      </c>
      <c r="H20" s="15"/>
    </row>
    <row r="21" spans="1:8" ht="15.75">
      <c r="A21" s="93" t="s">
        <v>118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55</v>
      </c>
      <c r="B22" s="13"/>
      <c r="C22" s="14"/>
      <c r="D22" s="73">
        <v>6</v>
      </c>
      <c r="E22" s="74">
        <v>5008294</v>
      </c>
      <c r="F22" s="74">
        <v>624750.5</v>
      </c>
      <c r="G22" s="75">
        <f t="shared" si="0"/>
        <v>0.12474317601961865</v>
      </c>
      <c r="H22" s="15"/>
    </row>
    <row r="23" spans="1:8" ht="15.75">
      <c r="A23" s="93" t="s">
        <v>56</v>
      </c>
      <c r="B23" s="13"/>
      <c r="C23" s="14"/>
      <c r="D23" s="73">
        <v>4</v>
      </c>
      <c r="E23" s="74">
        <v>989858</v>
      </c>
      <c r="F23" s="74">
        <v>204184.5</v>
      </c>
      <c r="G23" s="75">
        <f t="shared" si="0"/>
        <v>0.20627655683946586</v>
      </c>
      <c r="H23" s="15"/>
    </row>
    <row r="24" spans="1:8" ht="15.75">
      <c r="A24" s="94" t="s">
        <v>20</v>
      </c>
      <c r="B24" s="13"/>
      <c r="C24" s="14"/>
      <c r="D24" s="73">
        <v>4</v>
      </c>
      <c r="E24" s="74">
        <v>827634</v>
      </c>
      <c r="F24" s="74">
        <v>234926</v>
      </c>
      <c r="G24" s="75">
        <f t="shared" si="0"/>
        <v>0.28385252418339507</v>
      </c>
      <c r="H24" s="15"/>
    </row>
    <row r="25" spans="1:8" ht="15.75">
      <c r="A25" s="94" t="s">
        <v>21</v>
      </c>
      <c r="B25" s="13"/>
      <c r="C25" s="14"/>
      <c r="D25" s="73">
        <v>23</v>
      </c>
      <c r="E25" s="74">
        <v>150142</v>
      </c>
      <c r="F25" s="74">
        <v>150142</v>
      </c>
      <c r="G25" s="75">
        <f t="shared" si="0"/>
        <v>1</v>
      </c>
      <c r="H25" s="15"/>
    </row>
    <row r="26" spans="1:8" ht="15.7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23</v>
      </c>
      <c r="B27" s="13"/>
      <c r="C27" s="14"/>
      <c r="D27" s="73"/>
      <c r="E27" s="74">
        <v>38157</v>
      </c>
      <c r="F27" s="74">
        <v>15457</v>
      </c>
      <c r="G27" s="75">
        <f>F27/E27</f>
        <v>0.4050894986503132</v>
      </c>
      <c r="H27" s="15"/>
    </row>
    <row r="28" spans="1:8" ht="15.75">
      <c r="A28" s="93" t="s">
        <v>127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2</v>
      </c>
      <c r="E29" s="74">
        <v>78730</v>
      </c>
      <c r="F29" s="74">
        <v>30567</v>
      </c>
      <c r="G29" s="75">
        <f>F29/E29</f>
        <v>0.38825098437698463</v>
      </c>
      <c r="H29" s="15"/>
    </row>
    <row r="30" spans="1:8" ht="15.75">
      <c r="A30" s="70" t="s">
        <v>122</v>
      </c>
      <c r="B30" s="13"/>
      <c r="C30" s="14"/>
      <c r="D30" s="73">
        <v>1</v>
      </c>
      <c r="E30" s="74">
        <v>8530</v>
      </c>
      <c r="F30" s="74">
        <v>4500</v>
      </c>
      <c r="G30" s="75">
        <f>F30/E30</f>
        <v>0.5275498241500586</v>
      </c>
      <c r="H30" s="15"/>
    </row>
    <row r="31" spans="1:8" ht="15.75">
      <c r="A31" s="70" t="s">
        <v>128</v>
      </c>
      <c r="B31" s="13"/>
      <c r="C31" s="14"/>
      <c r="D31" s="73"/>
      <c r="E31" s="76"/>
      <c r="F31" s="74"/>
      <c r="G31" s="75"/>
      <c r="H31" s="15"/>
    </row>
    <row r="32" spans="1:8" ht="15.75">
      <c r="A32" s="70" t="s">
        <v>155</v>
      </c>
      <c r="B32" s="13"/>
      <c r="C32" s="14"/>
      <c r="D32" s="73"/>
      <c r="E32" s="76"/>
      <c r="F32" s="74"/>
      <c r="G32" s="75"/>
      <c r="H32" s="15"/>
    </row>
    <row r="33" spans="1:8" ht="15.75">
      <c r="A33" s="70" t="s">
        <v>58</v>
      </c>
      <c r="B33" s="13"/>
      <c r="C33" s="14"/>
      <c r="D33" s="73">
        <v>20</v>
      </c>
      <c r="E33" s="76">
        <v>1622602</v>
      </c>
      <c r="F33" s="76">
        <v>394499</v>
      </c>
      <c r="G33" s="75">
        <f>F33/E33</f>
        <v>0.24312739661358732</v>
      </c>
      <c r="H33" s="15"/>
    </row>
    <row r="34" spans="1:8" ht="15.75">
      <c r="A34" s="93" t="s">
        <v>152</v>
      </c>
      <c r="B34" s="13"/>
      <c r="C34" s="14"/>
      <c r="D34" s="73"/>
      <c r="E34" s="74"/>
      <c r="F34" s="74"/>
      <c r="G34" s="75"/>
      <c r="H34" s="15"/>
    </row>
    <row r="35" spans="1:8" ht="15.75">
      <c r="A35" s="93" t="s">
        <v>99</v>
      </c>
      <c r="B35" s="13"/>
      <c r="C35" s="14"/>
      <c r="D35" s="73">
        <v>2</v>
      </c>
      <c r="E35" s="74">
        <v>354081</v>
      </c>
      <c r="F35" s="74">
        <v>78007</v>
      </c>
      <c r="G35" s="75">
        <f>F35/E35</f>
        <v>0.22030834752500134</v>
      </c>
      <c r="H35" s="15"/>
    </row>
    <row r="36" spans="1:8" ht="15">
      <c r="A36" s="16" t="s">
        <v>28</v>
      </c>
      <c r="B36" s="13"/>
      <c r="C36" s="14"/>
      <c r="D36" s="77"/>
      <c r="E36" s="78">
        <v>385475</v>
      </c>
      <c r="F36" s="74">
        <v>68859</v>
      </c>
      <c r="G36" s="79"/>
      <c r="H36" s="15"/>
    </row>
    <row r="37" spans="1:8" ht="15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ht="15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.75">
      <c r="A40" s="19" t="s">
        <v>31</v>
      </c>
      <c r="B40" s="20"/>
      <c r="C40" s="22"/>
      <c r="D40" s="81">
        <f>SUM(D9:D39)</f>
        <v>78</v>
      </c>
      <c r="E40" s="82">
        <f>SUM(E9:E39)</f>
        <v>14570093</v>
      </c>
      <c r="F40" s="82">
        <f>SUM(F9:F39)</f>
        <v>2838724.85</v>
      </c>
      <c r="G40" s="83">
        <f>F40/E40</f>
        <v>0.19483230820832784</v>
      </c>
      <c r="H40" s="2"/>
    </row>
    <row r="41" spans="1:8" ht="15.75">
      <c r="A41" s="22"/>
      <c r="B41" s="22"/>
      <c r="C41" s="24"/>
      <c r="D41" s="84"/>
      <c r="E41" s="85"/>
      <c r="F41" s="86"/>
      <c r="G41" s="86"/>
      <c r="H41" s="2"/>
    </row>
    <row r="42" spans="1:8" ht="18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>
      <c r="A45" s="27" t="s">
        <v>33</v>
      </c>
      <c r="B45" s="28"/>
      <c r="C45" s="14"/>
      <c r="D45" s="73">
        <v>180</v>
      </c>
      <c r="E45" s="74">
        <v>32755277.8</v>
      </c>
      <c r="F45" s="74">
        <v>1713980.12</v>
      </c>
      <c r="G45" s="75">
        <f aca="true" t="shared" si="1" ref="G45:G51">1-(+F45/E45)</f>
        <v>0.9476731618499661</v>
      </c>
      <c r="H45" s="15"/>
    </row>
    <row r="46" spans="1:8" ht="15.75">
      <c r="A46" s="27" t="s">
        <v>34</v>
      </c>
      <c r="B46" s="28"/>
      <c r="C46" s="14"/>
      <c r="D46" s="73">
        <v>4</v>
      </c>
      <c r="E46" s="74">
        <v>4340562.73</v>
      </c>
      <c r="F46" s="74">
        <v>413949.88</v>
      </c>
      <c r="G46" s="75">
        <f t="shared" si="1"/>
        <v>0.9046322088288308</v>
      </c>
      <c r="H46" s="15"/>
    </row>
    <row r="47" spans="1:8" ht="15.75">
      <c r="A47" s="27" t="s">
        <v>35</v>
      </c>
      <c r="B47" s="28"/>
      <c r="C47" s="14"/>
      <c r="D47" s="73">
        <v>285</v>
      </c>
      <c r="E47" s="74">
        <v>25299063.75</v>
      </c>
      <c r="F47" s="74">
        <v>1619426.51</v>
      </c>
      <c r="G47" s="75">
        <f t="shared" si="1"/>
        <v>0.9359886782371541</v>
      </c>
      <c r="H47" s="15"/>
    </row>
    <row r="48" spans="1:8" ht="15.75">
      <c r="A48" s="27" t="s">
        <v>36</v>
      </c>
      <c r="B48" s="28"/>
      <c r="C48" s="14"/>
      <c r="D48" s="73">
        <v>23</v>
      </c>
      <c r="E48" s="74">
        <v>795581</v>
      </c>
      <c r="F48" s="74">
        <v>46636</v>
      </c>
      <c r="G48" s="75">
        <f t="shared" si="1"/>
        <v>0.9413812044279589</v>
      </c>
      <c r="H48" s="15"/>
    </row>
    <row r="49" spans="1:8" ht="15.75">
      <c r="A49" s="27" t="s">
        <v>37</v>
      </c>
      <c r="B49" s="28"/>
      <c r="C49" s="14"/>
      <c r="D49" s="73">
        <v>148</v>
      </c>
      <c r="E49" s="74">
        <v>15213599.67</v>
      </c>
      <c r="F49" s="74">
        <v>960156.91</v>
      </c>
      <c r="G49" s="75">
        <f t="shared" si="1"/>
        <v>0.936888249275196</v>
      </c>
      <c r="H49" s="15"/>
    </row>
    <row r="50" spans="1:8" ht="15.75">
      <c r="A50" s="27" t="s">
        <v>38</v>
      </c>
      <c r="B50" s="28"/>
      <c r="C50" s="14"/>
      <c r="D50" s="73">
        <v>3</v>
      </c>
      <c r="E50" s="74">
        <v>434404</v>
      </c>
      <c r="F50" s="74">
        <v>40349</v>
      </c>
      <c r="G50" s="75">
        <f t="shared" si="1"/>
        <v>0.9071164169759026</v>
      </c>
      <c r="H50" s="15"/>
    </row>
    <row r="51" spans="1:8" ht="15.75">
      <c r="A51" s="27" t="s">
        <v>39</v>
      </c>
      <c r="B51" s="28"/>
      <c r="C51" s="14"/>
      <c r="D51" s="73">
        <v>23</v>
      </c>
      <c r="E51" s="74">
        <v>2404700</v>
      </c>
      <c r="F51" s="74">
        <v>233650</v>
      </c>
      <c r="G51" s="75">
        <f t="shared" si="1"/>
        <v>0.9028361126128</v>
      </c>
      <c r="H51" s="15"/>
    </row>
    <row r="52" spans="1:8" ht="15.7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41</v>
      </c>
      <c r="B53" s="28"/>
      <c r="C53" s="14"/>
      <c r="D53" s="73">
        <v>4</v>
      </c>
      <c r="E53" s="74">
        <v>363425</v>
      </c>
      <c r="F53" s="74">
        <v>42325</v>
      </c>
      <c r="G53" s="75">
        <f>1-(+F53/E53)</f>
        <v>0.8835385567861319</v>
      </c>
      <c r="H53" s="15"/>
    </row>
    <row r="54" spans="1:8" ht="15.75">
      <c r="A54" s="29" t="s">
        <v>60</v>
      </c>
      <c r="B54" s="30"/>
      <c r="C54" s="14"/>
      <c r="D54" s="73">
        <v>2</v>
      </c>
      <c r="E54" s="74">
        <v>47000</v>
      </c>
      <c r="F54" s="74">
        <v>11800</v>
      </c>
      <c r="G54" s="75">
        <f>1-(+F54/E54)</f>
        <v>0.7489361702127659</v>
      </c>
      <c r="H54" s="15"/>
    </row>
    <row r="55" spans="1:8" ht="15.75">
      <c r="A55" s="27" t="s">
        <v>61</v>
      </c>
      <c r="B55" s="30"/>
      <c r="C55" s="14"/>
      <c r="D55" s="73">
        <v>1196</v>
      </c>
      <c r="E55" s="74">
        <v>127339785.8</v>
      </c>
      <c r="F55" s="74">
        <v>14194891.16</v>
      </c>
      <c r="G55" s="75">
        <f>1-(+F55/E55)</f>
        <v>0.8885274459131374</v>
      </c>
      <c r="H55" s="15"/>
    </row>
    <row r="56" spans="1:8" ht="15.7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>
      <c r="A61" s="32"/>
      <c r="B61" s="18"/>
      <c r="C61" s="21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33"/>
      <c r="D62" s="81">
        <f>SUM(D45:D58)</f>
        <v>1868</v>
      </c>
      <c r="E62" s="82">
        <f>SUM(E45:E61)</f>
        <v>208993399.75</v>
      </c>
      <c r="F62" s="82">
        <f>SUM(F45:F61)</f>
        <v>19277164.58</v>
      </c>
      <c r="G62" s="83">
        <f>1-(+F62/E62)</f>
        <v>0.907761849881099</v>
      </c>
      <c r="H62" s="2"/>
    </row>
    <row r="63" spans="1:8" ht="18">
      <c r="A63" s="33"/>
      <c r="B63" s="33"/>
      <c r="C63" s="36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36"/>
      <c r="E64" s="36"/>
      <c r="F64" s="37">
        <f>F62+F40</f>
        <v>22115889.43</v>
      </c>
      <c r="G64" s="3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141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102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>
        <v>9</v>
      </c>
      <c r="E10" s="99">
        <v>2731285</v>
      </c>
      <c r="F10" s="74">
        <v>846009.5</v>
      </c>
      <c r="G10" s="100">
        <f>F10/E10</f>
        <v>0.30974779270563124</v>
      </c>
      <c r="H10" s="15"/>
    </row>
    <row r="11" spans="1:8" ht="15.75">
      <c r="A11" s="93" t="s">
        <v>105</v>
      </c>
      <c r="B11" s="13"/>
      <c r="C11" s="14"/>
      <c r="D11" s="73">
        <v>10</v>
      </c>
      <c r="E11" s="99">
        <v>1639360</v>
      </c>
      <c r="F11" s="74">
        <v>447058</v>
      </c>
      <c r="G11" s="100">
        <f>F11/E11</f>
        <v>0.27270276205348426</v>
      </c>
      <c r="H11" s="15"/>
    </row>
    <row r="12" spans="1:8" ht="15.7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>
      <c r="A13" s="93" t="s">
        <v>109</v>
      </c>
      <c r="B13" s="13"/>
      <c r="C13" s="14"/>
      <c r="D13" s="73"/>
      <c r="E13" s="99"/>
      <c r="F13" s="74"/>
      <c r="G13" s="100"/>
      <c r="H13" s="15"/>
    </row>
    <row r="14" spans="1:8" ht="15.75">
      <c r="A14" s="93" t="s">
        <v>25</v>
      </c>
      <c r="B14" s="13"/>
      <c r="C14" s="14"/>
      <c r="D14" s="73">
        <v>2</v>
      </c>
      <c r="E14" s="99">
        <v>537348</v>
      </c>
      <c r="F14" s="74">
        <v>177460</v>
      </c>
      <c r="G14" s="100">
        <f>F14/E14</f>
        <v>0.33025153159591175</v>
      </c>
      <c r="H14" s="15"/>
    </row>
    <row r="15" spans="1:8" ht="15.7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>
      <c r="A17" s="93" t="s">
        <v>14</v>
      </c>
      <c r="B17" s="13"/>
      <c r="C17" s="14"/>
      <c r="D17" s="73">
        <v>2</v>
      </c>
      <c r="E17" s="99">
        <v>971584</v>
      </c>
      <c r="F17" s="74">
        <v>322204.5</v>
      </c>
      <c r="G17" s="75">
        <f aca="true" t="shared" si="0" ref="G17:G23">F17/E17</f>
        <v>0.33162804245438376</v>
      </c>
      <c r="H17" s="15"/>
    </row>
    <row r="18" spans="1:8" ht="15.75">
      <c r="A18" s="93" t="s">
        <v>15</v>
      </c>
      <c r="B18" s="13"/>
      <c r="C18" s="14"/>
      <c r="D18" s="73">
        <v>2</v>
      </c>
      <c r="E18" s="99">
        <v>1191830</v>
      </c>
      <c r="F18" s="74">
        <v>554354</v>
      </c>
      <c r="G18" s="100">
        <f t="shared" si="0"/>
        <v>0.4651284159653642</v>
      </c>
      <c r="H18" s="15"/>
    </row>
    <row r="19" spans="1:8" ht="15.75">
      <c r="A19" s="93" t="s">
        <v>54</v>
      </c>
      <c r="B19" s="13"/>
      <c r="C19" s="14"/>
      <c r="D19" s="73">
        <v>2</v>
      </c>
      <c r="E19" s="99">
        <v>592002</v>
      </c>
      <c r="F19" s="74">
        <v>231458.5</v>
      </c>
      <c r="G19" s="75">
        <f t="shared" si="0"/>
        <v>0.3909758750815031</v>
      </c>
      <c r="H19" s="15"/>
    </row>
    <row r="20" spans="1:8" ht="15.7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118</v>
      </c>
      <c r="B21" s="13"/>
      <c r="C21" s="14"/>
      <c r="D21" s="73"/>
      <c r="E21" s="99"/>
      <c r="F21" s="74"/>
      <c r="G21" s="75"/>
      <c r="H21" s="15"/>
    </row>
    <row r="22" spans="1:8" ht="15.75">
      <c r="A22" s="93" t="s">
        <v>55</v>
      </c>
      <c r="B22" s="13"/>
      <c r="C22" s="14"/>
      <c r="D22" s="73">
        <v>7</v>
      </c>
      <c r="E22" s="99">
        <v>3628063</v>
      </c>
      <c r="F22" s="74">
        <v>1223704.5</v>
      </c>
      <c r="G22" s="75">
        <f t="shared" si="0"/>
        <v>0.3372886578871425</v>
      </c>
      <c r="H22" s="15"/>
    </row>
    <row r="23" spans="1:8" ht="15.75">
      <c r="A23" s="93" t="s">
        <v>56</v>
      </c>
      <c r="B23" s="13"/>
      <c r="C23" s="14"/>
      <c r="D23" s="73">
        <v>3</v>
      </c>
      <c r="E23" s="99">
        <v>900347</v>
      </c>
      <c r="F23" s="74">
        <v>89712</v>
      </c>
      <c r="G23" s="75">
        <f t="shared" si="0"/>
        <v>0.09964158263425102</v>
      </c>
      <c r="H23" s="15"/>
    </row>
    <row r="24" spans="1:8" ht="15.75">
      <c r="A24" s="94" t="s">
        <v>20</v>
      </c>
      <c r="B24" s="13"/>
      <c r="C24" s="14"/>
      <c r="D24" s="73">
        <v>3</v>
      </c>
      <c r="E24" s="99">
        <v>841209</v>
      </c>
      <c r="F24" s="74">
        <v>163514</v>
      </c>
      <c r="G24" s="75">
        <f>F24/E24</f>
        <v>0.19437975580384897</v>
      </c>
      <c r="H24" s="15"/>
    </row>
    <row r="25" spans="1:8" ht="15.75">
      <c r="A25" s="94" t="s">
        <v>21</v>
      </c>
      <c r="B25" s="13"/>
      <c r="C25" s="14"/>
      <c r="D25" s="73">
        <v>13</v>
      </c>
      <c r="E25" s="99">
        <v>276142</v>
      </c>
      <c r="F25" s="74">
        <v>276142</v>
      </c>
      <c r="G25" s="75">
        <f>F25/E25</f>
        <v>1</v>
      </c>
      <c r="H25" s="15"/>
    </row>
    <row r="26" spans="1:8" ht="15.7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23</v>
      </c>
      <c r="B27" s="13"/>
      <c r="C27" s="14"/>
      <c r="D27" s="73"/>
      <c r="E27" s="99">
        <v>70008</v>
      </c>
      <c r="F27" s="74">
        <v>22419</v>
      </c>
      <c r="G27" s="75">
        <f>F27/E27</f>
        <v>0.32023483030510796</v>
      </c>
      <c r="H27" s="15"/>
    </row>
    <row r="28" spans="1:8" ht="15.75">
      <c r="A28" s="93" t="s">
        <v>127</v>
      </c>
      <c r="B28" s="13"/>
      <c r="C28" s="14"/>
      <c r="D28" s="73"/>
      <c r="E28" s="99"/>
      <c r="F28" s="74"/>
      <c r="G28" s="100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176928</v>
      </c>
      <c r="F29" s="74">
        <v>98442.5</v>
      </c>
      <c r="G29" s="75">
        <f>F29/E29</f>
        <v>0.5563986480376198</v>
      </c>
      <c r="H29" s="15"/>
    </row>
    <row r="30" spans="1:8" ht="15.75">
      <c r="A30" s="70" t="s">
        <v>122</v>
      </c>
      <c r="B30" s="13"/>
      <c r="C30" s="14"/>
      <c r="D30" s="101"/>
      <c r="E30" s="99"/>
      <c r="F30" s="99"/>
      <c r="G30" s="102"/>
      <c r="H30" s="15"/>
    </row>
    <row r="31" spans="1:8" ht="15.75">
      <c r="A31" s="70" t="s">
        <v>128</v>
      </c>
      <c r="B31" s="13"/>
      <c r="C31" s="14"/>
      <c r="D31" s="73"/>
      <c r="E31" s="103"/>
      <c r="F31" s="74"/>
      <c r="G31" s="100"/>
      <c r="H31" s="15"/>
    </row>
    <row r="32" spans="1:8" ht="15.75">
      <c r="A32" s="70" t="s">
        <v>155</v>
      </c>
      <c r="B32" s="13"/>
      <c r="C32" s="14"/>
      <c r="D32" s="73">
        <v>1</v>
      </c>
      <c r="E32" s="103">
        <v>176643</v>
      </c>
      <c r="F32" s="74">
        <v>35483.5</v>
      </c>
      <c r="G32" s="100">
        <f>F32/E32</f>
        <v>0.20087690992566928</v>
      </c>
      <c r="H32" s="15"/>
    </row>
    <row r="33" spans="1:8" ht="15.75">
      <c r="A33" s="70" t="s">
        <v>58</v>
      </c>
      <c r="B33" s="13"/>
      <c r="C33" s="14"/>
      <c r="D33" s="73"/>
      <c r="E33" s="103"/>
      <c r="F33" s="76"/>
      <c r="G33" s="100"/>
      <c r="H33" s="15"/>
    </row>
    <row r="34" spans="1:8" ht="15.75">
      <c r="A34" s="93" t="s">
        <v>152</v>
      </c>
      <c r="B34" s="13"/>
      <c r="C34" s="14"/>
      <c r="D34" s="73">
        <v>2</v>
      </c>
      <c r="E34" s="99">
        <v>410411</v>
      </c>
      <c r="F34" s="74">
        <v>129034.5</v>
      </c>
      <c r="G34" s="100">
        <f>F34/E34</f>
        <v>0.31440312272331883</v>
      </c>
      <c r="H34" s="15"/>
    </row>
    <row r="35" spans="1:8" ht="15.75">
      <c r="A35" s="93" t="s">
        <v>99</v>
      </c>
      <c r="B35" s="13"/>
      <c r="C35" s="14"/>
      <c r="D35" s="73"/>
      <c r="E35" s="99"/>
      <c r="F35" s="74"/>
      <c r="G35" s="100"/>
      <c r="H35" s="15"/>
    </row>
    <row r="36" spans="1:8" ht="15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ht="15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.75">
      <c r="A40" s="19" t="s">
        <v>31</v>
      </c>
      <c r="B40" s="20"/>
      <c r="C40" s="22"/>
      <c r="D40" s="81">
        <f>SUM(D9:D39)</f>
        <v>57</v>
      </c>
      <c r="E40" s="82">
        <f>SUM(E9:E39)</f>
        <v>14143160</v>
      </c>
      <c r="F40" s="82">
        <f>SUM(F9:F39)</f>
        <v>4616996.5</v>
      </c>
      <c r="G40" s="83">
        <f>F40/E40</f>
        <v>0.32644730739099326</v>
      </c>
      <c r="H40" s="2"/>
    </row>
    <row r="41" spans="1:8" ht="15.75">
      <c r="A41" s="22"/>
      <c r="B41" s="22"/>
      <c r="C41" s="24"/>
      <c r="D41" s="84"/>
      <c r="E41" s="85"/>
      <c r="F41" s="86"/>
      <c r="G41" s="86"/>
      <c r="H41" s="2"/>
    </row>
    <row r="42" spans="1:8" ht="18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>
      <c r="A43" s="26"/>
      <c r="B43" s="26"/>
      <c r="C43" s="26"/>
      <c r="D43" s="89"/>
      <c r="E43" s="25" t="s">
        <v>137</v>
      </c>
      <c r="F43" s="25" t="s">
        <v>137</v>
      </c>
      <c r="G43" s="25" t="s">
        <v>5</v>
      </c>
      <c r="H43" s="2"/>
    </row>
    <row r="44" spans="1:8" ht="15.75">
      <c r="A44" s="26"/>
      <c r="B44" s="26"/>
      <c r="C44" s="14"/>
      <c r="D44" s="89" t="s">
        <v>6</v>
      </c>
      <c r="E44" s="90" t="s">
        <v>138</v>
      </c>
      <c r="F44" s="88" t="s">
        <v>8</v>
      </c>
      <c r="G44" s="88" t="s">
        <v>139</v>
      </c>
      <c r="H44" s="15"/>
    </row>
    <row r="45" spans="1:8" ht="15.75">
      <c r="A45" s="27" t="s">
        <v>33</v>
      </c>
      <c r="B45" s="28"/>
      <c r="C45" s="14"/>
      <c r="D45" s="73">
        <v>52</v>
      </c>
      <c r="E45" s="74">
        <v>7971736.75</v>
      </c>
      <c r="F45" s="74">
        <v>505728.77</v>
      </c>
      <c r="G45" s="75">
        <f>1-(+F45/E45)</f>
        <v>0.9365597753839525</v>
      </c>
      <c r="H45" s="15"/>
    </row>
    <row r="46" spans="1:8" ht="15.75">
      <c r="A46" s="27" t="s">
        <v>34</v>
      </c>
      <c r="B46" s="28"/>
      <c r="C46" s="14"/>
      <c r="D46" s="73">
        <v>10</v>
      </c>
      <c r="E46" s="74">
        <v>5189788.89</v>
      </c>
      <c r="F46" s="74">
        <v>404165.55</v>
      </c>
      <c r="G46" s="75">
        <f aca="true" t="shared" si="1" ref="G46:G55">1-(+F46/E46)</f>
        <v>0.9221229305148094</v>
      </c>
      <c r="H46" s="15"/>
    </row>
    <row r="47" spans="1:8" ht="15.75">
      <c r="A47" s="27" t="s">
        <v>35</v>
      </c>
      <c r="B47" s="28"/>
      <c r="C47" s="14"/>
      <c r="D47" s="73">
        <v>135</v>
      </c>
      <c r="E47" s="74">
        <v>12429952.45</v>
      </c>
      <c r="F47" s="74">
        <v>882808.92</v>
      </c>
      <c r="G47" s="75">
        <f t="shared" si="1"/>
        <v>0.9289772890482779</v>
      </c>
      <c r="H47" s="15"/>
    </row>
    <row r="48" spans="1:8" ht="15.7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>
      <c r="A49" s="27" t="s">
        <v>37</v>
      </c>
      <c r="B49" s="28"/>
      <c r="C49" s="14"/>
      <c r="D49" s="73">
        <v>108</v>
      </c>
      <c r="E49" s="74">
        <v>21020032.07</v>
      </c>
      <c r="F49" s="74">
        <v>1659961.66</v>
      </c>
      <c r="G49" s="75">
        <f t="shared" si="1"/>
        <v>0.9210295372303873</v>
      </c>
      <c r="H49" s="15"/>
    </row>
    <row r="50" spans="1:8" ht="15.75">
      <c r="A50" s="27" t="s">
        <v>38</v>
      </c>
      <c r="B50" s="28"/>
      <c r="C50" s="14"/>
      <c r="D50" s="73">
        <v>8</v>
      </c>
      <c r="E50" s="74">
        <v>2047375</v>
      </c>
      <c r="F50" s="74">
        <v>154566</v>
      </c>
      <c r="G50" s="75">
        <f t="shared" si="1"/>
        <v>0.9245052811526955</v>
      </c>
      <c r="H50" s="15"/>
    </row>
    <row r="51" spans="1:8" ht="15.75">
      <c r="A51" s="27" t="s">
        <v>39</v>
      </c>
      <c r="B51" s="28"/>
      <c r="C51" s="14"/>
      <c r="D51" s="73">
        <v>9</v>
      </c>
      <c r="E51" s="74">
        <v>2283995</v>
      </c>
      <c r="F51" s="74">
        <v>223610</v>
      </c>
      <c r="G51" s="75">
        <f t="shared" si="1"/>
        <v>0.9020969835748327</v>
      </c>
      <c r="H51" s="15"/>
    </row>
    <row r="52" spans="1:8" ht="15.75">
      <c r="A52" s="27" t="s">
        <v>40</v>
      </c>
      <c r="B52" s="28"/>
      <c r="C52" s="14"/>
      <c r="D52" s="73">
        <v>2</v>
      </c>
      <c r="E52" s="74">
        <v>248020</v>
      </c>
      <c r="F52" s="74">
        <v>-12190</v>
      </c>
      <c r="G52" s="75">
        <f t="shared" si="1"/>
        <v>1.0491492621562777</v>
      </c>
      <c r="H52" s="15"/>
    </row>
    <row r="53" spans="1:8" ht="15.75">
      <c r="A53" s="27" t="s">
        <v>41</v>
      </c>
      <c r="B53" s="28"/>
      <c r="C53" s="14"/>
      <c r="D53" s="73">
        <v>2</v>
      </c>
      <c r="E53" s="74">
        <v>343400</v>
      </c>
      <c r="F53" s="74">
        <v>31175</v>
      </c>
      <c r="G53" s="75">
        <f t="shared" si="1"/>
        <v>0.9092166569598137</v>
      </c>
      <c r="H53" s="15"/>
    </row>
    <row r="54" spans="1:8" ht="15.75">
      <c r="A54" s="29" t="s">
        <v>60</v>
      </c>
      <c r="B54" s="30"/>
      <c r="C54" s="14"/>
      <c r="D54" s="73">
        <v>3</v>
      </c>
      <c r="E54" s="74">
        <v>168300</v>
      </c>
      <c r="F54" s="74">
        <v>-15000</v>
      </c>
      <c r="G54" s="75">
        <f t="shared" si="1"/>
        <v>1.089126559714795</v>
      </c>
      <c r="H54" s="15"/>
    </row>
    <row r="55" spans="1:8" ht="15.75">
      <c r="A55" s="27" t="s">
        <v>61</v>
      </c>
      <c r="B55" s="30"/>
      <c r="C55" s="14"/>
      <c r="D55" s="73">
        <v>637</v>
      </c>
      <c r="E55" s="74">
        <v>75217727.18</v>
      </c>
      <c r="F55" s="74">
        <v>8478114.69</v>
      </c>
      <c r="G55" s="75">
        <f t="shared" si="1"/>
        <v>0.8872856837363429</v>
      </c>
      <c r="H55" s="15"/>
    </row>
    <row r="56" spans="1:8" ht="15.7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21"/>
      <c r="D61" s="77"/>
      <c r="E61" s="97"/>
      <c r="F61" s="80"/>
      <c r="G61" s="79"/>
      <c r="H61" s="2"/>
    </row>
    <row r="62" spans="1:8" ht="18">
      <c r="A62" s="20" t="s">
        <v>45</v>
      </c>
      <c r="B62" s="20"/>
      <c r="C62" s="39"/>
      <c r="D62" s="81">
        <f>SUM(D45:D58)</f>
        <v>966</v>
      </c>
      <c r="E62" s="82">
        <f>SUM(E45:E61)</f>
        <v>126920327.34</v>
      </c>
      <c r="F62" s="82">
        <f>SUM(F45:F61)</f>
        <v>12312940.59</v>
      </c>
      <c r="G62" s="83">
        <f>1-(F62/E62)</f>
        <v>0.9029868512943909</v>
      </c>
      <c r="H62" s="2"/>
    </row>
    <row r="63" spans="1:8" ht="18">
      <c r="A63" s="33"/>
      <c r="B63" s="33"/>
      <c r="C63" s="39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F62+F40</f>
        <v>16929937.09</v>
      </c>
      <c r="G64" s="36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116"/>
      <c r="B71" s="117"/>
      <c r="C71" s="117"/>
      <c r="D71" s="117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>
        <v>5</v>
      </c>
      <c r="E10" s="74">
        <v>526002</v>
      </c>
      <c r="F10" s="74">
        <v>-45843.5</v>
      </c>
      <c r="G10" s="75">
        <f>F10/E10</f>
        <v>-0.08715461157942365</v>
      </c>
      <c r="H10" s="15"/>
    </row>
    <row r="11" spans="1:8" ht="15.75">
      <c r="A11" s="93" t="s">
        <v>102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63</v>
      </c>
      <c r="B12" s="13"/>
      <c r="C12" s="14"/>
      <c r="D12" s="73">
        <v>1</v>
      </c>
      <c r="E12" s="74">
        <v>49442</v>
      </c>
      <c r="F12" s="74">
        <v>20745.5</v>
      </c>
      <c r="G12" s="75">
        <f>F12/E12</f>
        <v>0.4195926540188504</v>
      </c>
      <c r="H12" s="15"/>
    </row>
    <row r="13" spans="1:8" ht="15.7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133</v>
      </c>
      <c r="B14" s="13"/>
      <c r="C14" s="14"/>
      <c r="D14" s="73">
        <v>4</v>
      </c>
      <c r="E14" s="74">
        <v>2700106</v>
      </c>
      <c r="F14" s="74">
        <v>330353</v>
      </c>
      <c r="G14" s="75">
        <f>F14/E14</f>
        <v>0.12234815966484279</v>
      </c>
      <c r="H14" s="15"/>
    </row>
    <row r="15" spans="1:8" ht="15.7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113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135</v>
      </c>
      <c r="B17" s="13"/>
      <c r="C17" s="14"/>
      <c r="D17" s="73">
        <v>1</v>
      </c>
      <c r="E17" s="74">
        <v>287618</v>
      </c>
      <c r="F17" s="74">
        <v>60580.5</v>
      </c>
      <c r="G17" s="75">
        <f>F17/E17</f>
        <v>0.21062833341445947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583504</v>
      </c>
      <c r="F18" s="74">
        <v>186044</v>
      </c>
      <c r="G18" s="75">
        <f>F18/E18</f>
        <v>0.31883928816254903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103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128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159</v>
      </c>
      <c r="B22" s="13"/>
      <c r="C22" s="14"/>
      <c r="D22" s="73">
        <v>2</v>
      </c>
      <c r="E22" s="74">
        <v>179889</v>
      </c>
      <c r="F22" s="74">
        <v>32889.5</v>
      </c>
      <c r="G22" s="75">
        <f>F22/E22</f>
        <v>0.18283219096220446</v>
      </c>
      <c r="H22" s="15"/>
    </row>
    <row r="23" spans="1:8" ht="15.75">
      <c r="A23" s="93" t="s">
        <v>120</v>
      </c>
      <c r="B23" s="13"/>
      <c r="C23" s="14"/>
      <c r="D23" s="73">
        <v>8</v>
      </c>
      <c r="E23" s="74">
        <v>1151164</v>
      </c>
      <c r="F23" s="74">
        <v>279176</v>
      </c>
      <c r="G23" s="75">
        <f>F23/E23</f>
        <v>0.24251627048795826</v>
      </c>
      <c r="H23" s="15"/>
    </row>
    <row r="24" spans="1:8" ht="15.75">
      <c r="A24" s="93" t="s">
        <v>160</v>
      </c>
      <c r="B24" s="13"/>
      <c r="C24" s="14"/>
      <c r="D24" s="73">
        <v>1</v>
      </c>
      <c r="E24" s="74">
        <v>418663</v>
      </c>
      <c r="F24" s="74">
        <v>83045</v>
      </c>
      <c r="G24" s="75">
        <f>F24/E24</f>
        <v>0.19835762892827882</v>
      </c>
      <c r="H24" s="15"/>
    </row>
    <row r="25" spans="1:8" ht="15.75">
      <c r="A25" s="94" t="s">
        <v>20</v>
      </c>
      <c r="B25" s="13"/>
      <c r="C25" s="14"/>
      <c r="D25" s="73">
        <v>1</v>
      </c>
      <c r="E25" s="74">
        <v>53596</v>
      </c>
      <c r="F25" s="74">
        <v>10441</v>
      </c>
      <c r="G25" s="75">
        <f>F25/E25</f>
        <v>0.19480931412792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150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111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99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104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24</v>
      </c>
      <c r="E39" s="82">
        <f>SUM(E9:E38)</f>
        <v>5949984</v>
      </c>
      <c r="F39" s="82">
        <f>SUM(F9:F38)</f>
        <v>957431</v>
      </c>
      <c r="G39" s="83">
        <f>F39/E39</f>
        <v>0.16091320581702404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53</v>
      </c>
      <c r="E46" s="74">
        <v>2438517.75</v>
      </c>
      <c r="F46" s="74">
        <v>218071.01</v>
      </c>
      <c r="G46" s="75">
        <f>1-(+F46/E46)</f>
        <v>0.9105723097566134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1136761</v>
      </c>
      <c r="F47" s="74">
        <v>68211.5</v>
      </c>
      <c r="G47" s="75"/>
      <c r="H47" s="15"/>
    </row>
    <row r="48" spans="1:8" ht="15.75">
      <c r="A48" s="27" t="s">
        <v>37</v>
      </c>
      <c r="B48" s="28"/>
      <c r="C48" s="14"/>
      <c r="D48" s="73">
        <v>54</v>
      </c>
      <c r="E48" s="74">
        <v>5694402</v>
      </c>
      <c r="F48" s="74">
        <v>545605.54</v>
      </c>
      <c r="G48" s="75">
        <f>1-(+F48/E48)</f>
        <v>0.9041856300275253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1508515</v>
      </c>
      <c r="F50" s="74">
        <v>105055</v>
      </c>
      <c r="G50" s="75">
        <f>1-(+F50/E50)</f>
        <v>0.9303586639841168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>
      <c r="A54" s="27" t="s">
        <v>61</v>
      </c>
      <c r="B54" s="30"/>
      <c r="C54" s="14"/>
      <c r="D54" s="73">
        <v>560</v>
      </c>
      <c r="E54" s="74">
        <v>46797331.14</v>
      </c>
      <c r="F54" s="74">
        <v>5676578.21</v>
      </c>
      <c r="G54" s="75">
        <f>1-(+F54/E54)</f>
        <v>0.8786986763621666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>
      <c r="A56" s="72" t="s">
        <v>130</v>
      </c>
      <c r="B56" s="30"/>
      <c r="C56" s="14"/>
      <c r="D56" s="73">
        <v>211</v>
      </c>
      <c r="E56" s="74">
        <v>34803203.88</v>
      </c>
      <c r="F56" s="74">
        <v>3578312.78</v>
      </c>
      <c r="G56" s="75">
        <f>1-(+F56/E56)</f>
        <v>0.8971843858876363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900</v>
      </c>
      <c r="E62" s="82">
        <f>SUM(E44:E61)</f>
        <v>92378730.77000001</v>
      </c>
      <c r="F62" s="82">
        <f>SUM(F44:F61)</f>
        <v>10191834.04</v>
      </c>
      <c r="G62" s="83">
        <f>1-(+F62/E62)</f>
        <v>0.8896733701031775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11149265.04</v>
      </c>
      <c r="G64" s="36"/>
      <c r="H64" s="2"/>
    </row>
    <row r="65" spans="1:8" ht="18">
      <c r="A65" s="38"/>
      <c r="B65" s="39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37"/>
      <c r="F72" s="2"/>
      <c r="G72" s="2"/>
      <c r="H72" s="2"/>
    </row>
    <row r="73" spans="1:8" ht="18">
      <c r="A73" s="43"/>
      <c r="B73" s="39"/>
      <c r="C73" s="39"/>
      <c r="D73" s="39"/>
      <c r="E73" s="44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6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37"/>
      <c r="F77" s="2"/>
      <c r="G77" s="2"/>
      <c r="H77" s="2"/>
    </row>
    <row r="78" spans="1:8" ht="18">
      <c r="A78" s="43"/>
      <c r="B78" s="39"/>
      <c r="C78" s="39"/>
      <c r="D78" s="39"/>
      <c r="E78" s="44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5"/>
      <c r="F81" s="2"/>
      <c r="G81" s="2"/>
      <c r="H81" s="2"/>
    </row>
    <row r="82" spans="1:8" ht="18">
      <c r="A82" s="43"/>
      <c r="B82" s="39"/>
      <c r="C82" s="39"/>
      <c r="D82" s="39"/>
      <c r="E82" s="47"/>
      <c r="F82" s="2"/>
      <c r="G82" s="2"/>
      <c r="H82" s="2"/>
    </row>
    <row r="83" spans="1:8" ht="18">
      <c r="A83" s="43"/>
      <c r="B83" s="39"/>
      <c r="C83" s="39"/>
      <c r="D83" s="39"/>
      <c r="E83" s="39"/>
      <c r="F83" s="2"/>
      <c r="G83" s="2"/>
      <c r="H83" s="2"/>
    </row>
    <row r="84" spans="1:8" ht="15.7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>
      <c r="A11" s="93" t="s">
        <v>102</v>
      </c>
      <c r="B11" s="13"/>
      <c r="C11" s="14"/>
      <c r="D11" s="73">
        <v>6</v>
      </c>
      <c r="E11" s="99">
        <v>1055750</v>
      </c>
      <c r="F11" s="74">
        <v>285987.5</v>
      </c>
      <c r="G11" s="75">
        <f aca="true" t="shared" si="0" ref="G11:G23">F11/E11</f>
        <v>0.2708856263319915</v>
      </c>
      <c r="H11" s="15"/>
    </row>
    <row r="12" spans="1:8" ht="15.7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>
      <c r="A13" s="93" t="s">
        <v>64</v>
      </c>
      <c r="B13" s="13"/>
      <c r="C13" s="14"/>
      <c r="D13" s="73">
        <v>1</v>
      </c>
      <c r="E13" s="99">
        <v>134888</v>
      </c>
      <c r="F13" s="74">
        <v>50172</v>
      </c>
      <c r="G13" s="75">
        <f t="shared" si="0"/>
        <v>0.37195302769705235</v>
      </c>
      <c r="H13" s="15"/>
    </row>
    <row r="14" spans="1:8" ht="15.75">
      <c r="A14" s="93" t="s">
        <v>133</v>
      </c>
      <c r="B14" s="13"/>
      <c r="C14" s="14"/>
      <c r="D14" s="73">
        <v>2</v>
      </c>
      <c r="E14" s="99">
        <v>2265936</v>
      </c>
      <c r="F14" s="74">
        <v>540680</v>
      </c>
      <c r="G14" s="75">
        <f t="shared" si="0"/>
        <v>0.23861221146581368</v>
      </c>
      <c r="H14" s="15"/>
    </row>
    <row r="15" spans="1:8" ht="15.75">
      <c r="A15" s="93" t="s">
        <v>25</v>
      </c>
      <c r="B15" s="13"/>
      <c r="C15" s="14"/>
      <c r="D15" s="73">
        <v>1</v>
      </c>
      <c r="E15" s="99">
        <v>146111</v>
      </c>
      <c r="F15" s="74">
        <v>47851</v>
      </c>
      <c r="G15" s="75">
        <f t="shared" si="0"/>
        <v>0.32749758745063684</v>
      </c>
      <c r="H15" s="15"/>
    </row>
    <row r="16" spans="1:8" ht="15.75">
      <c r="A16" s="93" t="s">
        <v>113</v>
      </c>
      <c r="B16" s="13"/>
      <c r="C16" s="14"/>
      <c r="D16" s="73">
        <v>1</v>
      </c>
      <c r="E16" s="99">
        <v>108906</v>
      </c>
      <c r="F16" s="74">
        <v>39770</v>
      </c>
      <c r="G16" s="75">
        <f t="shared" si="0"/>
        <v>0.36517730887187116</v>
      </c>
      <c r="H16" s="15"/>
    </row>
    <row r="17" spans="1:8" ht="15.75">
      <c r="A17" s="93" t="s">
        <v>135</v>
      </c>
      <c r="B17" s="13"/>
      <c r="C17" s="14"/>
      <c r="D17" s="73">
        <v>2</v>
      </c>
      <c r="E17" s="99">
        <v>173100</v>
      </c>
      <c r="F17" s="74">
        <v>41907.5</v>
      </c>
      <c r="G17" s="75">
        <f t="shared" si="0"/>
        <v>0.2420999422299249</v>
      </c>
      <c r="H17" s="15"/>
    </row>
    <row r="18" spans="1:8" ht="15.75">
      <c r="A18" s="93" t="s">
        <v>14</v>
      </c>
      <c r="B18" s="13"/>
      <c r="C18" s="14"/>
      <c r="D18" s="73">
        <v>2</v>
      </c>
      <c r="E18" s="99">
        <v>234193</v>
      </c>
      <c r="F18" s="74">
        <v>6922.5</v>
      </c>
      <c r="G18" s="75">
        <f t="shared" si="0"/>
        <v>0.02955895351270106</v>
      </c>
      <c r="H18" s="15"/>
    </row>
    <row r="19" spans="1:8" ht="15.75">
      <c r="A19" s="93" t="s">
        <v>15</v>
      </c>
      <c r="B19" s="13"/>
      <c r="C19" s="14"/>
      <c r="D19" s="73">
        <v>3</v>
      </c>
      <c r="E19" s="99">
        <v>1858917</v>
      </c>
      <c r="F19" s="74">
        <v>367849.5</v>
      </c>
      <c r="G19" s="75">
        <f t="shared" si="0"/>
        <v>0.19788376780673908</v>
      </c>
      <c r="H19" s="15"/>
    </row>
    <row r="20" spans="1:8" ht="15.75">
      <c r="A20" s="93" t="s">
        <v>103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128</v>
      </c>
      <c r="B21" s="13"/>
      <c r="C21" s="14"/>
      <c r="D21" s="73">
        <v>2</v>
      </c>
      <c r="E21" s="99">
        <v>348192</v>
      </c>
      <c r="F21" s="74">
        <v>102822</v>
      </c>
      <c r="G21" s="75">
        <f t="shared" si="0"/>
        <v>0.29530259167355943</v>
      </c>
      <c r="H21" s="15"/>
    </row>
    <row r="22" spans="1:8" ht="15.75">
      <c r="A22" s="93" t="s">
        <v>159</v>
      </c>
      <c r="B22" s="13"/>
      <c r="C22" s="14"/>
      <c r="D22" s="73"/>
      <c r="E22" s="99"/>
      <c r="F22" s="74"/>
      <c r="G22" s="75"/>
      <c r="H22" s="15"/>
    </row>
    <row r="23" spans="1:8" ht="15.75">
      <c r="A23" s="93" t="s">
        <v>120</v>
      </c>
      <c r="B23" s="13"/>
      <c r="C23" s="14"/>
      <c r="D23" s="73">
        <v>23</v>
      </c>
      <c r="E23" s="99">
        <v>2302844</v>
      </c>
      <c r="F23" s="74">
        <v>535453</v>
      </c>
      <c r="G23" s="75">
        <f t="shared" si="0"/>
        <v>0.23251813844098862</v>
      </c>
      <c r="H23" s="15"/>
    </row>
    <row r="24" spans="1:8" ht="15.75">
      <c r="A24" s="93" t="s">
        <v>160</v>
      </c>
      <c r="B24" s="13"/>
      <c r="C24" s="14"/>
      <c r="D24" s="73"/>
      <c r="E24" s="99"/>
      <c r="F24" s="74"/>
      <c r="G24" s="75"/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686627</v>
      </c>
      <c r="F25" s="74">
        <v>168487</v>
      </c>
      <c r="G25" s="75">
        <f>F25/E25</f>
        <v>0.24538359254733647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>
      <c r="A29" s="70" t="s">
        <v>150</v>
      </c>
      <c r="B29" s="13"/>
      <c r="C29" s="14"/>
      <c r="D29" s="73"/>
      <c r="E29" s="99"/>
      <c r="F29" s="74"/>
      <c r="G29" s="75"/>
      <c r="H29" s="15"/>
    </row>
    <row r="30" spans="1:8" ht="15.75">
      <c r="A30" s="70" t="s">
        <v>67</v>
      </c>
      <c r="B30" s="13"/>
      <c r="C30" s="14"/>
      <c r="D30" s="73">
        <v>1</v>
      </c>
      <c r="E30" s="99">
        <v>52422</v>
      </c>
      <c r="F30" s="74">
        <v>17292.5</v>
      </c>
      <c r="G30" s="75">
        <f>F30/E30</f>
        <v>0.3298710465071916</v>
      </c>
      <c r="H30" s="15"/>
    </row>
    <row r="31" spans="1:8" ht="15.75">
      <c r="A31" s="70" t="s">
        <v>111</v>
      </c>
      <c r="B31" s="13"/>
      <c r="C31" s="14"/>
      <c r="D31" s="73"/>
      <c r="E31" s="99"/>
      <c r="F31" s="74"/>
      <c r="G31" s="75"/>
      <c r="H31" s="15"/>
    </row>
    <row r="32" spans="1:8" ht="15.75">
      <c r="A32" s="70" t="s">
        <v>53</v>
      </c>
      <c r="B32" s="13"/>
      <c r="C32" s="14"/>
      <c r="D32" s="73">
        <v>1</v>
      </c>
      <c r="E32" s="99">
        <v>151854</v>
      </c>
      <c r="F32" s="74">
        <v>64160</v>
      </c>
      <c r="G32" s="75">
        <f>F32/E32</f>
        <v>0.422511096184493</v>
      </c>
      <c r="H32" s="15"/>
    </row>
    <row r="33" spans="1:8" ht="15.75">
      <c r="A33" s="70" t="s">
        <v>99</v>
      </c>
      <c r="B33" s="13"/>
      <c r="C33" s="14"/>
      <c r="D33" s="73">
        <v>1</v>
      </c>
      <c r="E33" s="99">
        <v>30253</v>
      </c>
      <c r="F33" s="74">
        <v>9255</v>
      </c>
      <c r="G33" s="75">
        <f>F33/E33</f>
        <v>0.30592007404224375</v>
      </c>
      <c r="H33" s="15"/>
    </row>
    <row r="34" spans="1:8" ht="15.75">
      <c r="A34" s="70" t="s">
        <v>104</v>
      </c>
      <c r="B34" s="13"/>
      <c r="C34" s="14"/>
      <c r="D34" s="73">
        <v>7</v>
      </c>
      <c r="E34" s="99">
        <v>665037</v>
      </c>
      <c r="F34" s="74">
        <v>83359.5</v>
      </c>
      <c r="G34" s="75">
        <f>F34/E34</f>
        <v>0.12534565745966014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57</v>
      </c>
      <c r="E39" s="82">
        <f>SUM(E9:E38)</f>
        <v>10215030</v>
      </c>
      <c r="F39" s="82">
        <f>SUM(F9:F38)</f>
        <v>2361969</v>
      </c>
      <c r="G39" s="83">
        <f>F39/E39</f>
        <v>0.23122487158628022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>
      <c r="A44" s="27" t="s">
        <v>33</v>
      </c>
      <c r="B44" s="28"/>
      <c r="C44" s="14"/>
      <c r="D44" s="73">
        <v>118</v>
      </c>
      <c r="E44" s="74">
        <v>14383494.05</v>
      </c>
      <c r="F44" s="74">
        <v>728722.63</v>
      </c>
      <c r="G44" s="75">
        <f>1-(+F44/E44)</f>
        <v>0.9493361885876401</v>
      </c>
      <c r="H44" s="15"/>
    </row>
    <row r="45" spans="1:8" ht="15.75">
      <c r="A45" s="27" t="s">
        <v>34</v>
      </c>
      <c r="B45" s="28"/>
      <c r="C45" s="14"/>
      <c r="D45" s="73">
        <v>10</v>
      </c>
      <c r="E45" s="74">
        <v>5419506.07</v>
      </c>
      <c r="F45" s="74">
        <v>511287.62</v>
      </c>
      <c r="G45" s="75">
        <f aca="true" t="shared" si="1" ref="G45:G53">1-(+F45/E45)</f>
        <v>0.9056578932847288</v>
      </c>
      <c r="H45" s="15"/>
    </row>
    <row r="46" spans="1:8" ht="15.75">
      <c r="A46" s="27" t="s">
        <v>35</v>
      </c>
      <c r="B46" s="28"/>
      <c r="C46" s="14"/>
      <c r="D46" s="73">
        <v>228</v>
      </c>
      <c r="E46" s="74">
        <v>7104103.75</v>
      </c>
      <c r="F46" s="74">
        <v>553628.85</v>
      </c>
      <c r="G46" s="75">
        <f t="shared" si="1"/>
        <v>0.9220691491168045</v>
      </c>
      <c r="H46" s="15"/>
    </row>
    <row r="47" spans="1:8" ht="15.75">
      <c r="A47" s="27" t="s">
        <v>36</v>
      </c>
      <c r="B47" s="28"/>
      <c r="C47" s="14"/>
      <c r="D47" s="73">
        <v>16</v>
      </c>
      <c r="E47" s="74">
        <v>766690.5</v>
      </c>
      <c r="F47" s="74">
        <v>80182.5</v>
      </c>
      <c r="G47" s="75">
        <f t="shared" si="1"/>
        <v>0.8954173815900941</v>
      </c>
      <c r="H47" s="15"/>
    </row>
    <row r="48" spans="1:8" ht="15.75">
      <c r="A48" s="27" t="s">
        <v>37</v>
      </c>
      <c r="B48" s="28"/>
      <c r="C48" s="14"/>
      <c r="D48" s="73">
        <v>122</v>
      </c>
      <c r="E48" s="74">
        <v>25026151.95</v>
      </c>
      <c r="F48" s="74">
        <v>1618301.42</v>
      </c>
      <c r="G48" s="75">
        <f t="shared" si="1"/>
        <v>0.9353355872195925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1876380</v>
      </c>
      <c r="F50" s="74">
        <v>194073.6</v>
      </c>
      <c r="G50" s="75">
        <f t="shared" si="1"/>
        <v>0.8965702043296134</v>
      </c>
      <c r="H50" s="15"/>
    </row>
    <row r="51" spans="1:8" ht="15.75">
      <c r="A51" s="27" t="s">
        <v>40</v>
      </c>
      <c r="B51" s="28"/>
      <c r="C51" s="14"/>
      <c r="D51" s="73">
        <v>3</v>
      </c>
      <c r="E51" s="74">
        <v>241780</v>
      </c>
      <c r="F51" s="74">
        <v>43384.91</v>
      </c>
      <c r="G51" s="75">
        <f t="shared" si="1"/>
        <v>0.8205603854743981</v>
      </c>
      <c r="H51" s="15"/>
    </row>
    <row r="52" spans="1:8" ht="15.75">
      <c r="A52" s="27" t="s">
        <v>41</v>
      </c>
      <c r="B52" s="28"/>
      <c r="C52" s="14"/>
      <c r="D52" s="73">
        <v>5</v>
      </c>
      <c r="E52" s="74">
        <v>386125</v>
      </c>
      <c r="F52" s="74">
        <v>-115700</v>
      </c>
      <c r="G52" s="75">
        <f t="shared" si="1"/>
        <v>1.2996438977015217</v>
      </c>
      <c r="H52" s="15"/>
    </row>
    <row r="53" spans="1:8" ht="15.75">
      <c r="A53" s="29" t="s">
        <v>60</v>
      </c>
      <c r="B53" s="30"/>
      <c r="C53" s="14"/>
      <c r="D53" s="73">
        <v>2</v>
      </c>
      <c r="E53" s="74">
        <v>174300</v>
      </c>
      <c r="F53" s="74">
        <v>39000</v>
      </c>
      <c r="G53" s="75">
        <f t="shared" si="1"/>
        <v>0.7762478485370051</v>
      </c>
      <c r="H53" s="15"/>
    </row>
    <row r="54" spans="1:8" ht="15.75">
      <c r="A54" s="27" t="s">
        <v>61</v>
      </c>
      <c r="B54" s="30"/>
      <c r="C54" s="14"/>
      <c r="D54" s="73">
        <v>1266</v>
      </c>
      <c r="E54" s="74">
        <v>107688287.84</v>
      </c>
      <c r="F54" s="74">
        <v>12373904.04</v>
      </c>
      <c r="G54" s="75">
        <f>1-(+F54/E54)</f>
        <v>0.8850951734102712</v>
      </c>
      <c r="H54" s="15"/>
    </row>
    <row r="55" spans="1:8" ht="15.75">
      <c r="A55" s="27" t="s">
        <v>62</v>
      </c>
      <c r="B55" s="30"/>
      <c r="C55" s="14"/>
      <c r="D55" s="73">
        <v>21</v>
      </c>
      <c r="E55" s="74">
        <v>632891.36</v>
      </c>
      <c r="F55" s="74">
        <v>61517.25</v>
      </c>
      <c r="G55" s="75">
        <f>1-(+F55/E55)</f>
        <v>0.9027996684928674</v>
      </c>
      <c r="H55" s="15"/>
    </row>
    <row r="56" spans="1:8" ht="15.75">
      <c r="A56" s="72" t="s">
        <v>130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97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1809</v>
      </c>
      <c r="E62" s="82">
        <f>SUM(E44:E61)</f>
        <v>163699710.52</v>
      </c>
      <c r="F62" s="82">
        <f>SUM(F44:F61)</f>
        <v>16088302.82</v>
      </c>
      <c r="G62" s="83">
        <f>1-(F62/E62)</f>
        <v>0.9017206397684228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F62+F39</f>
        <v>18450271.82</v>
      </c>
      <c r="G64" s="36"/>
      <c r="H64" s="2"/>
    </row>
    <row r="65" spans="1:8" ht="18">
      <c r="A65" s="38"/>
      <c r="B65" s="39"/>
      <c r="C65" s="39"/>
      <c r="D65" s="114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3</v>
      </c>
      <c r="E9" s="74">
        <v>134897</v>
      </c>
      <c r="F9" s="74">
        <v>48071</v>
      </c>
      <c r="G9" s="75">
        <f>F9/E9</f>
        <v>0.35635336590139144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117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98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>
        <v>1</v>
      </c>
      <c r="E15" s="74">
        <v>43456</v>
      </c>
      <c r="F15" s="74">
        <v>4771.5</v>
      </c>
      <c r="G15" s="75">
        <f>F15/E15</f>
        <v>0.10980071796759941</v>
      </c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>
        <v>2</v>
      </c>
      <c r="E18" s="74">
        <v>54115</v>
      </c>
      <c r="F18" s="74">
        <v>14650</v>
      </c>
      <c r="G18" s="75">
        <f>F18/E18</f>
        <v>0.2707197634666913</v>
      </c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131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114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>
        <v>1</v>
      </c>
      <c r="E31" s="74">
        <v>109836</v>
      </c>
      <c r="F31" s="74">
        <v>16140</v>
      </c>
      <c r="G31" s="75">
        <f>F31/E31</f>
        <v>0.1469463563858844</v>
      </c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121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134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7</v>
      </c>
      <c r="E39" s="82">
        <f>SUM(E9:E38)</f>
        <v>342304</v>
      </c>
      <c r="F39" s="82">
        <f>SUM(F9:F38)</f>
        <v>83632.5</v>
      </c>
      <c r="G39" s="83">
        <f>F39/E39</f>
        <v>0.2443222983079368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137</v>
      </c>
      <c r="F42" s="25" t="s">
        <v>137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88" t="s">
        <v>139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1006367.5</v>
      </c>
      <c r="F44" s="74">
        <v>57710.4</v>
      </c>
      <c r="G44" s="75">
        <f>1-(+F44/E44)</f>
        <v>0.9426547459054471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21</v>
      </c>
      <c r="E46" s="74">
        <v>615561.5</v>
      </c>
      <c r="F46" s="74">
        <v>49686.25</v>
      </c>
      <c r="G46" s="75">
        <f>1-(+F46/E46)</f>
        <v>0.9192830448298017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704523</v>
      </c>
      <c r="F47" s="74">
        <v>107276.5</v>
      </c>
      <c r="G47" s="75">
        <f>1-(+F47/E47)</f>
        <v>0.847731727707967</v>
      </c>
      <c r="H47" s="15"/>
    </row>
    <row r="48" spans="1:8" ht="15.75" customHeight="1">
      <c r="A48" s="27" t="s">
        <v>37</v>
      </c>
      <c r="B48" s="28"/>
      <c r="C48" s="14"/>
      <c r="D48" s="73">
        <v>25</v>
      </c>
      <c r="E48" s="74">
        <v>1252314.78</v>
      </c>
      <c r="F48" s="74">
        <v>72876.84</v>
      </c>
      <c r="G48" s="75">
        <f>1-(+F48/E48)</f>
        <v>0.9418062925041897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723454</v>
      </c>
      <c r="F50" s="74">
        <v>79139</v>
      </c>
      <c r="G50" s="75">
        <f>1-(+F50/E50)</f>
        <v>0.8906094927942896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26583235.64</v>
      </c>
      <c r="F53" s="74">
        <v>3076488.3</v>
      </c>
      <c r="G53" s="75">
        <f>1-(+F53/E53)</f>
        <v>0.8842696072945017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413</v>
      </c>
      <c r="E60" s="82">
        <f>SUM(E44:E59)</f>
        <v>30885456.42</v>
      </c>
      <c r="F60" s="82">
        <f>SUM(F44:F59)</f>
        <v>3443177.29</v>
      </c>
      <c r="G60" s="83">
        <f>1-(F60/E60)</f>
        <v>0.8885178433765882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3526809.79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showOutlineSymbols="0" zoomScale="87" zoomScaleNormal="87" zoomScalePageLayoutView="0" workbookViewId="0" topLeftCell="A55">
      <selection activeCell="A80" sqref="A80:IV8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156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4</v>
      </c>
      <c r="E10" s="74">
        <v>1319123</v>
      </c>
      <c r="F10" s="74">
        <v>241879.5</v>
      </c>
      <c r="G10" s="104">
        <f>F10/E10</f>
        <v>0.18336387129934054</v>
      </c>
      <c r="H10" s="15"/>
    </row>
    <row r="11" spans="1:8" ht="15.75">
      <c r="A11" s="93" t="s">
        <v>73</v>
      </c>
      <c r="B11" s="13"/>
      <c r="C11" s="14"/>
      <c r="D11" s="73">
        <v>1</v>
      </c>
      <c r="E11" s="74">
        <v>407132</v>
      </c>
      <c r="F11" s="74">
        <v>162045.4</v>
      </c>
      <c r="G11" s="104">
        <f>F11/E11</f>
        <v>0.3980168593969523</v>
      </c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246107</v>
      </c>
      <c r="F12" s="74">
        <v>69885</v>
      </c>
      <c r="G12" s="104">
        <f>F12/E12</f>
        <v>0.2839618539903375</v>
      </c>
      <c r="H12" s="15"/>
    </row>
    <row r="13" spans="1:8" ht="15.75">
      <c r="A13" s="93" t="s">
        <v>74</v>
      </c>
      <c r="B13" s="13"/>
      <c r="C13" s="14"/>
      <c r="D13" s="73">
        <v>19</v>
      </c>
      <c r="E13" s="74">
        <v>5308102</v>
      </c>
      <c r="F13" s="74">
        <v>1221154.5</v>
      </c>
      <c r="G13" s="104">
        <f>F13/E13</f>
        <v>0.2300548293909951</v>
      </c>
      <c r="H13" s="15"/>
    </row>
    <row r="14" spans="1:8" ht="15.75">
      <c r="A14" s="93" t="s">
        <v>124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115</v>
      </c>
      <c r="B15" s="13"/>
      <c r="C15" s="14"/>
      <c r="D15" s="73"/>
      <c r="E15" s="74"/>
      <c r="F15" s="74"/>
      <c r="G15" s="104"/>
      <c r="H15" s="15"/>
    </row>
    <row r="16" spans="1:8" ht="15.75">
      <c r="A16" s="93" t="s">
        <v>125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157</v>
      </c>
      <c r="B17" s="13"/>
      <c r="C17" s="14"/>
      <c r="D17" s="73"/>
      <c r="E17" s="74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2</v>
      </c>
      <c r="E18" s="74">
        <v>1547279</v>
      </c>
      <c r="F18" s="74">
        <v>535001</v>
      </c>
      <c r="G18" s="104">
        <f>F18/E18</f>
        <v>0.3457689272587555</v>
      </c>
      <c r="H18" s="15"/>
    </row>
    <row r="19" spans="1:8" ht="15.75">
      <c r="A19" s="93" t="s">
        <v>15</v>
      </c>
      <c r="B19" s="13"/>
      <c r="C19" s="14"/>
      <c r="D19" s="73">
        <v>2</v>
      </c>
      <c r="E19" s="74">
        <v>2792704</v>
      </c>
      <c r="F19" s="74">
        <v>418857</v>
      </c>
      <c r="G19" s="104">
        <f>F19/E19</f>
        <v>0.14998259751122925</v>
      </c>
      <c r="H19" s="15"/>
    </row>
    <row r="20" spans="1:8" ht="15.7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75</v>
      </c>
      <c r="B21" s="13"/>
      <c r="C21" s="14"/>
      <c r="D21" s="73">
        <v>4</v>
      </c>
      <c r="E21" s="74">
        <v>3422890</v>
      </c>
      <c r="F21" s="74">
        <v>616466.5</v>
      </c>
      <c r="G21" s="104">
        <f>F21/E21</f>
        <v>0.18010117181679808</v>
      </c>
      <c r="H21" s="15"/>
    </row>
    <row r="22" spans="1:8" ht="15.75">
      <c r="A22" s="93" t="s">
        <v>99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161</v>
      </c>
      <c r="B23" s="13"/>
      <c r="C23" s="14"/>
      <c r="D23" s="73">
        <v>1</v>
      </c>
      <c r="E23" s="74">
        <v>199895</v>
      </c>
      <c r="F23" s="74">
        <v>-34502.5</v>
      </c>
      <c r="G23" s="104">
        <f>F23/E23</f>
        <v>-0.172603116636234</v>
      </c>
      <c r="H23" s="15"/>
    </row>
    <row r="24" spans="1:8" ht="15.75">
      <c r="A24" s="93" t="s">
        <v>153</v>
      </c>
      <c r="B24" s="13"/>
      <c r="C24" s="14"/>
      <c r="D24" s="73">
        <v>1</v>
      </c>
      <c r="E24" s="74">
        <v>556607</v>
      </c>
      <c r="F24" s="74">
        <v>101914.72</v>
      </c>
      <c r="G24" s="104">
        <f>F24/E24</f>
        <v>0.1830999610137853</v>
      </c>
      <c r="H24" s="15"/>
    </row>
    <row r="25" spans="1:8" ht="15.75">
      <c r="A25" s="94" t="s">
        <v>20</v>
      </c>
      <c r="B25" s="13"/>
      <c r="C25" s="14"/>
      <c r="D25" s="73">
        <v>4</v>
      </c>
      <c r="E25" s="74">
        <v>1472313</v>
      </c>
      <c r="F25" s="74">
        <v>494480</v>
      </c>
      <c r="G25" s="104">
        <f>F25/E25</f>
        <v>0.3358524987553598</v>
      </c>
      <c r="H25" s="15"/>
    </row>
    <row r="26" spans="1:8" ht="15.75">
      <c r="A26" s="94" t="s">
        <v>21</v>
      </c>
      <c r="B26" s="13"/>
      <c r="C26" s="14"/>
      <c r="D26" s="73">
        <v>23</v>
      </c>
      <c r="E26" s="74">
        <v>318675</v>
      </c>
      <c r="F26" s="74">
        <v>318675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75267</v>
      </c>
      <c r="F28" s="74">
        <v>26767</v>
      </c>
      <c r="G28" s="104">
        <f>F28/E28</f>
        <v>0.3556273001448178</v>
      </c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119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152</v>
      </c>
      <c r="B32" s="13"/>
      <c r="C32" s="14"/>
      <c r="D32" s="73">
        <v>1</v>
      </c>
      <c r="E32" s="74">
        <v>330516</v>
      </c>
      <c r="F32" s="74">
        <v>95730</v>
      </c>
      <c r="G32" s="104">
        <f>F32/E32</f>
        <v>0.28963802054968596</v>
      </c>
      <c r="H32" s="15"/>
    </row>
    <row r="33" spans="1:8" ht="15.75">
      <c r="A33" s="70" t="s">
        <v>27</v>
      </c>
      <c r="B33" s="13"/>
      <c r="C33" s="14"/>
      <c r="D33" s="73">
        <v>3</v>
      </c>
      <c r="E33" s="74">
        <v>1000543</v>
      </c>
      <c r="F33" s="74">
        <v>289662</v>
      </c>
      <c r="G33" s="104">
        <f>F33/E33</f>
        <v>0.28950479889420044</v>
      </c>
      <c r="H33" s="15"/>
    </row>
    <row r="34" spans="1:8" ht="15.75">
      <c r="A34" s="70" t="s">
        <v>76</v>
      </c>
      <c r="B34" s="13"/>
      <c r="C34" s="14"/>
      <c r="D34" s="73">
        <v>3</v>
      </c>
      <c r="E34" s="74">
        <v>2856833</v>
      </c>
      <c r="F34" s="74">
        <v>435796</v>
      </c>
      <c r="G34" s="104">
        <f>F34/E34</f>
        <v>0.15254514352081483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69</v>
      </c>
      <c r="E39" s="82">
        <f>SUM(E9:E38)</f>
        <v>21853986</v>
      </c>
      <c r="F39" s="82">
        <f>SUM(F9:F38)</f>
        <v>4993811.12</v>
      </c>
      <c r="G39" s="106">
        <f>F39/E39</f>
        <v>0.22850802228938924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142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151</v>
      </c>
      <c r="F42" s="25" t="s">
        <v>151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2"/>
    </row>
    <row r="44" spans="1:8" ht="15.75">
      <c r="A44" s="27" t="s">
        <v>10</v>
      </c>
      <c r="B44" s="28"/>
      <c r="C44" s="14"/>
      <c r="D44" s="73">
        <v>28</v>
      </c>
      <c r="E44" s="111">
        <v>5160278.99</v>
      </c>
      <c r="F44" s="74">
        <v>172733.04</v>
      </c>
      <c r="G44" s="104">
        <f>1-(+F44/E44)</f>
        <v>0.9665264144952752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143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144</v>
      </c>
      <c r="B53" s="20"/>
      <c r="C53" s="21"/>
      <c r="D53" s="138">
        <f>SUM(D44:D49)</f>
        <v>28</v>
      </c>
      <c r="E53" s="139">
        <f>SUM(E44:E52)</f>
        <v>5160278.99</v>
      </c>
      <c r="F53" s="139">
        <f>SUM(F44:F52)</f>
        <v>172733.04</v>
      </c>
      <c r="G53" s="110">
        <f>1-(+F53/E53)</f>
        <v>0.9665264144952752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137</v>
      </c>
      <c r="F56" s="25" t="s">
        <v>137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138</v>
      </c>
      <c r="F57" s="88" t="s">
        <v>8</v>
      </c>
      <c r="G57" s="109" t="s">
        <v>139</v>
      </c>
      <c r="H57" s="2"/>
    </row>
    <row r="58" spans="1:8" ht="15.75">
      <c r="A58" s="27" t="s">
        <v>33</v>
      </c>
      <c r="B58" s="28"/>
      <c r="C58" s="14"/>
      <c r="D58" s="73">
        <v>95</v>
      </c>
      <c r="E58" s="74">
        <v>18653950.75</v>
      </c>
      <c r="F58" s="74">
        <v>1007719.74</v>
      </c>
      <c r="G58" s="104">
        <f>1-(+F58/E58)</f>
        <v>0.9459782137572117</v>
      </c>
      <c r="H58" s="15"/>
    </row>
    <row r="59" spans="1:8" ht="15.75">
      <c r="A59" s="27" t="s">
        <v>34</v>
      </c>
      <c r="B59" s="28"/>
      <c r="C59" s="14"/>
      <c r="D59" s="73">
        <v>8</v>
      </c>
      <c r="E59" s="74">
        <v>6683254.6</v>
      </c>
      <c r="F59" s="74">
        <v>725046.96</v>
      </c>
      <c r="G59" s="104">
        <f>1-(+F59/E59)</f>
        <v>0.891512892535921</v>
      </c>
      <c r="H59" s="15"/>
    </row>
    <row r="60" spans="1:8" ht="15.75">
      <c r="A60" s="27" t="s">
        <v>35</v>
      </c>
      <c r="B60" s="28"/>
      <c r="C60" s="14"/>
      <c r="D60" s="73">
        <v>290</v>
      </c>
      <c r="E60" s="74">
        <v>21877383.75</v>
      </c>
      <c r="F60" s="74">
        <v>1104297.67</v>
      </c>
      <c r="G60" s="104">
        <f>1-(+F60/E60)</f>
        <v>0.9495233213157858</v>
      </c>
      <c r="H60" s="15"/>
    </row>
    <row r="61" spans="1:8" ht="15.75">
      <c r="A61" s="27" t="s">
        <v>36</v>
      </c>
      <c r="B61" s="28"/>
      <c r="C61" s="14"/>
      <c r="D61" s="73">
        <v>23</v>
      </c>
      <c r="E61" s="74">
        <v>2448963.5</v>
      </c>
      <c r="F61" s="74">
        <v>225629</v>
      </c>
      <c r="G61" s="104">
        <f>1-(+F61/E61)</f>
        <v>0.9078675529463791</v>
      </c>
      <c r="H61" s="15"/>
    </row>
    <row r="62" spans="1:8" ht="15.75">
      <c r="A62" s="27" t="s">
        <v>37</v>
      </c>
      <c r="B62" s="28"/>
      <c r="C62" s="14"/>
      <c r="D62" s="73">
        <v>124</v>
      </c>
      <c r="E62" s="74">
        <v>24964867.32</v>
      </c>
      <c r="F62" s="74">
        <v>1648021.23</v>
      </c>
      <c r="G62" s="104">
        <f>1-(+F62/E62)</f>
        <v>0.9339863813864644</v>
      </c>
      <c r="H62" s="15"/>
    </row>
    <row r="63" spans="1:8" ht="15.7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>
      <c r="A64" s="27" t="s">
        <v>39</v>
      </c>
      <c r="B64" s="28"/>
      <c r="C64" s="14"/>
      <c r="D64" s="73">
        <v>40</v>
      </c>
      <c r="E64" s="74">
        <v>10502017.5</v>
      </c>
      <c r="F64" s="74">
        <v>669593.17</v>
      </c>
      <c r="G64" s="104">
        <f aca="true" t="shared" si="0" ref="G64:G69">1-(+F64/E64)</f>
        <v>0.936241472650374</v>
      </c>
      <c r="H64" s="15"/>
    </row>
    <row r="65" spans="1:8" ht="15.75">
      <c r="A65" s="27" t="s">
        <v>40</v>
      </c>
      <c r="B65" s="28"/>
      <c r="C65" s="14"/>
      <c r="D65" s="73">
        <v>8</v>
      </c>
      <c r="E65" s="74">
        <v>1614899</v>
      </c>
      <c r="F65" s="74">
        <v>81270.5</v>
      </c>
      <c r="G65" s="104">
        <f t="shared" si="0"/>
        <v>0.949674561690855</v>
      </c>
      <c r="H65" s="15"/>
    </row>
    <row r="66" spans="1:8" ht="15.75">
      <c r="A66" s="54" t="s">
        <v>41</v>
      </c>
      <c r="B66" s="28"/>
      <c r="C66" s="14"/>
      <c r="D66" s="73">
        <v>6</v>
      </c>
      <c r="E66" s="74">
        <v>1001000</v>
      </c>
      <c r="F66" s="74">
        <v>120175</v>
      </c>
      <c r="G66" s="104">
        <f t="shared" si="0"/>
        <v>0.8799450549450549</v>
      </c>
      <c r="H66" s="15"/>
    </row>
    <row r="67" spans="1:8" ht="15.75">
      <c r="A67" s="55" t="s">
        <v>60</v>
      </c>
      <c r="B67" s="28"/>
      <c r="C67" s="14"/>
      <c r="D67" s="73">
        <v>2</v>
      </c>
      <c r="E67" s="74">
        <v>164700</v>
      </c>
      <c r="F67" s="74">
        <v>36400</v>
      </c>
      <c r="G67" s="104">
        <f t="shared" si="0"/>
        <v>0.7789921068609593</v>
      </c>
      <c r="H67" s="15"/>
    </row>
    <row r="68" spans="1:8" ht="15.75">
      <c r="A68" s="27" t="s">
        <v>100</v>
      </c>
      <c r="B68" s="28"/>
      <c r="C68" s="14"/>
      <c r="D68" s="73">
        <v>1377</v>
      </c>
      <c r="E68" s="74">
        <v>142015742</v>
      </c>
      <c r="F68" s="74">
        <v>15860493.45</v>
      </c>
      <c r="G68" s="104">
        <f t="shared" si="0"/>
        <v>0.8883187650422585</v>
      </c>
      <c r="H68" s="15"/>
    </row>
    <row r="69" spans="1:8" ht="15.75">
      <c r="A69" s="71" t="s">
        <v>101</v>
      </c>
      <c r="B69" s="30"/>
      <c r="C69" s="14"/>
      <c r="D69" s="73">
        <v>3</v>
      </c>
      <c r="E69" s="74">
        <v>839474</v>
      </c>
      <c r="F69" s="74">
        <v>81534.56</v>
      </c>
      <c r="G69" s="104">
        <f t="shared" si="0"/>
        <v>0.9028742283858702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>
      <c r="A74" s="32"/>
      <c r="B74" s="18"/>
      <c r="C74" s="14"/>
      <c r="D74" s="77"/>
      <c r="E74" s="80"/>
      <c r="F74" s="80"/>
      <c r="G74" s="105"/>
      <c r="H74" s="2"/>
    </row>
    <row r="75" spans="1:8" ht="15.75">
      <c r="A75" s="20" t="s">
        <v>45</v>
      </c>
      <c r="B75" s="20"/>
      <c r="C75" s="21"/>
      <c r="D75" s="81">
        <f>SUM(D58:D71)</f>
        <v>1976</v>
      </c>
      <c r="E75" s="82">
        <f>SUM(E58:E74)</f>
        <v>230766252.42000002</v>
      </c>
      <c r="F75" s="82">
        <f>SUM(F58:F74)</f>
        <v>21560181.279999997</v>
      </c>
      <c r="G75" s="110">
        <f>1-(+F75/E75)</f>
        <v>0.9065713419795891</v>
      </c>
      <c r="H75" s="2"/>
    </row>
    <row r="76" spans="1:8" ht="18.75" customHeight="1">
      <c r="A76" s="35" t="s">
        <v>46</v>
      </c>
      <c r="B76" s="36"/>
      <c r="C76" s="36"/>
      <c r="D76" s="36"/>
      <c r="E76" s="36"/>
      <c r="F76" s="37">
        <f>F75+F39+F53</f>
        <v>26726725.439999998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>
      <c r="A11" s="93" t="s">
        <v>123</v>
      </c>
      <c r="B11" s="13"/>
      <c r="C11" s="14"/>
      <c r="D11" s="73"/>
      <c r="E11" s="99"/>
      <c r="F11" s="111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>
      <c r="A13" s="93" t="s">
        <v>74</v>
      </c>
      <c r="B13" s="13"/>
      <c r="C13" s="14"/>
      <c r="D13" s="73">
        <v>16</v>
      </c>
      <c r="E13" s="99">
        <v>3209382</v>
      </c>
      <c r="F13" s="111">
        <v>869149.5</v>
      </c>
      <c r="G13" s="104">
        <f>F13/E13</f>
        <v>0.27081522236991423</v>
      </c>
      <c r="H13" s="15"/>
    </row>
    <row r="14" spans="1:8" ht="15.75">
      <c r="A14" s="93" t="s">
        <v>108</v>
      </c>
      <c r="B14" s="13"/>
      <c r="C14" s="14"/>
      <c r="D14" s="73">
        <v>3</v>
      </c>
      <c r="E14" s="99">
        <v>788779</v>
      </c>
      <c r="F14" s="111">
        <v>148729.5</v>
      </c>
      <c r="G14" s="104">
        <f>F14/E14</f>
        <v>0.18855661725274125</v>
      </c>
      <c r="H14" s="15"/>
    </row>
    <row r="15" spans="1:8" ht="15.75">
      <c r="A15" s="93" t="s">
        <v>110</v>
      </c>
      <c r="B15" s="13"/>
      <c r="C15" s="14"/>
      <c r="D15" s="73"/>
      <c r="E15" s="99"/>
      <c r="F15" s="111"/>
      <c r="G15" s="104"/>
      <c r="H15" s="15"/>
    </row>
    <row r="16" spans="1:8" ht="15.75">
      <c r="A16" s="93" t="s">
        <v>105</v>
      </c>
      <c r="B16" s="13"/>
      <c r="C16" s="14"/>
      <c r="D16" s="73">
        <v>1</v>
      </c>
      <c r="E16" s="99">
        <v>278003</v>
      </c>
      <c r="F16" s="111">
        <v>66308</v>
      </c>
      <c r="G16" s="104">
        <f>F16/E16</f>
        <v>0.23851541170419024</v>
      </c>
      <c r="H16" s="15"/>
    </row>
    <row r="17" spans="1:8" ht="15.75">
      <c r="A17" s="93" t="s">
        <v>78</v>
      </c>
      <c r="B17" s="13"/>
      <c r="C17" s="14"/>
      <c r="D17" s="73">
        <v>2</v>
      </c>
      <c r="E17" s="99">
        <v>726544</v>
      </c>
      <c r="F17" s="111">
        <v>117019</v>
      </c>
      <c r="G17" s="104">
        <f>F17/E17</f>
        <v>0.16106250963465393</v>
      </c>
      <c r="H17" s="15"/>
    </row>
    <row r="18" spans="1:8" ht="15.75">
      <c r="A18" s="70" t="s">
        <v>116</v>
      </c>
      <c r="B18" s="13"/>
      <c r="C18" s="14"/>
      <c r="D18" s="73">
        <v>1</v>
      </c>
      <c r="E18" s="99">
        <v>421100</v>
      </c>
      <c r="F18" s="111">
        <v>143214</v>
      </c>
      <c r="G18" s="104">
        <f>F18/E18</f>
        <v>0.3400949893137022</v>
      </c>
      <c r="H18" s="15"/>
    </row>
    <row r="19" spans="1:8" ht="15.75">
      <c r="A19" s="93" t="s">
        <v>15</v>
      </c>
      <c r="B19" s="13"/>
      <c r="C19" s="14"/>
      <c r="D19" s="73">
        <v>2</v>
      </c>
      <c r="E19" s="99">
        <v>1372039</v>
      </c>
      <c r="F19" s="111">
        <v>202542</v>
      </c>
      <c r="G19" s="104">
        <f>F19/E19</f>
        <v>0.14762116820294466</v>
      </c>
      <c r="H19" s="15"/>
    </row>
    <row r="20" spans="1:8" ht="15.7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>
      <c r="A21" s="93" t="s">
        <v>99</v>
      </c>
      <c r="B21" s="13"/>
      <c r="C21" s="14"/>
      <c r="D21" s="73"/>
      <c r="E21" s="99"/>
      <c r="F21" s="111"/>
      <c r="G21" s="104"/>
      <c r="H21" s="15"/>
    </row>
    <row r="22" spans="1:8" ht="15.75">
      <c r="A22" s="93" t="s">
        <v>126</v>
      </c>
      <c r="B22" s="13"/>
      <c r="C22" s="14"/>
      <c r="D22" s="73"/>
      <c r="E22" s="99"/>
      <c r="F22" s="111"/>
      <c r="G22" s="104"/>
      <c r="H22" s="15"/>
    </row>
    <row r="23" spans="1:8" ht="15.75">
      <c r="A23" s="93" t="s">
        <v>117</v>
      </c>
      <c r="B23" s="13"/>
      <c r="C23" s="14"/>
      <c r="D23" s="73">
        <v>3</v>
      </c>
      <c r="E23" s="99">
        <v>940730</v>
      </c>
      <c r="F23" s="111">
        <v>332946.96</v>
      </c>
      <c r="G23" s="104">
        <f aca="true" t="shared" si="0" ref="G23:G29">F23/E23</f>
        <v>0.35392403771539127</v>
      </c>
      <c r="H23" s="15"/>
    </row>
    <row r="24" spans="1:8" ht="15.75">
      <c r="A24" s="93" t="s">
        <v>18</v>
      </c>
      <c r="B24" s="13"/>
      <c r="C24" s="14"/>
      <c r="D24" s="73">
        <v>2</v>
      </c>
      <c r="E24" s="99">
        <v>2556192</v>
      </c>
      <c r="F24" s="111">
        <v>480797.5</v>
      </c>
      <c r="G24" s="104">
        <f t="shared" si="0"/>
        <v>0.1880913092600243</v>
      </c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910452</v>
      </c>
      <c r="F25" s="111">
        <v>193292</v>
      </c>
      <c r="G25" s="104">
        <f t="shared" si="0"/>
        <v>0.21230333944019014</v>
      </c>
      <c r="H25" s="15"/>
    </row>
    <row r="26" spans="1:8" ht="15.7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43505</v>
      </c>
      <c r="F29" s="111">
        <v>7084</v>
      </c>
      <c r="G29" s="104">
        <f t="shared" si="0"/>
        <v>0.16283185840707964</v>
      </c>
      <c r="H29" s="15"/>
    </row>
    <row r="30" spans="1:8" ht="15.7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>
      <c r="A32" s="70" t="s">
        <v>112</v>
      </c>
      <c r="B32" s="13"/>
      <c r="C32" s="14"/>
      <c r="D32" s="73">
        <v>1</v>
      </c>
      <c r="E32" s="99">
        <v>121715</v>
      </c>
      <c r="F32" s="111">
        <v>53415</v>
      </c>
      <c r="G32" s="104">
        <f>F32/E32</f>
        <v>0.43885305837407057</v>
      </c>
      <c r="H32" s="15"/>
    </row>
    <row r="33" spans="1:8" ht="15.7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>
      <c r="A34" s="70" t="s">
        <v>76</v>
      </c>
      <c r="B34" s="13"/>
      <c r="C34" s="14"/>
      <c r="D34" s="73">
        <v>6</v>
      </c>
      <c r="E34" s="99">
        <v>4887854</v>
      </c>
      <c r="F34" s="111">
        <v>819916</v>
      </c>
      <c r="G34" s="104">
        <f>F34/E34</f>
        <v>0.1677455996026068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42</v>
      </c>
      <c r="E39" s="82">
        <f>SUM(E9:E38)</f>
        <v>16256295</v>
      </c>
      <c r="F39" s="82">
        <f>SUM(F9:F38)</f>
        <v>3434413.46</v>
      </c>
      <c r="G39" s="106">
        <f>F39/E39</f>
        <v>0.2112666791541369</v>
      </c>
      <c r="H39" s="15"/>
    </row>
    <row r="40" spans="1:8" ht="15.75">
      <c r="A40" s="120"/>
      <c r="B40" s="121"/>
      <c r="C40" s="21"/>
      <c r="D40" s="122"/>
      <c r="E40" s="123"/>
      <c r="F40" s="123"/>
      <c r="G40" s="124"/>
      <c r="H40" s="15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>
      <c r="A42" s="26"/>
      <c r="B42" s="26"/>
      <c r="C42" s="26"/>
      <c r="D42" s="89"/>
      <c r="E42" s="25" t="s">
        <v>137</v>
      </c>
      <c r="F42" s="25" t="s">
        <v>137</v>
      </c>
      <c r="G42" s="108" t="s">
        <v>5</v>
      </c>
      <c r="H42" s="15"/>
    </row>
    <row r="43" spans="1:8" ht="15.75">
      <c r="A43" s="26"/>
      <c r="B43" s="26"/>
      <c r="C43" s="26"/>
      <c r="D43" s="89" t="s">
        <v>6</v>
      </c>
      <c r="E43" s="90" t="s">
        <v>138</v>
      </c>
      <c r="F43" s="88" t="s">
        <v>8</v>
      </c>
      <c r="G43" s="109" t="s">
        <v>139</v>
      </c>
      <c r="H43" s="15"/>
    </row>
    <row r="44" spans="1:8" ht="15.75">
      <c r="A44" s="27" t="s">
        <v>33</v>
      </c>
      <c r="B44" s="28"/>
      <c r="C44" s="14"/>
      <c r="D44" s="73">
        <v>149</v>
      </c>
      <c r="E44" s="74">
        <v>25172572.95</v>
      </c>
      <c r="F44" s="74">
        <v>1372167.15</v>
      </c>
      <c r="G44" s="104">
        <f>1-(+F44/E44)</f>
        <v>0.9454895948568499</v>
      </c>
      <c r="H44" s="15"/>
    </row>
    <row r="45" spans="1:8" ht="15.75">
      <c r="A45" s="27" t="s">
        <v>34</v>
      </c>
      <c r="B45" s="28"/>
      <c r="C45" s="14"/>
      <c r="D45" s="73">
        <v>6</v>
      </c>
      <c r="E45" s="74">
        <v>4821855.46</v>
      </c>
      <c r="F45" s="74">
        <v>272520.07</v>
      </c>
      <c r="G45" s="104">
        <f aca="true" t="shared" si="1" ref="G45:G54">1-(+F45/E45)</f>
        <v>0.9434823228815739</v>
      </c>
      <c r="H45" s="15"/>
    </row>
    <row r="46" spans="1:8" ht="15.75">
      <c r="A46" s="27" t="s">
        <v>35</v>
      </c>
      <c r="B46" s="28"/>
      <c r="C46" s="14"/>
      <c r="D46" s="73">
        <v>156</v>
      </c>
      <c r="E46" s="74">
        <v>26693165.1</v>
      </c>
      <c r="F46" s="74">
        <v>1237537.08</v>
      </c>
      <c r="G46" s="104">
        <f t="shared" si="1"/>
        <v>0.9536384285878485</v>
      </c>
      <c r="H46" s="15"/>
    </row>
    <row r="47" spans="1:8" ht="15.75">
      <c r="A47" s="27" t="s">
        <v>36</v>
      </c>
      <c r="B47" s="28"/>
      <c r="C47" s="14"/>
      <c r="D47" s="73">
        <v>2</v>
      </c>
      <c r="E47" s="74">
        <v>361940.5</v>
      </c>
      <c r="F47" s="74">
        <v>35682.25</v>
      </c>
      <c r="G47" s="104">
        <f t="shared" si="1"/>
        <v>0.9014140445736247</v>
      </c>
      <c r="H47" s="15"/>
    </row>
    <row r="48" spans="1:8" ht="15.75">
      <c r="A48" s="27" t="s">
        <v>37</v>
      </c>
      <c r="B48" s="28"/>
      <c r="C48" s="14"/>
      <c r="D48" s="73">
        <v>119</v>
      </c>
      <c r="E48" s="74">
        <v>18835128.2</v>
      </c>
      <c r="F48" s="74">
        <v>1452977.8</v>
      </c>
      <c r="G48" s="104">
        <f t="shared" si="1"/>
        <v>0.9228580881121903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>
      <c r="A50" s="27" t="s">
        <v>39</v>
      </c>
      <c r="B50" s="28"/>
      <c r="C50" s="14"/>
      <c r="D50" s="73">
        <v>10</v>
      </c>
      <c r="E50" s="74">
        <v>2990740</v>
      </c>
      <c r="F50" s="74">
        <v>158235</v>
      </c>
      <c r="G50" s="104">
        <f t="shared" si="1"/>
        <v>0.9470916896821523</v>
      </c>
      <c r="H50" s="2"/>
    </row>
    <row r="51" spans="1:8" ht="15.75">
      <c r="A51" s="27" t="s">
        <v>40</v>
      </c>
      <c r="B51" s="28"/>
      <c r="C51" s="14"/>
      <c r="D51" s="73">
        <v>4</v>
      </c>
      <c r="E51" s="74">
        <v>2157795</v>
      </c>
      <c r="F51" s="74">
        <v>152045</v>
      </c>
      <c r="G51" s="104">
        <f t="shared" si="1"/>
        <v>0.9295368651795004</v>
      </c>
      <c r="H51" s="2"/>
    </row>
    <row r="52" spans="1:8" ht="15.75">
      <c r="A52" s="54" t="s">
        <v>41</v>
      </c>
      <c r="B52" s="28"/>
      <c r="C52" s="14"/>
      <c r="D52" s="73">
        <v>2</v>
      </c>
      <c r="E52" s="74">
        <v>850050</v>
      </c>
      <c r="F52" s="74">
        <v>31895</v>
      </c>
      <c r="G52" s="104">
        <f t="shared" si="1"/>
        <v>0.9624786777248397</v>
      </c>
      <c r="H52" s="2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>
      <c r="A54" s="27" t="s">
        <v>100</v>
      </c>
      <c r="B54" s="28"/>
      <c r="C54" s="14"/>
      <c r="D54" s="73">
        <v>1398</v>
      </c>
      <c r="E54" s="74">
        <v>141714366.22</v>
      </c>
      <c r="F54" s="74">
        <v>15388978.75</v>
      </c>
      <c r="G54" s="104">
        <f t="shared" si="1"/>
        <v>0.8914084777678088</v>
      </c>
      <c r="H54" s="2"/>
    </row>
    <row r="55" spans="1:8" ht="15.75">
      <c r="A55" s="71" t="s">
        <v>101</v>
      </c>
      <c r="B55" s="30"/>
      <c r="C55" s="14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>
      <c r="A60" s="32"/>
      <c r="B60" s="18"/>
      <c r="C60" s="14"/>
      <c r="D60" s="77"/>
      <c r="E60" s="80"/>
      <c r="F60" s="80"/>
      <c r="G60" s="105"/>
      <c r="H60" s="2"/>
    </row>
    <row r="61" spans="1:8" ht="15.75">
      <c r="A61" s="20" t="s">
        <v>45</v>
      </c>
      <c r="B61" s="20"/>
      <c r="C61" s="21"/>
      <c r="D61" s="81">
        <f>SUM(D44:D57)</f>
        <v>1846</v>
      </c>
      <c r="E61" s="82">
        <f>SUM(E44:E60)</f>
        <v>223597613.43</v>
      </c>
      <c r="F61" s="82">
        <f>SUM(F44:F60)</f>
        <v>20102038.1</v>
      </c>
      <c r="G61" s="110">
        <f>1-(+F61/E61)</f>
        <v>0.9100972600215467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6"/>
      <c r="D63" s="36"/>
      <c r="E63" s="36"/>
      <c r="F63" s="37">
        <f>F61+F39</f>
        <v>23536451.560000002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2022-01-06T17:39:43Z</cp:lastPrinted>
  <dcterms:created xsi:type="dcterms:W3CDTF">2012-06-07T14:04:25Z</dcterms:created>
  <dcterms:modified xsi:type="dcterms:W3CDTF">2022-05-05T19:10:27Z</dcterms:modified>
  <cp:category/>
  <cp:version/>
  <cp:contentType/>
  <cp:contentStatus/>
</cp:coreProperties>
</file>