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G60" i="12"/>
  <c r="E60" i="12"/>
  <c r="D60" i="12"/>
  <c r="G53" i="12"/>
  <c r="G50" i="12"/>
  <c r="G48" i="12"/>
  <c r="G47" i="12"/>
  <c r="G46" i="12"/>
  <c r="G44" i="12"/>
  <c r="G39" i="12"/>
  <c r="F39" i="12"/>
  <c r="E39" i="12"/>
  <c r="D39" i="12"/>
  <c r="G33" i="12"/>
  <c r="G18" i="12"/>
  <c r="G17" i="12"/>
  <c r="G60" i="7"/>
  <c r="F60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5" i="7"/>
  <c r="G9" i="7"/>
  <c r="G61" i="10"/>
  <c r="F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G39" i="10"/>
  <c r="E39" i="10"/>
  <c r="B7" i="13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62" i="6"/>
  <c r="F64" i="6"/>
  <c r="E62" i="6"/>
  <c r="G62" i="6"/>
  <c r="D62" i="6"/>
  <c r="G55" i="6"/>
  <c r="G54" i="6"/>
  <c r="G53" i="6"/>
  <c r="G52" i="6"/>
  <c r="G51" i="6"/>
  <c r="G50" i="6"/>
  <c r="G48" i="6"/>
  <c r="G46" i="6"/>
  <c r="G45" i="6"/>
  <c r="G44" i="6"/>
  <c r="G39" i="6"/>
  <c r="F39" i="6"/>
  <c r="E39" i="6"/>
  <c r="D39" i="6"/>
  <c r="G34" i="6"/>
  <c r="G33" i="6"/>
  <c r="G32" i="6"/>
  <c r="G31" i="6"/>
  <c r="G30" i="6"/>
  <c r="G25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7" i="5"/>
  <c r="G14" i="5"/>
  <c r="G12" i="5"/>
  <c r="G10" i="5"/>
  <c r="F61" i="4"/>
  <c r="F63" i="4"/>
  <c r="E61" i="4"/>
  <c r="B17" i="13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F75" i="3"/>
  <c r="G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D53" i="3"/>
  <c r="B11" i="13"/>
  <c r="G39" i="3"/>
  <c r="F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F62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0" i="11"/>
  <c r="F62" i="11"/>
  <c r="E60" i="11"/>
  <c r="D60" i="11"/>
  <c r="G53" i="11"/>
  <c r="G51" i="11"/>
  <c r="G50" i="11"/>
  <c r="G49" i="11"/>
  <c r="G48" i="11"/>
  <c r="G47" i="11"/>
  <c r="G46" i="11"/>
  <c r="G44" i="11"/>
  <c r="F39" i="11"/>
  <c r="E39" i="11"/>
  <c r="D39" i="11"/>
  <c r="G34" i="11"/>
  <c r="G33" i="11"/>
  <c r="G30" i="11"/>
  <c r="G29" i="11"/>
  <c r="G22" i="11"/>
  <c r="G18" i="11"/>
  <c r="G15" i="11"/>
  <c r="G11" i="11"/>
  <c r="G9" i="11"/>
  <c r="F63" i="1"/>
  <c r="F61" i="1"/>
  <c r="G61" i="1"/>
  <c r="E61" i="1"/>
  <c r="D61" i="1"/>
  <c r="G54" i="1"/>
  <c r="G52" i="1"/>
  <c r="G50" i="1"/>
  <c r="G49" i="1"/>
  <c r="G48" i="1"/>
  <c r="G47" i="1"/>
  <c r="G46" i="1"/>
  <c r="G45" i="1"/>
  <c r="G44" i="1"/>
  <c r="G39" i="1"/>
  <c r="F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F75" i="8"/>
  <c r="F77" i="8"/>
  <c r="E75" i="8"/>
  <c r="D75" i="8"/>
  <c r="G69" i="8"/>
  <c r="G68" i="8"/>
  <c r="G67" i="8"/>
  <c r="G66" i="8"/>
  <c r="G65" i="8"/>
  <c r="G64" i="8"/>
  <c r="G62" i="8"/>
  <c r="G61" i="8"/>
  <c r="G60" i="8"/>
  <c r="G59" i="8"/>
  <c r="G58" i="8"/>
  <c r="F53" i="8"/>
  <c r="G53" i="8"/>
  <c r="E53" i="8"/>
  <c r="D53" i="8"/>
  <c r="G44" i="8"/>
  <c r="G39" i="8"/>
  <c r="F39" i="8"/>
  <c r="E39" i="8"/>
  <c r="D39" i="8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A3" i="4"/>
  <c r="A3" i="14"/>
  <c r="A4" i="13"/>
  <c r="A3" i="12"/>
  <c r="A3" i="11"/>
  <c r="A3" i="10"/>
  <c r="A3" i="9"/>
  <c r="A3" i="8"/>
  <c r="A3" i="7"/>
  <c r="A3" i="6"/>
  <c r="A3" i="5"/>
  <c r="A3" i="3"/>
  <c r="A3" i="2"/>
  <c r="G61" i="14"/>
  <c r="F62" i="12"/>
  <c r="F62" i="7"/>
  <c r="F63" i="10"/>
  <c r="B8" i="13"/>
  <c r="B9" i="13"/>
  <c r="G61" i="9"/>
  <c r="G62" i="5"/>
  <c r="G61" i="4"/>
  <c r="B16" i="13"/>
  <c r="F77" i="3"/>
  <c r="B12" i="13"/>
  <c r="B6" i="13"/>
  <c r="G60" i="2"/>
  <c r="G60" i="11"/>
  <c r="G39" i="11"/>
  <c r="B13" i="13"/>
  <c r="B18" i="13"/>
  <c r="G75" i="8"/>
  <c r="B14" i="13"/>
  <c r="B21" i="13"/>
  <c r="B19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<sst xmlns="http://schemas.openxmlformats.org/spreadsheetml/2006/main" count="963" uniqueCount="162">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</sst>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727408</v>
      </c>
      <c r="F9" s="74">
        <v>108411.5</v>
      </c>
      <c r="G9" s="104">
        <f>F9/E9</f>
        <v>0.1490380914149968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1178139</v>
      </c>
      <c r="F10" s="74">
        <v>271658</v>
      </c>
      <c r="G10" s="104">
        <f>F10/E10</f>
        <v>0.23058229971166391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1313493</v>
      </c>
      <c r="F13" s="74">
        <v>160323.5</v>
      </c>
      <c r="G13" s="104">
        <f t="shared" ref="G13:G22" si="0">F13/E13</f>
        <v>0.12205889182508015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144113</v>
      </c>
      <c r="F15" s="74">
        <v>20286</v>
      </c>
      <c r="G15" s="104">
        <f t="shared" si="0"/>
        <v>0.14076453893819432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3668031</v>
      </c>
      <c r="F16" s="74">
        <v>280748</v>
      </c>
      <c r="G16" s="104">
        <f t="shared" si="0"/>
        <v>7.6539156839187023E-2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4746175</v>
      </c>
      <c r="F17" s="74">
        <v>561242</v>
      </c>
      <c r="G17" s="104">
        <f t="shared" si="0"/>
        <v>0.1182514340495241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372686</v>
      </c>
      <c r="F18" s="74">
        <v>118324.5</v>
      </c>
      <c r="G18" s="104">
        <f t="shared" si="0"/>
        <v>0.3174911319448544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1142550</v>
      </c>
      <c r="F20" s="74">
        <v>-22964.5</v>
      </c>
      <c r="G20" s="104">
        <f t="shared" si="0"/>
        <v>-2.0099339197409305E-2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85447</v>
      </c>
      <c r="F22" s="74">
        <v>42203</v>
      </c>
      <c r="G22" s="104">
        <f t="shared" si="0"/>
        <v>0.493908504687116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503293</v>
      </c>
      <c r="F25" s="74">
        <v>120272.5</v>
      </c>
      <c r="G25" s="104">
        <f>F25/E25</f>
        <v>0.2389711360976608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502847</v>
      </c>
      <c r="F30" s="74">
        <v>122067</v>
      </c>
      <c r="G30" s="104">
        <f>F30/E30</f>
        <v>0.24275177141357113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227004</v>
      </c>
      <c r="F31" s="74">
        <v>45313</v>
      </c>
      <c r="G31" s="104">
        <f>F31/E31</f>
        <v>0.1996132226744903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14611186</v>
      </c>
      <c r="F39" s="82">
        <f>SUM(F9:F38)</f>
        <v>1827884.5</v>
      </c>
      <c r="G39" s="106">
        <f>F39/E39</f>
        <v>0.12510172001095599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11588468.300000001</v>
      </c>
      <c r="F44" s="74">
        <v>667285.43000000005</v>
      </c>
      <c r="G44" s="104">
        <f>1-(+F44/E44)</f>
        <v>0.94241815115462668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6601774.0199999996</v>
      </c>
      <c r="F45" s="74">
        <v>666291.37</v>
      </c>
      <c r="G45" s="104">
        <f t="shared" ref="G45:G52" si="1">1-(+F45/E45)</f>
        <v>0.89907389014203187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5035166</v>
      </c>
      <c r="F46" s="74">
        <v>286983.84999999998</v>
      </c>
      <c r="G46" s="104">
        <f t="shared" si="1"/>
        <v>0.94300409360883042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24952.5</v>
      </c>
      <c r="F47" s="74">
        <v>3230.5</v>
      </c>
      <c r="G47" s="104">
        <f t="shared" si="1"/>
        <v>0.87053401462779278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15441111.109999999</v>
      </c>
      <c r="F48" s="74">
        <v>1113132.24</v>
      </c>
      <c r="G48" s="104">
        <f t="shared" si="1"/>
        <v>0.92791113074245601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2568280</v>
      </c>
      <c r="F49" s="74">
        <v>175981</v>
      </c>
      <c r="G49" s="104">
        <f t="shared" si="1"/>
        <v>0.93147904434095974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1855105.88</v>
      </c>
      <c r="F50" s="74">
        <v>126927.47</v>
      </c>
      <c r="G50" s="104">
        <f t="shared" si="1"/>
        <v>0.9315793931934494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241775</v>
      </c>
      <c r="F52" s="74">
        <v>-2635</v>
      </c>
      <c r="G52" s="104">
        <f t="shared" si="1"/>
        <v>1.0108985627132665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769</v>
      </c>
      <c r="E54" s="74">
        <v>79398679.019999996</v>
      </c>
      <c r="F54" s="74">
        <v>8630309.4800000004</v>
      </c>
      <c r="G54" s="104">
        <f>1-(+F54/E54)</f>
        <v>0.89130411756817662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1098</v>
      </c>
      <c r="E61" s="82">
        <f>SUM(E44:E60)</f>
        <v>122755311.83</v>
      </c>
      <c r="F61" s="82">
        <f>SUM(F44:F60)</f>
        <v>11667506.34</v>
      </c>
      <c r="G61" s="110">
        <f>1-(+F61/E61)</f>
        <v>0.9049531448695437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13615663.34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99250</v>
      </c>
      <c r="F10" s="74">
        <v>10101.5</v>
      </c>
      <c r="G10" s="104">
        <f>F10/E10</f>
        <v>0.10177833753148614</v>
      </c>
      <c r="H10" s="15"/>
    </row>
    <row r="11" spans="1:8" ht="15.75" x14ac:dyDescent="0.25">
      <c r="A11" s="93" t="s">
        <v>120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43246</v>
      </c>
      <c r="F12" s="74">
        <v>21464</v>
      </c>
      <c r="G12" s="104">
        <f>F12/E12</f>
        <v>0.49632335938583916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8</v>
      </c>
      <c r="E15" s="74">
        <f>1914997+34440</f>
        <v>1949437</v>
      </c>
      <c r="F15" s="74">
        <f>308484+16932.5</f>
        <v>325416.5</v>
      </c>
      <c r="G15" s="104">
        <f>F15/E15</f>
        <v>0.16692845165039957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634543</v>
      </c>
      <c r="F16" s="74">
        <v>162980</v>
      </c>
      <c r="G16" s="104">
        <f>F16/E16</f>
        <v>0.25684626573770414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114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123223</v>
      </c>
      <c r="F19" s="74">
        <v>26871</v>
      </c>
      <c r="G19" s="104">
        <f>F19/E19</f>
        <v>0.21806805547665614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995563</v>
      </c>
      <c r="F20" s="74">
        <v>154121</v>
      </c>
      <c r="G20" s="104">
        <f>F20/E20</f>
        <v>0.15480788257498521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830016</v>
      </c>
      <c r="F25" s="74">
        <v>234151</v>
      </c>
      <c r="G25" s="104">
        <f>F25/E25</f>
        <v>0.28210420040095613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109074</v>
      </c>
      <c r="F26" s="74">
        <v>109074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42531</v>
      </c>
      <c r="F28" s="74">
        <v>20281</v>
      </c>
      <c r="G28" s="104">
        <f>F28/E28</f>
        <v>0.47685217841104138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191281</v>
      </c>
      <c r="F29" s="74">
        <v>67366.559999999998</v>
      </c>
      <c r="G29" s="104">
        <f t="shared" ref="G29:G34" si="0">F29/E29</f>
        <v>0.35218636456312963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110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333916</v>
      </c>
      <c r="F33" s="74">
        <v>80036</v>
      </c>
      <c r="G33" s="104">
        <f t="shared" si="0"/>
        <v>0.23968902358677033</v>
      </c>
      <c r="H33" s="15"/>
    </row>
    <row r="34" spans="1:8" ht="15.75" x14ac:dyDescent="0.25">
      <c r="A34" s="70" t="s">
        <v>76</v>
      </c>
      <c r="B34" s="13"/>
      <c r="C34" s="14"/>
      <c r="D34" s="73">
        <v>1</v>
      </c>
      <c r="E34" s="74">
        <v>777486</v>
      </c>
      <c r="F34" s="74">
        <v>245531</v>
      </c>
      <c r="G34" s="104">
        <f t="shared" si="0"/>
        <v>0.31580118484448594</v>
      </c>
      <c r="H34" s="15"/>
    </row>
    <row r="35" spans="1:8" x14ac:dyDescent="0.2">
      <c r="A35" s="16" t="s">
        <v>28</v>
      </c>
      <c r="B35" s="13"/>
      <c r="C35" s="14"/>
      <c r="D35" s="77"/>
      <c r="E35" s="95">
        <v>41630</v>
      </c>
      <c r="F35" s="74">
        <v>4850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1000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6171196</v>
      </c>
      <c r="F39" s="82">
        <f>SUM(F9:F38)</f>
        <v>1463243.56</v>
      </c>
      <c r="G39" s="106">
        <f>F39/E39</f>
        <v>0.23710858640691368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47</v>
      </c>
      <c r="E44" s="111">
        <v>7695742.5</v>
      </c>
      <c r="F44" s="74">
        <v>555602.96</v>
      </c>
      <c r="G44" s="104">
        <f>1-(+F44/E44)</f>
        <v>0.92780385258472464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111">
        <v>4414203.0199999996</v>
      </c>
      <c r="F45" s="74">
        <v>707152.83</v>
      </c>
      <c r="G45" s="104">
        <f>1-(+F45/E45)</f>
        <v>0.83980056495000088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111">
        <v>4987528.5</v>
      </c>
      <c r="F46" s="74">
        <v>215602.6</v>
      </c>
      <c r="G46" s="104">
        <f>1-(+F46/E46)</f>
        <v>0.95677165554041443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3042023.5</v>
      </c>
      <c r="F47" s="74">
        <v>195024.75</v>
      </c>
      <c r="G47" s="104">
        <f>1-(+F47/E47)</f>
        <v>0.9358897950656857</v>
      </c>
      <c r="H47" s="15"/>
    </row>
    <row r="48" spans="1:8" ht="15.75" x14ac:dyDescent="0.25">
      <c r="A48" s="27" t="s">
        <v>37</v>
      </c>
      <c r="B48" s="28"/>
      <c r="C48" s="14"/>
      <c r="D48" s="73">
        <v>59</v>
      </c>
      <c r="E48" s="111">
        <v>12180472.5</v>
      </c>
      <c r="F48" s="74">
        <v>829860.03</v>
      </c>
      <c r="G48" s="104">
        <f t="shared" ref="G48:G54" si="1">1-(+F48/E48)</f>
        <v>0.93186963559911162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604018</v>
      </c>
      <c r="F49" s="74">
        <v>34429</v>
      </c>
      <c r="G49" s="104">
        <f t="shared" si="1"/>
        <v>0.94300004304507479</v>
      </c>
      <c r="H49" s="2"/>
    </row>
    <row r="50" spans="1:8" ht="15.75" x14ac:dyDescent="0.25">
      <c r="A50" s="27" t="s">
        <v>39</v>
      </c>
      <c r="B50" s="28"/>
      <c r="C50" s="21"/>
      <c r="D50" s="73">
        <v>8</v>
      </c>
      <c r="E50" s="111">
        <v>823985</v>
      </c>
      <c r="F50" s="74">
        <v>110116.23</v>
      </c>
      <c r="G50" s="104">
        <f t="shared" si="1"/>
        <v>0.86636136580156187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1">
        <v>84270</v>
      </c>
      <c r="F52" s="74">
        <v>7652.5</v>
      </c>
      <c r="G52" s="104">
        <f t="shared" si="1"/>
        <v>0.90919069657054707</v>
      </c>
      <c r="H52" s="2"/>
    </row>
    <row r="53" spans="1:8" ht="18" x14ac:dyDescent="0.25">
      <c r="A53" s="55" t="s">
        <v>60</v>
      </c>
      <c r="B53" s="28"/>
      <c r="C53" s="36"/>
      <c r="D53" s="73">
        <v>2</v>
      </c>
      <c r="E53" s="111">
        <v>56900</v>
      </c>
      <c r="F53" s="74">
        <v>22000</v>
      </c>
      <c r="G53" s="104">
        <f t="shared" si="1"/>
        <v>0.61335676625659052</v>
      </c>
      <c r="H53" s="2"/>
    </row>
    <row r="54" spans="1:8" ht="15.75" x14ac:dyDescent="0.25">
      <c r="A54" s="27" t="s">
        <v>99</v>
      </c>
      <c r="B54" s="28"/>
      <c r="C54" s="40"/>
      <c r="D54" s="73">
        <v>773</v>
      </c>
      <c r="E54" s="111">
        <v>77852774.670000002</v>
      </c>
      <c r="F54" s="74">
        <v>9118668.4900000002</v>
      </c>
      <c r="G54" s="104">
        <f t="shared" si="1"/>
        <v>0.88287291585107996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995</v>
      </c>
      <c r="E61" s="82">
        <f>SUM(E44:E60)</f>
        <v>111741917.69</v>
      </c>
      <c r="F61" s="82">
        <f>SUM(F44:F60)</f>
        <v>11796109.390000001</v>
      </c>
      <c r="G61" s="110">
        <f>1-(+F61/E61)</f>
        <v>0.89443433911054437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13259352.950000001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799808</v>
      </c>
      <c r="F9" s="74">
        <v>244264.5</v>
      </c>
      <c r="G9" s="104">
        <f>+F9/E9</f>
        <v>0.30540392194126592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211399</v>
      </c>
      <c r="F11" s="74">
        <v>53517</v>
      </c>
      <c r="G11" s="104">
        <f>F11/E11</f>
        <v>0.25315635362513539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240197</v>
      </c>
      <c r="F15" s="74">
        <v>59022</v>
      </c>
      <c r="G15" s="104">
        <f>F15/E15</f>
        <v>0.24572330212284083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502008</v>
      </c>
      <c r="F18" s="74">
        <v>24388.5</v>
      </c>
      <c r="G18" s="104">
        <f>F18/E18</f>
        <v>4.858189510924129E-2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175471</v>
      </c>
      <c r="F22" s="74">
        <v>40528</v>
      </c>
      <c r="G22" s="104">
        <f>F22/E22</f>
        <v>0.23096694040610699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43921</v>
      </c>
      <c r="F29" s="74">
        <v>22513</v>
      </c>
      <c r="G29" s="104">
        <f>F29/E29</f>
        <v>0.51257940392978307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170412</v>
      </c>
      <c r="F30" s="74">
        <v>58565</v>
      </c>
      <c r="G30" s="104">
        <f>F30/E30</f>
        <v>0.34366711264464944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175763</v>
      </c>
      <c r="F33" s="74">
        <v>70856</v>
      </c>
      <c r="G33" s="104">
        <f>F33/E33</f>
        <v>0.40313376535448303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156713</v>
      </c>
      <c r="F34" s="74">
        <v>43226</v>
      </c>
      <c r="G34" s="104">
        <f>+F34/E34</f>
        <v>0.27582906331957147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2475692</v>
      </c>
      <c r="F39" s="82">
        <f>SUM(F9:F38)</f>
        <v>616880</v>
      </c>
      <c r="G39" s="106">
        <f>F39/E39</f>
        <v>0.24917477618379022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2314052.6</v>
      </c>
      <c r="F44" s="74">
        <v>124313.85</v>
      </c>
      <c r="G44" s="75">
        <f t="shared" ref="G44:G51" si="0">1-(+F44/E44)</f>
        <v>0.94627872763134246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6098366.25</v>
      </c>
      <c r="F46" s="74">
        <v>364437.29</v>
      </c>
      <c r="G46" s="75">
        <f t="shared" si="0"/>
        <v>0.94024017662107451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2387353.5</v>
      </c>
      <c r="F47" s="74">
        <v>145353.54999999999</v>
      </c>
      <c r="G47" s="75">
        <f t="shared" si="0"/>
        <v>0.93911519596909299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6029493</v>
      </c>
      <c r="F48" s="74">
        <v>585024.71</v>
      </c>
      <c r="G48" s="75">
        <f t="shared" si="0"/>
        <v>0.90297281877597335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1262163</v>
      </c>
      <c r="F49" s="74">
        <v>83042</v>
      </c>
      <c r="G49" s="75">
        <f t="shared" si="0"/>
        <v>0.93420659613694901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1708795</v>
      </c>
      <c r="F50" s="74">
        <v>136257.57</v>
      </c>
      <c r="G50" s="75">
        <f t="shared" si="0"/>
        <v>0.92026102019259182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285530</v>
      </c>
      <c r="F51" s="74">
        <v>13653.38</v>
      </c>
      <c r="G51" s="75">
        <f t="shared" si="0"/>
        <v>0.95218232760130284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45066464.5</v>
      </c>
      <c r="F53" s="74">
        <v>5140281.01</v>
      </c>
      <c r="G53" s="75">
        <f>1-(+F53/E53)</f>
        <v>0.88593999846604343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65152217.850000001</v>
      </c>
      <c r="F60" s="82">
        <f>SUM(F44:F59)</f>
        <v>6592363.3599999994</v>
      </c>
      <c r="G60" s="83">
        <f>1-(+F60/E60)</f>
        <v>0.8988159792936351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7209243.3599999994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155272</v>
      </c>
      <c r="F17" s="74">
        <v>58071</v>
      </c>
      <c r="G17" s="75">
        <f>F17/E17</f>
        <v>0.37399531145344944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158219</v>
      </c>
      <c r="F18" s="74">
        <v>31384.5</v>
      </c>
      <c r="G18" s="75">
        <f>F18/E18</f>
        <v>0.19836113235452127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315956</v>
      </c>
      <c r="F33" s="74">
        <v>87270.5</v>
      </c>
      <c r="G33" s="75">
        <f>F33/E33</f>
        <v>0.27621092810391318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629447</v>
      </c>
      <c r="F39" s="82">
        <f>SUM(F9:F38)</f>
        <v>176726</v>
      </c>
      <c r="G39" s="83">
        <f>F39/E39</f>
        <v>0.28076390863726414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25</v>
      </c>
      <c r="E44" s="74">
        <v>1675814.2</v>
      </c>
      <c r="F44" s="74">
        <v>102570.73</v>
      </c>
      <c r="G44" s="75">
        <f>1-(+F44/E44)</f>
        <v>0.93879349512613031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2146298</v>
      </c>
      <c r="F46" s="74">
        <v>169378.78</v>
      </c>
      <c r="G46" s="75">
        <f>1-(+F46/E46)</f>
        <v>0.92108328852750176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437757</v>
      </c>
      <c r="F47" s="74">
        <v>24129.5</v>
      </c>
      <c r="G47" s="75">
        <f>1-(+F47/E47)</f>
        <v>0.94487923665412543</v>
      </c>
      <c r="H47" s="15"/>
    </row>
    <row r="48" spans="1:8" ht="15.75" x14ac:dyDescent="0.25">
      <c r="A48" s="27" t="s">
        <v>37</v>
      </c>
      <c r="B48" s="28"/>
      <c r="C48" s="14"/>
      <c r="D48" s="73">
        <v>27</v>
      </c>
      <c r="E48" s="74">
        <v>2582017.33</v>
      </c>
      <c r="F48" s="74">
        <v>217073.83</v>
      </c>
      <c r="G48" s="75">
        <f>1-(+F48/E48)</f>
        <v>0.9159285929347345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163670</v>
      </c>
      <c r="F50" s="74">
        <v>20675</v>
      </c>
      <c r="G50" s="75">
        <f>1-(+F50/E50)</f>
        <v>0.87367874381377164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337</v>
      </c>
      <c r="E53" s="113">
        <v>25672966.100000001</v>
      </c>
      <c r="F53" s="113">
        <v>3059224.94</v>
      </c>
      <c r="G53" s="75">
        <f>1-(+F53/E53)</f>
        <v>0.88083866398281108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445</v>
      </c>
      <c r="E60" s="82">
        <f>SUM(E44:E59)</f>
        <v>32678522.630000003</v>
      </c>
      <c r="F60" s="82">
        <f>SUM(F44:F59)</f>
        <v>3593052.78</v>
      </c>
      <c r="G60" s="83">
        <f>1-(F60/E60)</f>
        <v>0.89004849390891816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3769778.78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JUNE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449930</v>
      </c>
      <c r="F15" s="74">
        <v>166024</v>
      </c>
      <c r="G15" s="75">
        <f>F15/E15</f>
        <v>0.36899962216344767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425902</v>
      </c>
      <c r="F19" s="74">
        <v>25845</v>
      </c>
      <c r="G19" s="75">
        <f>F19/E19</f>
        <v>6.0682974017496984E-2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501951</v>
      </c>
      <c r="F24" s="74">
        <v>158743.5</v>
      </c>
      <c r="G24" s="75">
        <f>F24/E24</f>
        <v>0.3162529808686505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14249</v>
      </c>
      <c r="F26" s="74">
        <v>14249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104672</v>
      </c>
      <c r="F29" s="74">
        <v>38560</v>
      </c>
      <c r="G29" s="75">
        <f>F29/E29</f>
        <v>0.36838887190461633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1140401.5</v>
      </c>
      <c r="F30" s="74">
        <v>133306.5</v>
      </c>
      <c r="G30" s="75">
        <f>F30/E30</f>
        <v>0.11689435694358521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133845</v>
      </c>
      <c r="F34" s="74">
        <v>31960.5</v>
      </c>
      <c r="G34" s="75">
        <f>F34/E34</f>
        <v>0.23878740333968396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2770950.5</v>
      </c>
      <c r="F39" s="82">
        <f>SUM(F9:F38)</f>
        <v>568688.5</v>
      </c>
      <c r="G39" s="83">
        <f>F39/E39</f>
        <v>0.2052322840122911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442610.7</v>
      </c>
      <c r="F44" s="74">
        <v>39423.519999999997</v>
      </c>
      <c r="G44" s="75">
        <f>1-(+F44/E44)</f>
        <v>0.91092958213617525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3345870.75</v>
      </c>
      <c r="F46" s="74">
        <v>248799.12</v>
      </c>
      <c r="G46" s="75">
        <f t="shared" ref="G46:G52" si="0">1-(+F46/E46)</f>
        <v>0.92563994888326151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1645632.25</v>
      </c>
      <c r="F47" s="74">
        <v>72574.149999999994</v>
      </c>
      <c r="G47" s="75">
        <f t="shared" si="0"/>
        <v>0.95589892577761526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4708216.24</v>
      </c>
      <c r="F48" s="74">
        <v>477357.89</v>
      </c>
      <c r="G48" s="75">
        <f t="shared" si="0"/>
        <v>0.89861173198790889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1024425</v>
      </c>
      <c r="F50" s="74">
        <v>96655</v>
      </c>
      <c r="G50" s="75">
        <f t="shared" si="0"/>
        <v>0.90564951070112498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598680</v>
      </c>
      <c r="F51" s="74">
        <v>72650</v>
      </c>
      <c r="G51" s="75">
        <f t="shared" si="0"/>
        <v>0.87864969599786202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380725</v>
      </c>
      <c r="F52" s="74">
        <v>19225</v>
      </c>
      <c r="G52" s="75">
        <f t="shared" si="0"/>
        <v>0.94950423534046879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607</v>
      </c>
      <c r="E54" s="74">
        <v>37054996.369999997</v>
      </c>
      <c r="F54" s="74">
        <v>4058920.16</v>
      </c>
      <c r="G54" s="75">
        <f>1-(+F54/E54)</f>
        <v>0.89046227074289686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1242152.6000000001</v>
      </c>
      <c r="F55" s="74">
        <v>59572.08</v>
      </c>
      <c r="G55" s="75">
        <f>1-(+F55/E55)</f>
        <v>0.95204125483455093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833</v>
      </c>
      <c r="E61" s="82">
        <f>SUM(E44:E60)</f>
        <v>50443308.910000004</v>
      </c>
      <c r="F61" s="82">
        <f>SUM(F44:F60)</f>
        <v>5145176.92</v>
      </c>
      <c r="G61" s="83">
        <f>1-(F61/E61)</f>
        <v>0.89800080464229803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5713865.4199999999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JUNE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410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107183329.5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21450998.029999997</v>
      </c>
      <c r="C8" s="58"/>
      <c r="D8" s="21"/>
    </row>
    <row r="9" spans="1:4" ht="20.25" x14ac:dyDescent="0.3">
      <c r="A9" s="127" t="s">
        <v>86</v>
      </c>
      <c r="B9" s="115">
        <f>B8/B7</f>
        <v>0.20013371603650359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141</v>
      </c>
      <c r="B11" s="126">
        <f>+AMERSC!$D$53+HOLLYWOOD!$D$53</f>
        <v>12</v>
      </c>
      <c r="C11" s="58"/>
      <c r="D11" s="21"/>
    </row>
    <row r="12" spans="1:4" ht="21.75" thickTop="1" thickBot="1" x14ac:dyDescent="0.35">
      <c r="A12" s="127" t="s">
        <v>142</v>
      </c>
      <c r="B12" s="135">
        <f>AMERSC!$E$53+HOLLYWOOD!$E$53</f>
        <v>4152878</v>
      </c>
      <c r="C12" s="58"/>
      <c r="D12" s="21"/>
    </row>
    <row r="13" spans="1:4" ht="21" thickTop="1" x14ac:dyDescent="0.3">
      <c r="A13" s="127" t="s">
        <v>143</v>
      </c>
      <c r="B13" s="135">
        <f>+AMERSC!$F$53+HOLLYWOOD!$F$53</f>
        <v>172470.29</v>
      </c>
      <c r="C13" s="58"/>
      <c r="D13" s="21"/>
    </row>
    <row r="14" spans="1:4" ht="20.25" x14ac:dyDescent="0.3">
      <c r="A14" s="127" t="s">
        <v>90</v>
      </c>
      <c r="B14" s="115">
        <f>1-(B13/B12)</f>
        <v>0.95846969499224388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+ARG!$D$61+CARUTHERSVILLE!$D$60+HOLLYWOOD!$D$75+HARKC!$D$61+BALLYSKC!$D$62+AMERKC!$D$62+LAGRANGE!$D$60+AMERSC!$D$75+RIVERCITY!$D$61+HORSESHOE!$D$61+ISLEBV!$D$60+STJO!$D$60+CAPE!$D$61</f>
        <v>13775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+ARG!$E$61+CARUTHERSVILLE!$E$60+HOLLYWOOD!$E$75+HARKC!$E$61+BALLYSKC!$E$62+AMERKC!$E$62+LAGRANGE!$E$60+AMERSC!$E$75+RIVERCITY!$E$61+HORSESHOE!$E$61+ISLEBV!$E$60+STJO!$E$60+CAPE!$E$61</f>
        <v>1370093634.3200002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+ARG!$F$61+CARUTHERSVILLE!$F$60+HOLLYWOOD!$F$75+HARKC!$F$61+BALLYSKC!$F$62+AMERKC!$F$62+LAGRANGE!$F$60+AMERSC!$F$75+RIVERCITY!$F$61+HORSESHOE!$F$61+ISLEBV!$F$60+STJO!$F$60+CAPE!$F$61</f>
        <v>133401653.73</v>
      </c>
      <c r="C18" s="21"/>
      <c r="D18" s="21"/>
    </row>
    <row r="19" spans="1:4" ht="20.25" x14ac:dyDescent="0.3">
      <c r="A19" s="127" t="s">
        <v>90</v>
      </c>
      <c r="B19" s="115">
        <f>1-(B18/B17)</f>
        <v>0.902633184777762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155025122.04999998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338685</v>
      </c>
      <c r="F18" s="74">
        <v>57683</v>
      </c>
      <c r="G18" s="75">
        <f>F18/E18</f>
        <v>0.17031459911126859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35151</v>
      </c>
      <c r="F29" s="74">
        <v>9086</v>
      </c>
      <c r="G29" s="75">
        <f>F29/E29</f>
        <v>0.25848482262240052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270409</v>
      </c>
      <c r="F30" s="74">
        <v>88460</v>
      </c>
      <c r="G30" s="75">
        <f>F30/E30</f>
        <v>0.32713408207567057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351489</v>
      </c>
      <c r="F32" s="74">
        <v>48507.5</v>
      </c>
      <c r="G32" s="75">
        <f>F32/E32</f>
        <v>0.13800574128920109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995734</v>
      </c>
      <c r="F39" s="82">
        <f>SUM(F9:F38)</f>
        <v>203736.5</v>
      </c>
      <c r="G39" s="83">
        <f>F39/E39</f>
        <v>0.20460936354488246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1636413.25</v>
      </c>
      <c r="F46" s="74">
        <v>199180.91</v>
      </c>
      <c r="G46" s="75">
        <f>1-(+F46/E46)</f>
        <v>0.87828202319921322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246738</v>
      </c>
      <c r="F47" s="74">
        <v>21704.98</v>
      </c>
      <c r="G47" s="75">
        <f>1-(+F47/E47)</f>
        <v>0.91203227715228297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2254157</v>
      </c>
      <c r="F48" s="74">
        <v>181874.75</v>
      </c>
      <c r="G48" s="75">
        <f>1-(+F48/E48)</f>
        <v>0.91931584623431284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704405</v>
      </c>
      <c r="F50" s="74">
        <v>52860</v>
      </c>
      <c r="G50" s="75">
        <f>1-(+F50/E50)</f>
        <v>0.92495794322868241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27764066.460000001</v>
      </c>
      <c r="F53" s="74">
        <v>2960631.07</v>
      </c>
      <c r="G53" s="75">
        <f>1-(+F53/E53)</f>
        <v>0.89336464547563976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285225.90999999997</v>
      </c>
      <c r="F54" s="74">
        <v>21914.38</v>
      </c>
      <c r="G54" s="75">
        <f>1-(+F54/E54)</f>
        <v>0.92316834049192797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32891005.620000001</v>
      </c>
      <c r="F60" s="82">
        <f>SUM(F44:F59)</f>
        <v>3438166.09</v>
      </c>
      <c r="G60" s="83">
        <f>1-(F60/E60)</f>
        <v>0.89546789387584558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3641902.59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>
        <v>5</v>
      </c>
      <c r="E9" s="74">
        <v>717418</v>
      </c>
      <c r="F9" s="74">
        <v>63515.5</v>
      </c>
      <c r="G9" s="75">
        <f>F9/E9</f>
        <v>8.8533463057798939E-2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5</v>
      </c>
      <c r="E11" s="74">
        <v>1197778</v>
      </c>
      <c r="F11" s="74">
        <v>392381</v>
      </c>
      <c r="G11" s="75">
        <f>F11/E11</f>
        <v>0.32759075554902495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73">
        <v>2</v>
      </c>
      <c r="E13" s="74">
        <v>929335</v>
      </c>
      <c r="F13" s="74">
        <v>252437.5</v>
      </c>
      <c r="G13" s="75">
        <f>F13/E13</f>
        <v>0.27163240381563158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98055</v>
      </c>
      <c r="F17" s="74">
        <v>18596</v>
      </c>
      <c r="G17" s="75">
        <f t="shared" ref="G17:G24" si="0">F17/E17</f>
        <v>0.1896486665646831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1397394</v>
      </c>
      <c r="F18" s="74">
        <v>439329</v>
      </c>
      <c r="G18" s="75">
        <f t="shared" si="0"/>
        <v>0.31439164616421711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4</v>
      </c>
      <c r="E21" s="74">
        <v>7802243</v>
      </c>
      <c r="F21" s="74">
        <v>1116349.5</v>
      </c>
      <c r="G21" s="75">
        <f t="shared" si="0"/>
        <v>0.14308058592894377</v>
      </c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634117</v>
      </c>
      <c r="F22" s="74">
        <v>87810</v>
      </c>
      <c r="G22" s="75">
        <f t="shared" si="0"/>
        <v>0.1384760225636594</v>
      </c>
      <c r="H22" s="15"/>
    </row>
    <row r="23" spans="1:8" ht="15.75" x14ac:dyDescent="0.25">
      <c r="A23" s="94" t="s">
        <v>20</v>
      </c>
      <c r="B23" s="13"/>
      <c r="C23" s="14"/>
      <c r="D23" s="73">
        <v>4</v>
      </c>
      <c r="E23" s="74">
        <v>827165</v>
      </c>
      <c r="F23" s="74">
        <v>239943</v>
      </c>
      <c r="G23" s="75">
        <f t="shared" si="0"/>
        <v>0.29007876300375379</v>
      </c>
      <c r="H23" s="15"/>
    </row>
    <row r="24" spans="1:8" ht="15.75" x14ac:dyDescent="0.25">
      <c r="A24" s="94" t="s">
        <v>21</v>
      </c>
      <c r="B24" s="13"/>
      <c r="C24" s="14"/>
      <c r="D24" s="73">
        <v>20</v>
      </c>
      <c r="E24" s="74">
        <v>189044</v>
      </c>
      <c r="F24" s="74">
        <v>189044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74">
        <v>50826</v>
      </c>
      <c r="F26" s="74">
        <v>-56624</v>
      </c>
      <c r="G26" s="75">
        <f>F26/E26</f>
        <v>-1.1140754731830165</v>
      </c>
      <c r="H26" s="15"/>
    </row>
    <row r="27" spans="1:8" ht="15.75" x14ac:dyDescent="0.25">
      <c r="A27" s="93" t="s">
        <v>123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74">
        <v>69796</v>
      </c>
      <c r="F28" s="74">
        <v>28316</v>
      </c>
      <c r="G28" s="75">
        <f>F28/E28</f>
        <v>0.40569660152444265</v>
      </c>
      <c r="H28" s="15"/>
    </row>
    <row r="29" spans="1:8" ht="15.75" x14ac:dyDescent="0.25">
      <c r="A29" s="70" t="s">
        <v>119</v>
      </c>
      <c r="B29" s="13"/>
      <c r="C29" s="14"/>
      <c r="D29" s="73">
        <v>1</v>
      </c>
      <c r="E29" s="74">
        <v>55020</v>
      </c>
      <c r="F29" s="74">
        <v>21927.5</v>
      </c>
      <c r="G29" s="75">
        <f>F29/E29</f>
        <v>0.39853689567430023</v>
      </c>
      <c r="H29" s="15"/>
    </row>
    <row r="30" spans="1:8" ht="15.75" x14ac:dyDescent="0.25">
      <c r="A30" s="70" t="s">
        <v>124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73">
        <v>13</v>
      </c>
      <c r="E32" s="76">
        <v>1282736</v>
      </c>
      <c r="F32" s="76">
        <v>133161.5</v>
      </c>
      <c r="G32" s="75">
        <f>F32/E32</f>
        <v>0.10381052687380724</v>
      </c>
      <c r="H32" s="15"/>
    </row>
    <row r="33" spans="1:8" ht="15.75" x14ac:dyDescent="0.25">
      <c r="A33" s="93" t="s">
        <v>148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73">
        <v>1</v>
      </c>
      <c r="E34" s="74">
        <v>370066</v>
      </c>
      <c r="F34" s="74">
        <v>107535.5</v>
      </c>
      <c r="G34" s="75">
        <f>F34/E34</f>
        <v>0.29058465246739773</v>
      </c>
      <c r="H34" s="15"/>
    </row>
    <row r="35" spans="1:8" x14ac:dyDescent="0.2">
      <c r="A35" s="16" t="s">
        <v>28</v>
      </c>
      <c r="B35" s="13"/>
      <c r="C35" s="14"/>
      <c r="D35" s="77"/>
      <c r="E35" s="78">
        <v>343650</v>
      </c>
      <c r="F35" s="74">
        <v>58607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15964643</v>
      </c>
      <c r="F39" s="82">
        <f>SUM(F9:F38)</f>
        <v>3092329</v>
      </c>
      <c r="G39" s="83">
        <f>F39/E39</f>
        <v>0.19369860008770631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140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30018265.850000001</v>
      </c>
      <c r="F58" s="74">
        <v>1795597.19</v>
      </c>
      <c r="G58" s="75">
        <f t="shared" ref="G58:G64" si="1">1-(+F58/E58)</f>
        <v>0.94018318050174776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3804736.84</v>
      </c>
      <c r="F59" s="74">
        <v>497904.27</v>
      </c>
      <c r="G59" s="75">
        <f t="shared" si="1"/>
        <v>0.8691356877128984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19629836.5</v>
      </c>
      <c r="F60" s="74">
        <v>1061991.8999999999</v>
      </c>
      <c r="G60" s="75">
        <f t="shared" si="1"/>
        <v>0.94589909600113076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414671.5</v>
      </c>
      <c r="F61" s="74">
        <v>11452.5</v>
      </c>
      <c r="G61" s="75">
        <f t="shared" si="1"/>
        <v>0.97238175278503591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15935810.869999999</v>
      </c>
      <c r="F62" s="74">
        <v>1012811.1</v>
      </c>
      <c r="G62" s="75">
        <f t="shared" si="1"/>
        <v>0.93644433231153179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182363</v>
      </c>
      <c r="F63" s="74">
        <v>2200</v>
      </c>
      <c r="G63" s="75">
        <f t="shared" si="1"/>
        <v>0.98793614932853702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2067720</v>
      </c>
      <c r="F64" s="74">
        <v>72491.199999999997</v>
      </c>
      <c r="G64" s="75">
        <f t="shared" si="1"/>
        <v>0.96494148143849268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361650</v>
      </c>
      <c r="F66" s="74">
        <v>7225</v>
      </c>
      <c r="G66" s="75">
        <f>1-(+F66/E66)</f>
        <v>0.98002212083506157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141800</v>
      </c>
      <c r="F67" s="74">
        <v>-12900</v>
      </c>
      <c r="G67" s="75">
        <f>1-(+F67/E67)</f>
        <v>1.0909732016925247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114701601.93000001</v>
      </c>
      <c r="F68" s="74">
        <v>12819600.869999999</v>
      </c>
      <c r="G68" s="75">
        <f>1-(+F68/E68)</f>
        <v>0.88823520635898756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187258456.49000001</v>
      </c>
      <c r="F75" s="82">
        <f>SUM(F58:F74)</f>
        <v>17268374.030000001</v>
      </c>
      <c r="G75" s="83">
        <f>1-(+F75/E75)</f>
        <v>0.90778320854672767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20360703.030000001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1884377</v>
      </c>
      <c r="F10" s="74">
        <v>269469</v>
      </c>
      <c r="G10" s="100">
        <f t="shared" ref="G10:G22" si="0">F10/E10</f>
        <v>0.14300163926857523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1269387</v>
      </c>
      <c r="F11" s="74">
        <v>328180.5</v>
      </c>
      <c r="G11" s="100">
        <f t="shared" si="0"/>
        <v>0.25853463128265847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1</v>
      </c>
      <c r="E14" s="99">
        <v>345061</v>
      </c>
      <c r="F14" s="74">
        <v>113704.5</v>
      </c>
      <c r="G14" s="100">
        <f t="shared" si="0"/>
        <v>0.32951999791341241</v>
      </c>
      <c r="H14" s="15"/>
    </row>
    <row r="15" spans="1:8" ht="15.75" x14ac:dyDescent="0.25">
      <c r="A15" s="93" t="s">
        <v>110</v>
      </c>
      <c r="B15" s="13"/>
      <c r="C15" s="14"/>
      <c r="D15" s="73">
        <v>1</v>
      </c>
      <c r="E15" s="99">
        <v>161090</v>
      </c>
      <c r="F15" s="74">
        <v>50542</v>
      </c>
      <c r="G15" s="100">
        <f t="shared" si="0"/>
        <v>0.31375007759637469</v>
      </c>
      <c r="H15" s="15"/>
    </row>
    <row r="16" spans="1:8" ht="15.75" x14ac:dyDescent="0.25">
      <c r="A16" s="93" t="s">
        <v>10</v>
      </c>
      <c r="B16" s="13"/>
      <c r="C16" s="14"/>
      <c r="D16" s="73">
        <v>2</v>
      </c>
      <c r="E16" s="99">
        <v>82800</v>
      </c>
      <c r="F16" s="74">
        <v>75905</v>
      </c>
      <c r="G16" s="100">
        <f t="shared" si="0"/>
        <v>0.91672705314009661</v>
      </c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633043</v>
      </c>
      <c r="F17" s="74">
        <v>144380</v>
      </c>
      <c r="G17" s="75">
        <f t="shared" si="0"/>
        <v>0.22807297450568129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1404624</v>
      </c>
      <c r="F18" s="74">
        <v>288122.5</v>
      </c>
      <c r="G18" s="100">
        <f t="shared" si="0"/>
        <v>0.20512428948957159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408867</v>
      </c>
      <c r="F19" s="74">
        <v>167077.5</v>
      </c>
      <c r="G19" s="75">
        <f t="shared" si="0"/>
        <v>0.40863532640198402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2675899</v>
      </c>
      <c r="F21" s="74">
        <v>847754</v>
      </c>
      <c r="G21" s="75">
        <f t="shared" si="0"/>
        <v>0.31681091102466874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1221313</v>
      </c>
      <c r="F22" s="74">
        <v>121766</v>
      </c>
      <c r="G22" s="75">
        <f t="shared" si="0"/>
        <v>9.9700895675391976E-2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671272</v>
      </c>
      <c r="F23" s="74">
        <v>145138</v>
      </c>
      <c r="G23" s="75">
        <f>F23/E23</f>
        <v>0.2162133978476683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214066</v>
      </c>
      <c r="F24" s="74">
        <v>214066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43899</v>
      </c>
      <c r="F26" s="74">
        <v>14564</v>
      </c>
      <c r="G26" s="75">
        <f>F26/E26</f>
        <v>0.33176154354313309</v>
      </c>
      <c r="H26" s="15"/>
    </row>
    <row r="27" spans="1:8" ht="15.75" x14ac:dyDescent="0.25">
      <c r="A27" s="93" t="s">
        <v>123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110327</v>
      </c>
      <c r="F28" s="74">
        <v>27917.5</v>
      </c>
      <c r="G28" s="75">
        <f>F28/E28</f>
        <v>0.2530432260462081</v>
      </c>
      <c r="H28" s="15"/>
    </row>
    <row r="29" spans="1:8" ht="15.75" x14ac:dyDescent="0.25">
      <c r="A29" s="70" t="s">
        <v>119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124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73">
        <v>1</v>
      </c>
      <c r="E31" s="103">
        <v>178238</v>
      </c>
      <c r="F31" s="74">
        <v>68998</v>
      </c>
      <c r="G31" s="100">
        <f>F31/E31</f>
        <v>0.38711161480716794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73">
        <v>2</v>
      </c>
      <c r="E33" s="99">
        <v>396291</v>
      </c>
      <c r="F33" s="74">
        <v>80035.5</v>
      </c>
      <c r="G33" s="100">
        <f>F33/E33</f>
        <v>0.2019614374285563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11700554</v>
      </c>
      <c r="F39" s="82">
        <f>SUM(F9:F38)</f>
        <v>2957620</v>
      </c>
      <c r="G39" s="83">
        <f>F39/E39</f>
        <v>0.25277606513332618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6229237.5</v>
      </c>
      <c r="F44" s="74">
        <v>445180.51</v>
      </c>
      <c r="G44" s="75">
        <f>1-(+F44/E44)</f>
        <v>0.92853370737590279</v>
      </c>
      <c r="H44" s="15"/>
    </row>
    <row r="45" spans="1:8" ht="15.75" x14ac:dyDescent="0.25">
      <c r="A45" s="27" t="s">
        <v>34</v>
      </c>
      <c r="B45" s="28"/>
      <c r="C45" s="14"/>
      <c r="D45" s="73">
        <v>18</v>
      </c>
      <c r="E45" s="74">
        <v>7255807.1100000003</v>
      </c>
      <c r="F45" s="74">
        <v>907339.57</v>
      </c>
      <c r="G45" s="75">
        <f t="shared" ref="G45:G54" si="1">1-(+F45/E45)</f>
        <v>0.87494987721634732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9034536.5999999996</v>
      </c>
      <c r="F46" s="74">
        <v>624665.94999999995</v>
      </c>
      <c r="G46" s="75">
        <f t="shared" si="1"/>
        <v>0.93085799774168831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16054439</v>
      </c>
      <c r="F48" s="74">
        <v>1119872.73</v>
      </c>
      <c r="G48" s="75">
        <f t="shared" si="1"/>
        <v>0.93024529041469461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1880079</v>
      </c>
      <c r="F49" s="74">
        <v>34971</v>
      </c>
      <c r="G49" s="75">
        <f t="shared" si="1"/>
        <v>0.98139918588527397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1438390</v>
      </c>
      <c r="F50" s="74">
        <v>150090</v>
      </c>
      <c r="G50" s="75">
        <f t="shared" si="1"/>
        <v>0.89565416889716976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155360</v>
      </c>
      <c r="F51" s="74">
        <v>22290</v>
      </c>
      <c r="G51" s="75">
        <f t="shared" si="1"/>
        <v>0.85652677651905251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336500</v>
      </c>
      <c r="F52" s="74">
        <v>51625</v>
      </c>
      <c r="G52" s="75">
        <f t="shared" si="1"/>
        <v>0.84658246656760772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75800</v>
      </c>
      <c r="F53" s="74">
        <v>7000</v>
      </c>
      <c r="G53" s="75">
        <f t="shared" si="1"/>
        <v>0.90765171503957787</v>
      </c>
      <c r="H53" s="15"/>
    </row>
    <row r="54" spans="1:8" ht="15.75" x14ac:dyDescent="0.25">
      <c r="A54" s="27" t="s">
        <v>61</v>
      </c>
      <c r="B54" s="30"/>
      <c r="C54" s="14"/>
      <c r="D54" s="73">
        <v>620</v>
      </c>
      <c r="E54" s="74">
        <v>65359003.920000002</v>
      </c>
      <c r="F54" s="74">
        <v>7066353.3600000003</v>
      </c>
      <c r="G54" s="75">
        <f t="shared" si="1"/>
        <v>0.89188401082964364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934</v>
      </c>
      <c r="E61" s="82">
        <f>SUM(E44:E60)</f>
        <v>107819153.13</v>
      </c>
      <c r="F61" s="82">
        <f>SUM(F44:F60)</f>
        <v>10429388.120000001</v>
      </c>
      <c r="G61" s="83">
        <f>1-(F61/E61)</f>
        <v>0.90326961567371011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10429388.120000001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372886</v>
      </c>
      <c r="F10" s="74">
        <v>74398</v>
      </c>
      <c r="G10" s="75">
        <f>F10/E10</f>
        <v>0.19951942416717175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112076</v>
      </c>
      <c r="F12" s="74">
        <v>25711.5</v>
      </c>
      <c r="G12" s="75">
        <f>F12/E12</f>
        <v>0.2294112923373425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7</v>
      </c>
      <c r="E14" s="74">
        <v>5483115</v>
      </c>
      <c r="F14" s="74">
        <v>976180.5</v>
      </c>
      <c r="G14" s="75">
        <f>F14/E14</f>
        <v>0.17803392779469335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74">
        <v>21640</v>
      </c>
      <c r="F17" s="74">
        <v>-11965</v>
      </c>
      <c r="G17" s="75">
        <f>F17/E17</f>
        <v>-0.55291127541589646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402542</v>
      </c>
      <c r="F18" s="74">
        <v>106089</v>
      </c>
      <c r="G18" s="75">
        <f>F18/E18</f>
        <v>0.26354765465466956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7</v>
      </c>
      <c r="E23" s="74">
        <v>861040</v>
      </c>
      <c r="F23" s="74">
        <v>172894</v>
      </c>
      <c r="G23" s="75">
        <f>F23/E23</f>
        <v>0.20079671095419493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1269418</v>
      </c>
      <c r="F24" s="74">
        <v>81719</v>
      </c>
      <c r="G24" s="75">
        <f>F24/E24</f>
        <v>6.437517035365814E-2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92334</v>
      </c>
      <c r="F25" s="74">
        <v>18280.5</v>
      </c>
      <c r="G25" s="75">
        <f>F25/E25</f>
        <v>0.19798232503736435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8615051</v>
      </c>
      <c r="F39" s="82">
        <f>SUM(F9:F38)</f>
        <v>1443307.5</v>
      </c>
      <c r="G39" s="83">
        <f>F39/E39</f>
        <v>0.16753325081882858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>
        <v>4880</v>
      </c>
      <c r="F44" s="74">
        <v>1327.99</v>
      </c>
      <c r="G44" s="75">
        <f>1-(+F44/E44)</f>
        <v>0.72787090163934431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51</v>
      </c>
      <c r="E46" s="74">
        <v>1759390</v>
      </c>
      <c r="F46" s="74">
        <v>157871.47</v>
      </c>
      <c r="G46" s="75">
        <f>1-(+F46/E46)</f>
        <v>0.91026920125725397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857079.2</v>
      </c>
      <c r="F47" s="74">
        <v>40549.17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62</v>
      </c>
      <c r="E48" s="74">
        <v>4209718</v>
      </c>
      <c r="F48" s="74">
        <v>385751.66</v>
      </c>
      <c r="G48" s="75">
        <f>1-(+F48/E48)</f>
        <v>0.90836638938760272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762840</v>
      </c>
      <c r="F50" s="74">
        <v>43305</v>
      </c>
      <c r="G50" s="75">
        <f>1-(+F50/E50)</f>
        <v>0.9432318703791096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534</v>
      </c>
      <c r="E54" s="74">
        <v>38622316.659999996</v>
      </c>
      <c r="F54" s="74">
        <v>4905233.42</v>
      </c>
      <c r="G54" s="75">
        <f>1-(+F54/E54)</f>
        <v>0.8729948422519096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227</v>
      </c>
      <c r="E56" s="74">
        <v>37053996.859999999</v>
      </c>
      <c r="F56" s="74">
        <v>3957517.1</v>
      </c>
      <c r="G56" s="75">
        <f>1-(+F56/E56)</f>
        <v>0.89319594550211234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895</v>
      </c>
      <c r="E62" s="82">
        <f>SUM(E44:E61)</f>
        <v>83270220.719999999</v>
      </c>
      <c r="F62" s="82">
        <f>SUM(F44:F61)</f>
        <v>9491555.8100000005</v>
      </c>
      <c r="G62" s="83">
        <f>1-(+F62/E62)</f>
        <v>0.88601500358794771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10934863.310000001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4</v>
      </c>
      <c r="E11" s="99">
        <v>740295</v>
      </c>
      <c r="F11" s="74">
        <v>187642.5</v>
      </c>
      <c r="G11" s="75">
        <f t="shared" ref="G11:G22" si="0">F11/E11</f>
        <v>0.25346990051263346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140211</v>
      </c>
      <c r="F13" s="74">
        <v>34385</v>
      </c>
      <c r="G13" s="75">
        <f t="shared" si="0"/>
        <v>0.24523753485817804</v>
      </c>
      <c r="H13" s="15"/>
    </row>
    <row r="14" spans="1:8" ht="15.75" x14ac:dyDescent="0.25">
      <c r="A14" s="93" t="s">
        <v>129</v>
      </c>
      <c r="B14" s="13"/>
      <c r="C14" s="14"/>
      <c r="D14" s="73">
        <v>4</v>
      </c>
      <c r="E14" s="99">
        <v>2177130</v>
      </c>
      <c r="F14" s="74">
        <v>329600.5</v>
      </c>
      <c r="G14" s="75">
        <f t="shared" si="0"/>
        <v>0.15139219982270236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101668</v>
      </c>
      <c r="F15" s="74">
        <v>35440</v>
      </c>
      <c r="G15" s="75">
        <f t="shared" si="0"/>
        <v>0.34858559232010072</v>
      </c>
      <c r="H15" s="15"/>
    </row>
    <row r="16" spans="1:8" ht="15.75" x14ac:dyDescent="0.25">
      <c r="A16" s="93" t="s">
        <v>111</v>
      </c>
      <c r="B16" s="13"/>
      <c r="C16" s="14"/>
      <c r="D16" s="73">
        <v>2</v>
      </c>
      <c r="E16" s="99">
        <v>159516</v>
      </c>
      <c r="F16" s="74">
        <v>53138</v>
      </c>
      <c r="G16" s="75">
        <f t="shared" si="0"/>
        <v>0.33312018857042552</v>
      </c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99">
        <v>104101</v>
      </c>
      <c r="F17" s="74">
        <v>67879</v>
      </c>
      <c r="G17" s="75">
        <f t="shared" si="0"/>
        <v>0.65204945197452469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369514</v>
      </c>
      <c r="F18" s="74">
        <v>116490.5</v>
      </c>
      <c r="G18" s="75">
        <f t="shared" si="0"/>
        <v>0.31525327863085023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1513817</v>
      </c>
      <c r="F19" s="74">
        <v>208809.5</v>
      </c>
      <c r="G19" s="75">
        <f t="shared" si="0"/>
        <v>0.1379357610596261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>
        <v>2</v>
      </c>
      <c r="E21" s="99">
        <v>343766</v>
      </c>
      <c r="F21" s="74">
        <v>92414</v>
      </c>
      <c r="G21" s="75">
        <f t="shared" si="0"/>
        <v>0.2688282145412868</v>
      </c>
      <c r="H21" s="15"/>
    </row>
    <row r="22" spans="1:8" ht="15.75" x14ac:dyDescent="0.25">
      <c r="A22" s="93" t="s">
        <v>159</v>
      </c>
      <c r="B22" s="13"/>
      <c r="C22" s="14"/>
      <c r="D22" s="73">
        <v>10</v>
      </c>
      <c r="E22" s="99">
        <v>1958693</v>
      </c>
      <c r="F22" s="74">
        <v>494508</v>
      </c>
      <c r="G22" s="75">
        <f t="shared" si="0"/>
        <v>0.25246835517357746</v>
      </c>
      <c r="H22" s="15"/>
    </row>
    <row r="23" spans="1:8" ht="15.75" x14ac:dyDescent="0.25">
      <c r="A23" s="93" t="s">
        <v>117</v>
      </c>
      <c r="B23" s="13"/>
      <c r="C23" s="14"/>
      <c r="D23" s="73"/>
      <c r="E23" s="99"/>
      <c r="F23" s="74"/>
      <c r="G23" s="75"/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767152</v>
      </c>
      <c r="F25" s="74">
        <v>218264</v>
      </c>
      <c r="G25" s="75">
        <f>F25/E25</f>
        <v>0.28451206540555196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47485</v>
      </c>
      <c r="F30" s="74">
        <v>11822</v>
      </c>
      <c r="G30" s="75">
        <f>F30/E30</f>
        <v>0.24896283036748446</v>
      </c>
      <c r="H30" s="15"/>
    </row>
    <row r="31" spans="1:8" ht="15.75" x14ac:dyDescent="0.25">
      <c r="A31" s="70" t="s">
        <v>160</v>
      </c>
      <c r="B31" s="13"/>
      <c r="C31" s="14"/>
      <c r="D31" s="73">
        <v>2</v>
      </c>
      <c r="E31" s="99">
        <v>304666</v>
      </c>
      <c r="F31" s="74">
        <v>82097</v>
      </c>
      <c r="G31" s="75">
        <f>F31/E31</f>
        <v>0.26946557869929694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176303</v>
      </c>
      <c r="F32" s="74">
        <v>77787</v>
      </c>
      <c r="G32" s="75">
        <f>F32/E32</f>
        <v>0.44121200433344865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45593</v>
      </c>
      <c r="F33" s="74">
        <v>15035</v>
      </c>
      <c r="G33" s="75">
        <f>F33/E33</f>
        <v>0.32976553418287896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1767185</v>
      </c>
      <c r="F34" s="74">
        <v>147660.5</v>
      </c>
      <c r="G34" s="75">
        <f>F34/E34</f>
        <v>8.3556899815242891E-2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40</v>
      </c>
      <c r="E39" s="82">
        <f>SUM(E9:E38)</f>
        <v>10717095</v>
      </c>
      <c r="F39" s="82">
        <f>SUM(F9:F38)</f>
        <v>2172972.5</v>
      </c>
      <c r="G39" s="83">
        <f>F39/E39</f>
        <v>0.20275760362299672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126</v>
      </c>
      <c r="E44" s="74">
        <v>12673608.050000001</v>
      </c>
      <c r="F44" s="74">
        <v>680766.24</v>
      </c>
      <c r="G44" s="75">
        <f>1-(+F44/E44)</f>
        <v>0.94628473302044402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7325857.4100000001</v>
      </c>
      <c r="F45" s="74">
        <v>585501.43999999994</v>
      </c>
      <c r="G45" s="75">
        <f t="shared" ref="G45:G53" si="1">1-(+F45/E45)</f>
        <v>0.92007741794144482</v>
      </c>
      <c r="H45" s="15"/>
    </row>
    <row r="46" spans="1:8" ht="15.75" x14ac:dyDescent="0.25">
      <c r="A46" s="27" t="s">
        <v>35</v>
      </c>
      <c r="B46" s="28"/>
      <c r="C46" s="14"/>
      <c r="D46" s="73">
        <v>192</v>
      </c>
      <c r="E46" s="74">
        <v>4975481.5</v>
      </c>
      <c r="F46" s="74">
        <v>399256.99</v>
      </c>
      <c r="G46" s="75">
        <f t="shared" si="1"/>
        <v>0.91975510510892267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18360867.620000001</v>
      </c>
      <c r="F48" s="74">
        <v>986488.59</v>
      </c>
      <c r="G48" s="75">
        <f t="shared" si="1"/>
        <v>0.94627222359985619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2177170</v>
      </c>
      <c r="F50" s="74">
        <v>101235</v>
      </c>
      <c r="G50" s="75">
        <f t="shared" si="1"/>
        <v>0.95350156395687979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343700</v>
      </c>
      <c r="F51" s="74">
        <v>24200</v>
      </c>
      <c r="G51" s="75">
        <f t="shared" si="1"/>
        <v>0.92958975851032877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597825</v>
      </c>
      <c r="F52" s="74">
        <v>42750</v>
      </c>
      <c r="G52" s="75">
        <f t="shared" si="1"/>
        <v>0.92849077907414379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154500</v>
      </c>
      <c r="F53" s="74">
        <v>34300</v>
      </c>
      <c r="G53" s="75">
        <f t="shared" si="1"/>
        <v>0.77799352750809059</v>
      </c>
      <c r="H53" s="15"/>
    </row>
    <row r="54" spans="1:8" ht="15.75" x14ac:dyDescent="0.25">
      <c r="A54" s="27" t="s">
        <v>61</v>
      </c>
      <c r="B54" s="30"/>
      <c r="C54" s="14"/>
      <c r="D54" s="73">
        <v>1287</v>
      </c>
      <c r="E54" s="74">
        <v>100012374.54000001</v>
      </c>
      <c r="F54" s="74">
        <v>11411358.720000001</v>
      </c>
      <c r="G54" s="75">
        <f>1-(+F54/E54)</f>
        <v>0.88590053208429698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492048.82</v>
      </c>
      <c r="F55" s="74">
        <v>63439.040000000001</v>
      </c>
      <c r="G55" s="75">
        <f>1-(+F55/E55)</f>
        <v>0.8710716550443105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1785</v>
      </c>
      <c r="E62" s="82">
        <f>SUM(E44:E61)</f>
        <v>147113432.94</v>
      </c>
      <c r="F62" s="82">
        <f>SUM(F44:F61)</f>
        <v>14329296.02</v>
      </c>
      <c r="G62" s="83">
        <f>1-(F62/E62)</f>
        <v>0.90259695709878385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16502268.52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102087</v>
      </c>
      <c r="F9" s="74">
        <v>35483.5</v>
      </c>
      <c r="G9" s="75">
        <f>F9/E9</f>
        <v>0.3475809848462586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21198</v>
      </c>
      <c r="F15" s="74">
        <v>5821</v>
      </c>
      <c r="G15" s="75">
        <f>+F15/E15</f>
        <v>0.27460137748844232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58715</v>
      </c>
      <c r="F31" s="74">
        <v>19414.5</v>
      </c>
      <c r="G31" s="75">
        <f>+F31/E31</f>
        <v>0.33065656135570126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182000</v>
      </c>
      <c r="F39" s="82">
        <f>SUM(F9:F38)</f>
        <v>60719</v>
      </c>
      <c r="G39" s="83">
        <f>F39/E39</f>
        <v>0.33362087912087912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793656.5</v>
      </c>
      <c r="F44" s="74">
        <v>-37810.28</v>
      </c>
      <c r="G44" s="75">
        <f>1-(+F44/E44)</f>
        <v>1.0476406102640121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20</v>
      </c>
      <c r="E46" s="74">
        <v>578532.5</v>
      </c>
      <c r="F46" s="74">
        <v>57288.2</v>
      </c>
      <c r="G46" s="75">
        <f>1-(+F46/E46)</f>
        <v>0.90097669534555103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543727</v>
      </c>
      <c r="F47" s="74">
        <v>97192.51</v>
      </c>
      <c r="G47" s="75">
        <f>1-(+F47/E47)</f>
        <v>0.82124759300163497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24</v>
      </c>
      <c r="E48" s="74">
        <v>1448824.42</v>
      </c>
      <c r="F48" s="74">
        <v>95271.07</v>
      </c>
      <c r="G48" s="75">
        <f>1-(+F48/E48)</f>
        <v>0.93424250124110964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518355.5</v>
      </c>
      <c r="F50" s="74">
        <v>50270</v>
      </c>
      <c r="G50" s="75">
        <f>1-(+F50/E50)</f>
        <v>0.90302022453702135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329</v>
      </c>
      <c r="E53" s="74">
        <v>22989448.469999999</v>
      </c>
      <c r="F53" s="74">
        <v>2556725.5099999998</v>
      </c>
      <c r="G53" s="75">
        <f>1-(+F53/E53)</f>
        <v>0.88878700098715335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413</v>
      </c>
      <c r="E60" s="82">
        <f>SUM(E44:E59)</f>
        <v>26872544.390000001</v>
      </c>
      <c r="F60" s="82">
        <f>SUM(F44:F59)</f>
        <v>2818937.01</v>
      </c>
      <c r="G60" s="83">
        <f>1-(F60/E60)</f>
        <v>0.89509973565997714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2879656.01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tabSelected="1" showOutlineSymbols="0" topLeftCell="A46" zoomScale="70" zoomScaleNormal="70" workbookViewId="0">
      <selection activeCell="J81" sqref="J8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ht="5.25" customHeight="1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698493</v>
      </c>
      <c r="F10" s="74">
        <v>63162</v>
      </c>
      <c r="G10" s="104">
        <f>F10/E10</f>
        <v>9.0426103053287576E-2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314948</v>
      </c>
      <c r="F11" s="74">
        <v>87241.8</v>
      </c>
      <c r="G11" s="104">
        <f>F11/E11</f>
        <v>0.27700382285329644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115230</v>
      </c>
      <c r="F12" s="74">
        <v>40434</v>
      </c>
      <c r="G12" s="104">
        <f>F12/E12</f>
        <v>0.35089820359281437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4313461</v>
      </c>
      <c r="F13" s="74">
        <v>867150.5</v>
      </c>
      <c r="G13" s="104">
        <f>F13/E13</f>
        <v>0.20103357837244848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1303350</v>
      </c>
      <c r="F18" s="74">
        <v>44773</v>
      </c>
      <c r="G18" s="104">
        <f>F18/E18</f>
        <v>3.4352246134959914E-2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3319033</v>
      </c>
      <c r="F19" s="74">
        <v>890674</v>
      </c>
      <c r="G19" s="104">
        <f>F19/E19</f>
        <v>0.26835346319244191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1932540</v>
      </c>
      <c r="F21" s="74">
        <v>518711.5</v>
      </c>
      <c r="G21" s="104">
        <f>F21/E21</f>
        <v>0.26840919204777131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375679</v>
      </c>
      <c r="F24" s="74">
        <v>120002</v>
      </c>
      <c r="G24" s="104">
        <f>F24/E24</f>
        <v>0.31942695758879258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1582127</v>
      </c>
      <c r="F25" s="74">
        <v>356363</v>
      </c>
      <c r="G25" s="104">
        <f>F25/E25</f>
        <v>0.22524297986192007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238740</v>
      </c>
      <c r="F26" s="74">
        <v>238740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56490</v>
      </c>
      <c r="F28" s="74">
        <v>-98191</v>
      </c>
      <c r="G28" s="104">
        <f>F28/E28</f>
        <v>-1.7382014515843511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1547136</v>
      </c>
      <c r="F29" s="74">
        <v>239929.5</v>
      </c>
      <c r="G29" s="104">
        <f>F29/E29</f>
        <v>0.15507977320675106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363402</v>
      </c>
      <c r="F32" s="74">
        <v>120951</v>
      </c>
      <c r="G32" s="104">
        <f>F32/E32</f>
        <v>0.33282975877953341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838137</v>
      </c>
      <c r="F33" s="74">
        <v>270515.3</v>
      </c>
      <c r="G33" s="104">
        <f>F33/E33</f>
        <v>0.32275785462281226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2882743</v>
      </c>
      <c r="F34" s="74">
        <v>519161</v>
      </c>
      <c r="G34" s="104">
        <f>F34/E34</f>
        <v>0.18009271031097812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62</v>
      </c>
      <c r="E39" s="82">
        <f>SUM(E9:E38)</f>
        <v>19881509</v>
      </c>
      <c r="F39" s="82">
        <f>SUM(F9:F38)</f>
        <v>4279617.5999999996</v>
      </c>
      <c r="G39" s="106">
        <f>F39/E39</f>
        <v>0.2152561759773868</v>
      </c>
      <c r="H39" s="15"/>
    </row>
    <row r="40" spans="1:8" ht="9" customHeight="1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4152878</v>
      </c>
      <c r="F44" s="74">
        <v>172470.29</v>
      </c>
      <c r="G44" s="104">
        <f>1-(+F44/E44)</f>
        <v>0.95846969499224388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x14ac:dyDescent="0.25">
      <c r="A48" s="27"/>
      <c r="B48" s="28"/>
      <c r="C48" s="14"/>
      <c r="D48" s="73"/>
      <c r="E48" s="111"/>
      <c r="F48" s="74"/>
      <c r="G48" s="104"/>
      <c r="H48" s="2"/>
    </row>
    <row r="49" spans="1:8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140</v>
      </c>
      <c r="B53" s="20"/>
      <c r="C53" s="21"/>
      <c r="D53" s="138">
        <f>SUM(D44:D49)</f>
        <v>12</v>
      </c>
      <c r="E53" s="139">
        <f>SUM(E44:E52)</f>
        <v>4152878</v>
      </c>
      <c r="F53" s="139">
        <f>SUM(F44:F52)</f>
        <v>172470.29</v>
      </c>
      <c r="G53" s="110">
        <f>1-(+F53/E53)</f>
        <v>0.95846969499224388</v>
      </c>
      <c r="H53" s="2"/>
    </row>
    <row r="54" spans="1:8" ht="10.5" customHeight="1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134</v>
      </c>
      <c r="F57" s="88" t="s">
        <v>8</v>
      </c>
      <c r="G57" s="109" t="s">
        <v>135</v>
      </c>
      <c r="H57" s="2"/>
    </row>
    <row r="58" spans="1:8" ht="15.75" x14ac:dyDescent="0.25">
      <c r="A58" s="27" t="s">
        <v>33</v>
      </c>
      <c r="B58" s="28"/>
      <c r="C58" s="14"/>
      <c r="D58" s="73">
        <v>95</v>
      </c>
      <c r="E58" s="74">
        <v>17012260.149999999</v>
      </c>
      <c r="F58" s="74">
        <v>906733.51</v>
      </c>
      <c r="G58" s="104">
        <f>1-(+F58/E58)</f>
        <v>0.94670117303608248</v>
      </c>
      <c r="H58" s="15"/>
    </row>
    <row r="59" spans="1:8" ht="15.75" x14ac:dyDescent="0.25">
      <c r="A59" s="27" t="s">
        <v>34</v>
      </c>
      <c r="B59" s="28"/>
      <c r="C59" s="14"/>
      <c r="D59" s="73">
        <v>8</v>
      </c>
      <c r="E59" s="74">
        <v>6992058.46</v>
      </c>
      <c r="F59" s="74">
        <v>824365.16</v>
      </c>
      <c r="G59" s="104">
        <f>1-(+F59/E59)</f>
        <v>0.88209979010959239</v>
      </c>
      <c r="H59" s="15"/>
    </row>
    <row r="60" spans="1:8" ht="15.75" x14ac:dyDescent="0.25">
      <c r="A60" s="27" t="s">
        <v>35</v>
      </c>
      <c r="B60" s="28"/>
      <c r="C60" s="14"/>
      <c r="D60" s="73">
        <v>270</v>
      </c>
      <c r="E60" s="74">
        <v>17229381</v>
      </c>
      <c r="F60" s="74">
        <v>858414.39</v>
      </c>
      <c r="G60" s="104">
        <f>1-(+F60/E60)</f>
        <v>0.95017729365901193</v>
      </c>
      <c r="H60" s="15"/>
    </row>
    <row r="61" spans="1:8" ht="15.75" x14ac:dyDescent="0.25">
      <c r="A61" s="27" t="s">
        <v>36</v>
      </c>
      <c r="B61" s="28"/>
      <c r="C61" s="14"/>
      <c r="D61" s="73">
        <v>19</v>
      </c>
      <c r="E61" s="74">
        <v>2252444.5</v>
      </c>
      <c r="F61" s="74">
        <v>225160.97</v>
      </c>
      <c r="G61" s="104">
        <f>1-(+F61/E61)</f>
        <v>0.90003706195646549</v>
      </c>
      <c r="H61" s="15"/>
    </row>
    <row r="62" spans="1:8" ht="15.75" x14ac:dyDescent="0.25">
      <c r="A62" s="27" t="s">
        <v>37</v>
      </c>
      <c r="B62" s="28"/>
      <c r="C62" s="14"/>
      <c r="D62" s="73">
        <v>109</v>
      </c>
      <c r="E62" s="74">
        <v>20258989</v>
      </c>
      <c r="F62" s="74">
        <v>1397615.91</v>
      </c>
      <c r="G62" s="104">
        <f>1-(+F62/E62)</f>
        <v>0.93101255398282712</v>
      </c>
      <c r="H62" s="15"/>
    </row>
    <row r="63" spans="1:8" ht="15.75" x14ac:dyDescent="0.2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 x14ac:dyDescent="0.25">
      <c r="A64" s="27" t="s">
        <v>39</v>
      </c>
      <c r="B64" s="28"/>
      <c r="C64" s="14"/>
      <c r="D64" s="73">
        <v>31</v>
      </c>
      <c r="E64" s="74">
        <v>7391553</v>
      </c>
      <c r="F64" s="74">
        <v>444021.35</v>
      </c>
      <c r="G64" s="104">
        <f t="shared" ref="G64:G69" si="0">1-(+F64/E64)</f>
        <v>0.93992854410974258</v>
      </c>
      <c r="H64" s="15"/>
    </row>
    <row r="65" spans="1:8" ht="15.75" x14ac:dyDescent="0.25">
      <c r="A65" s="27" t="s">
        <v>40</v>
      </c>
      <c r="B65" s="28"/>
      <c r="C65" s="14"/>
      <c r="D65" s="73">
        <v>10</v>
      </c>
      <c r="E65" s="74">
        <v>921063</v>
      </c>
      <c r="F65" s="74">
        <v>100578.5</v>
      </c>
      <c r="G65" s="104">
        <f t="shared" si="0"/>
        <v>0.89080171497497995</v>
      </c>
      <c r="H65" s="15"/>
    </row>
    <row r="66" spans="1:8" ht="15.75" x14ac:dyDescent="0.25">
      <c r="A66" s="54" t="s">
        <v>41</v>
      </c>
      <c r="B66" s="28"/>
      <c r="C66" s="14"/>
      <c r="D66" s="73">
        <v>6</v>
      </c>
      <c r="E66" s="74">
        <v>650950</v>
      </c>
      <c r="F66" s="74">
        <v>60275</v>
      </c>
      <c r="G66" s="104">
        <f t="shared" si="0"/>
        <v>0.90740456256240876</v>
      </c>
      <c r="H66" s="15"/>
    </row>
    <row r="67" spans="1:8" ht="15.75" x14ac:dyDescent="0.25">
      <c r="A67" s="55" t="s">
        <v>60</v>
      </c>
      <c r="B67" s="28"/>
      <c r="C67" s="14"/>
      <c r="D67" s="73">
        <v>2</v>
      </c>
      <c r="E67" s="74">
        <v>98200</v>
      </c>
      <c r="F67" s="74">
        <v>26700</v>
      </c>
      <c r="G67" s="104">
        <f t="shared" si="0"/>
        <v>0.72810590631364569</v>
      </c>
      <c r="H67" s="15"/>
    </row>
    <row r="68" spans="1:8" ht="15.75" x14ac:dyDescent="0.25">
      <c r="A68" s="27" t="s">
        <v>99</v>
      </c>
      <c r="B68" s="28"/>
      <c r="C68" s="14"/>
      <c r="D68" s="73">
        <v>1190</v>
      </c>
      <c r="E68" s="74">
        <v>131212763.47</v>
      </c>
      <c r="F68" s="74">
        <v>14385348.51</v>
      </c>
      <c r="G68" s="104">
        <f t="shared" si="0"/>
        <v>0.89036624083228755</v>
      </c>
      <c r="H68" s="15"/>
    </row>
    <row r="69" spans="1:8" ht="15.75" x14ac:dyDescent="0.25">
      <c r="A69" s="71" t="s">
        <v>100</v>
      </c>
      <c r="B69" s="30"/>
      <c r="C69" s="14"/>
      <c r="D69" s="73">
        <v>3</v>
      </c>
      <c r="E69" s="74">
        <v>539309</v>
      </c>
      <c r="F69" s="74">
        <v>58714.06</v>
      </c>
      <c r="G69" s="104">
        <f t="shared" si="0"/>
        <v>0.89113094719353836</v>
      </c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x14ac:dyDescent="0.2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 x14ac:dyDescent="0.25">
      <c r="A74" s="32"/>
      <c r="B74" s="18"/>
      <c r="C74" s="14"/>
      <c r="D74" s="77"/>
      <c r="E74" s="80"/>
      <c r="F74" s="80"/>
      <c r="G74" s="105"/>
      <c r="H74" s="2"/>
    </row>
    <row r="75" spans="1:8" ht="15.75" x14ac:dyDescent="0.25">
      <c r="A75" s="20" t="s">
        <v>45</v>
      </c>
      <c r="B75" s="20"/>
      <c r="C75" s="21"/>
      <c r="D75" s="81">
        <f>SUM(D58:D71)</f>
        <v>1743</v>
      </c>
      <c r="E75" s="82">
        <f>SUM(E58:E74)</f>
        <v>204558971.57999998</v>
      </c>
      <c r="F75" s="82">
        <f>SUM(F58:F74)</f>
        <v>19287927.359999999</v>
      </c>
      <c r="G75" s="110">
        <f>1-(+F75/E75)</f>
        <v>0.90570969725247774</v>
      </c>
      <c r="H75" s="2"/>
    </row>
    <row r="76" spans="1:8" ht="3" customHeight="1" x14ac:dyDescent="0.2">
      <c r="A76" s="33"/>
      <c r="B76" s="33"/>
      <c r="C76" s="33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6"/>
      <c r="D77" s="36"/>
      <c r="E77" s="36"/>
      <c r="F77" s="37">
        <f>F75+F39+F53</f>
        <v>23740015.25</v>
      </c>
      <c r="G77" s="36"/>
      <c r="H77" s="2"/>
    </row>
    <row r="78" spans="1:8" ht="4.5" customHeight="1" x14ac:dyDescent="0.25">
      <c r="A78" s="35"/>
      <c r="B78" s="36"/>
      <c r="C78" s="36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4.5" customHeight="1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JUNE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2351462</v>
      </c>
      <c r="F13" s="111">
        <v>852636</v>
      </c>
      <c r="G13" s="104">
        <f>F13/E13</f>
        <v>0.36259824738822061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520667</v>
      </c>
      <c r="F14" s="111">
        <v>68803.5</v>
      </c>
      <c r="G14" s="104">
        <f>F14/E14</f>
        <v>0.13214492180222676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137691</v>
      </c>
      <c r="F16" s="111">
        <v>32732</v>
      </c>
      <c r="G16" s="104">
        <f>F16/E16</f>
        <v>0.23772069343675331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461205</v>
      </c>
      <c r="F17" s="111">
        <v>127150</v>
      </c>
      <c r="G17" s="104">
        <f>F17/E17</f>
        <v>0.27569085330818183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419662</v>
      </c>
      <c r="F18" s="111">
        <v>146256</v>
      </c>
      <c r="G18" s="104">
        <f>F18/E18</f>
        <v>0.34850903822600093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956292</v>
      </c>
      <c r="F20" s="111">
        <v>223811</v>
      </c>
      <c r="G20" s="104">
        <f>F20/E20</f>
        <v>0.23404043953102191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1016387</v>
      </c>
      <c r="F23" s="111">
        <v>231285.87</v>
      </c>
      <c r="G23" s="104">
        <f t="shared" ref="G23:G29" si="0">F23/E23</f>
        <v>0.22755689515902899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1849858</v>
      </c>
      <c r="F24" s="111">
        <v>149081</v>
      </c>
      <c r="G24" s="104">
        <f t="shared" si="0"/>
        <v>8.0590510190511916E-2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867361</v>
      </c>
      <c r="F25" s="111">
        <v>147810</v>
      </c>
      <c r="G25" s="104">
        <f t="shared" si="0"/>
        <v>0.17041347259099729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36067</v>
      </c>
      <c r="F29" s="111">
        <v>5121</v>
      </c>
      <c r="G29" s="104">
        <f t="shared" si="0"/>
        <v>0.14198574874539052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110</v>
      </c>
      <c r="B32" s="13"/>
      <c r="C32" s="14"/>
      <c r="D32" s="73">
        <v>2</v>
      </c>
      <c r="E32" s="99">
        <v>74385</v>
      </c>
      <c r="F32" s="111">
        <v>34143</v>
      </c>
      <c r="G32" s="104">
        <f>F32/E32</f>
        <v>0.45900383141762452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3777235</v>
      </c>
      <c r="F34" s="111">
        <v>568444</v>
      </c>
      <c r="G34" s="104">
        <f>F34/E34</f>
        <v>0.15049209276097464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12468272</v>
      </c>
      <c r="F39" s="82">
        <f>SUM(F9:F38)</f>
        <v>2587273.37</v>
      </c>
      <c r="G39" s="106">
        <f>F39/E39</f>
        <v>0.20750857616837362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24297756.219999999</v>
      </c>
      <c r="F44" s="74">
        <v>1148320.8999999999</v>
      </c>
      <c r="G44" s="104">
        <f>1-(+F44/E44)</f>
        <v>0.95273963202187395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4403481.1500000004</v>
      </c>
      <c r="F45" s="74">
        <v>341976.29</v>
      </c>
      <c r="G45" s="104">
        <f t="shared" ref="G45:G54" si="1">1-(+F45/E45)</f>
        <v>0.92233955855584848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21340224.989999998</v>
      </c>
      <c r="F46" s="74">
        <v>950762.68</v>
      </c>
      <c r="G46" s="104">
        <f t="shared" si="1"/>
        <v>0.95544739193492445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1267481.5</v>
      </c>
      <c r="F47" s="74">
        <v>66313.899999999994</v>
      </c>
      <c r="G47" s="104">
        <f t="shared" si="1"/>
        <v>0.9476805775863395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14778135.220000001</v>
      </c>
      <c r="F48" s="74">
        <v>788440.73</v>
      </c>
      <c r="G48" s="104">
        <f t="shared" si="1"/>
        <v>0.94664815835945504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2398795</v>
      </c>
      <c r="F50" s="74">
        <v>107022</v>
      </c>
      <c r="G50" s="104">
        <f t="shared" si="1"/>
        <v>0.95538509960209184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999070</v>
      </c>
      <c r="F51" s="74">
        <v>2170</v>
      </c>
      <c r="G51" s="104">
        <f t="shared" si="1"/>
        <v>0.99782798002141992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534750</v>
      </c>
      <c r="F52" s="74">
        <v>27750</v>
      </c>
      <c r="G52" s="104">
        <f t="shared" si="1"/>
        <v>0.94810659186535762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127518876.45999999</v>
      </c>
      <c r="F54" s="74">
        <v>14093903</v>
      </c>
      <c r="G54" s="104">
        <f t="shared" si="1"/>
        <v>0.88947594747338476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>
        <v>17141</v>
      </c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197538570.53999999</v>
      </c>
      <c r="F61" s="82">
        <f>SUM(F44:F60)</f>
        <v>17543800.5</v>
      </c>
      <c r="G61" s="110">
        <f>1-(+F61/E61)</f>
        <v>0.91118797482414948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20131073.870000001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2023-08-09T18:46:58Z</cp:lastPrinted>
  <dcterms:created xsi:type="dcterms:W3CDTF">2012-06-07T14:04:25Z</dcterms:created>
  <dcterms:modified xsi:type="dcterms:W3CDTF">2023-08-09T19:17:00Z</dcterms:modified>
</cp:coreProperties>
</file>