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132" windowWidth="7848" windowHeight="4080" tabRatio="684" activeTab="0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fn.SHEET" hidden="1">#NAME?</definedName>
    <definedName name="_xlnm.Print_Area" localSheetId="13">'STATE TOTALS'!$A$1:$C$23</definedName>
  </definedNames>
  <calcPr fullCalcOnLoad="1"/>
</workbook>
</file>

<file path=xl/sharedStrings.xml><?xml version="1.0" encoding="utf-8"?>
<sst xmlns="http://schemas.openxmlformats.org/spreadsheetml/2006/main" count="980" uniqueCount="163">
  <si>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</si>
  <si>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</si>
  <si>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</si>
  <si>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</si>
  <si>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</si>
  <si>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</si>
  <si>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</si>
  <si>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</si>
  <si>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</si>
  <si>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</si>
  <si>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</si>
  <si>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</si>
  <si>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</si>
  <si>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</si>
  <si>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</si>
  <si>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</si>
  <si>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</si>
  <si>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</si>
  <si>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</si>
  <si>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</si>
  <si>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</si>
  <si>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</si>
  <si>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</si>
  <si>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</si>
  <si>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</si>
  <si>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</si>
  <si>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</si>
  <si>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</si>
  <si>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</si>
  <si>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</si>
  <si>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</si>
  <si>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</si>
  <si>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</si>
  <si>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</si>
  <si>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</si>
  <si>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</si>
  <si>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</si>
  <si>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</si>
  <si>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</si>
  <si>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</si>
  <si>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</si>
  <si>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</si>
  <si>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</si>
  <si>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</si>
  <si>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</si>
  <si>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</si>
  <si>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</si>
  <si>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</si>
  <si>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</si>
  <si>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</si>
  <si>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</si>
  <si>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</si>
  <si>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</si>
  <si>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</si>
  <si>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</si>
  <si>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</si>
  <si>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</si>
  <si>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</si>
  <si>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</si>
  <si>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</si>
  <si>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</si>
  <si>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</si>
  <si>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</si>
  <si>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</si>
  <si>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</si>
  <si>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</si>
  <si>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</si>
  <si>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</si>
  <si>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</si>
  <si>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</si>
  <si>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</si>
  <si>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</si>
  <si>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</si>
  <si>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</si>
  <si>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</si>
  <si>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</si>
  <si>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</si>
  <si>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</si>
  <si>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</si>
  <si>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</si>
  <si>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</si>
  <si>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</si>
  <si>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</si>
  <si>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</si>
  <si>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</si>
  <si>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</si>
  <si>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</si>
  <si>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</si>
  <si>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</si>
  <si>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</si>
  <si>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</si>
  <si>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</si>
  <si>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</si>
  <si>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</si>
  <si>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</si>
  <si>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</si>
  <si>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</si>
  <si>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</si>
  <si>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</si>
  <si>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</si>
  <si>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</si>
  <si>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</si>
  <si>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</si>
  <si>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</si>
  <si>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</si>
  <si>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</si>
  <si>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</si>
  <si>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</si>
  <si>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</si>
  <si>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</si>
  <si>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</si>
  <si>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</si>
  <si>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</si>
  <si>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</si>
  <si>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</si>
  <si>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</si>
  <si>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</si>
  <si>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</si>
  <si>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</si>
  <si>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</si>
  <si>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</si>
  <si>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</si>
  <si>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</si>
  <si>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</si>
  <si>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</si>
  <si>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</si>
  <si>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</si>
  <si>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</si>
  <si>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</si>
  <si>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</si>
  <si>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</si>
  <si>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</si>
  <si>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</si>
  <si>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</si>
  <si>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</si>
  <si>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</si>
  <si>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</si>
  <si>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</si>
  <si>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</si>
  <si>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</si>
  <si>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</si>
  <si>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</si>
  <si>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</si>
  <si>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</si>
  <si>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</si>
  <si>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</si>
  <si>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</si>
  <si>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</si>
  <si>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</si>
  <si>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</si>
  <si>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</si>
  <si>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</si>
  <si>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</si>
  <si>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</si>
  <si>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</si>
  <si>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Baccarat</t>
  </si>
  <si>
    <t xml:space="preserve">   Mini Baccarat Dragon Bonus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</si>
  <si>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</si>
  <si>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</si>
  <si>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</si>
  <si>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</si>
  <si>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</si>
  <si>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>MONTH ENDED:  SEPTEMBER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</si>
</sst>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5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5" borderId="12" xfId="0" applyNumberFormat="1" applyFont="1" applyFill="1" applyBorder="1" applyAlignment="1" applyProtection="1">
      <alignment horizontal="center"/>
      <protection locked="0"/>
    </xf>
    <xf numFmtId="164" fontId="12" fillId="35" borderId="12" xfId="0" applyNumberFormat="1" applyFont="1" applyFill="1" applyBorder="1" applyAlignment="1" applyProtection="1">
      <alignment/>
      <protection locked="0"/>
    </xf>
    <xf numFmtId="4" fontId="12" fillId="35" borderId="12" xfId="0" applyNumberFormat="1" applyFont="1" applyFill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2" fillId="34" borderId="15" xfId="0" applyNumberFormat="1" applyFont="1" applyFill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Continuous"/>
    </xf>
    <xf numFmtId="164" fontId="14" fillId="0" borderId="17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0" fontId="12" fillId="0" borderId="14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164" fontId="17" fillId="0" borderId="18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164" fontId="14" fillId="0" borderId="10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4" fontId="16" fillId="36" borderId="18" xfId="0" applyNumberFormat="1" applyFont="1" applyFill="1" applyBorder="1" applyAlignment="1">
      <alignment horizontal="center"/>
    </xf>
    <xf numFmtId="164" fontId="17" fillId="36" borderId="18" xfId="0" applyNumberFormat="1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">
        <v>162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153</v>
      </c>
      <c r="B9" s="13"/>
      <c r="C9" s="14"/>
      <c r="D9" s="73">
        <v>3</v>
      </c>
      <c r="E9" s="99">
        <v>513128</v>
      </c>
      <c r="F9" s="74">
        <v>175878.5</v>
      </c>
      <c r="G9" s="104">
        <f>F9/E9</f>
        <v>0.3427575575684819</v>
      </c>
      <c r="H9" s="15"/>
    </row>
    <row r="10" spans="1:8" ht="15">
      <c r="A10" s="93" t="s">
        <v>11</v>
      </c>
      <c r="B10" s="13"/>
      <c r="C10" s="14"/>
      <c r="D10" s="73">
        <v>5</v>
      </c>
      <c r="E10" s="99">
        <v>1287224</v>
      </c>
      <c r="F10" s="74">
        <v>47111</v>
      </c>
      <c r="G10" s="104">
        <f>F10/E10</f>
        <v>0.03659891363119395</v>
      </c>
      <c r="H10" s="15"/>
    </row>
    <row r="11" spans="1:8" ht="1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">
      <c r="A13" s="93" t="s">
        <v>74</v>
      </c>
      <c r="B13" s="13"/>
      <c r="C13" s="14"/>
      <c r="D13" s="73">
        <v>11</v>
      </c>
      <c r="E13" s="99">
        <v>1566179</v>
      </c>
      <c r="F13" s="74">
        <v>268683.5</v>
      </c>
      <c r="G13" s="104">
        <f aca="true" t="shared" si="0" ref="G13:G22">F13/E13</f>
        <v>0.17155350697461785</v>
      </c>
      <c r="H13" s="15"/>
    </row>
    <row r="14" spans="1:8" ht="15">
      <c r="A14" s="93" t="s">
        <v>122</v>
      </c>
      <c r="B14" s="13"/>
      <c r="C14" s="14"/>
      <c r="D14" s="73">
        <v>1</v>
      </c>
      <c r="E14" s="99">
        <v>89537</v>
      </c>
      <c r="F14" s="74">
        <v>61378</v>
      </c>
      <c r="G14" s="104">
        <f t="shared" si="0"/>
        <v>0.6855043166512168</v>
      </c>
      <c r="H14" s="15"/>
    </row>
    <row r="15" spans="1:8" ht="15">
      <c r="A15" s="93" t="s">
        <v>114</v>
      </c>
      <c r="B15" s="13"/>
      <c r="C15" s="14"/>
      <c r="D15" s="73">
        <v>1</v>
      </c>
      <c r="E15" s="99">
        <v>117910</v>
      </c>
      <c r="F15" s="74">
        <v>-61976.5</v>
      </c>
      <c r="G15" s="104">
        <f t="shared" si="0"/>
        <v>-0.5256254770587736</v>
      </c>
      <c r="H15" s="15"/>
    </row>
    <row r="16" spans="1:8" ht="15">
      <c r="A16" s="93" t="s">
        <v>123</v>
      </c>
      <c r="B16" s="13"/>
      <c r="C16" s="14"/>
      <c r="D16" s="73">
        <v>2</v>
      </c>
      <c r="E16" s="99">
        <v>2682201</v>
      </c>
      <c r="F16" s="74">
        <v>503533</v>
      </c>
      <c r="G16" s="104">
        <f t="shared" si="0"/>
        <v>0.1877312699532958</v>
      </c>
      <c r="H16" s="15"/>
    </row>
    <row r="17" spans="1:8" ht="15">
      <c r="A17" s="93" t="s">
        <v>154</v>
      </c>
      <c r="B17" s="13"/>
      <c r="C17" s="14"/>
      <c r="D17" s="73">
        <v>4</v>
      </c>
      <c r="E17" s="99">
        <v>3853212</v>
      </c>
      <c r="F17" s="74">
        <v>393484.5</v>
      </c>
      <c r="G17" s="104">
        <f t="shared" si="0"/>
        <v>0.10211857016951052</v>
      </c>
      <c r="H17" s="15"/>
    </row>
    <row r="18" spans="1:8" ht="15">
      <c r="A18" s="93" t="s">
        <v>14</v>
      </c>
      <c r="B18" s="13"/>
      <c r="C18" s="14"/>
      <c r="D18" s="73">
        <v>1</v>
      </c>
      <c r="E18" s="99">
        <v>483411</v>
      </c>
      <c r="F18" s="74">
        <v>152729</v>
      </c>
      <c r="G18" s="104">
        <f t="shared" si="0"/>
        <v>0.3159402661503358</v>
      </c>
      <c r="H18" s="15"/>
    </row>
    <row r="19" spans="1:8" ht="1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">
      <c r="A20" s="70" t="s">
        <v>16</v>
      </c>
      <c r="B20" s="13"/>
      <c r="C20" s="14"/>
      <c r="D20" s="73">
        <v>1</v>
      </c>
      <c r="E20" s="99">
        <v>1378217</v>
      </c>
      <c r="F20" s="74">
        <v>6255.5</v>
      </c>
      <c r="G20" s="104">
        <f t="shared" si="0"/>
        <v>0.004538835321288302</v>
      </c>
      <c r="H20" s="15"/>
    </row>
    <row r="21" spans="1:8" ht="1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">
      <c r="A22" s="93" t="s">
        <v>98</v>
      </c>
      <c r="B22" s="13"/>
      <c r="C22" s="14"/>
      <c r="D22" s="73">
        <v>1</v>
      </c>
      <c r="E22" s="99">
        <v>127885</v>
      </c>
      <c r="F22" s="74">
        <v>96641</v>
      </c>
      <c r="G22" s="104">
        <f t="shared" si="0"/>
        <v>0.7556867498142863</v>
      </c>
      <c r="H22" s="15"/>
    </row>
    <row r="23" spans="1:8" ht="15">
      <c r="A23" s="93" t="s">
        <v>158</v>
      </c>
      <c r="B23" s="13"/>
      <c r="C23" s="14"/>
      <c r="D23" s="73"/>
      <c r="E23" s="99"/>
      <c r="F23" s="74"/>
      <c r="G23" s="104"/>
      <c r="H23" s="15"/>
    </row>
    <row r="24" spans="1:8" ht="15">
      <c r="A24" s="93" t="s">
        <v>150</v>
      </c>
      <c r="B24" s="13"/>
      <c r="C24" s="14"/>
      <c r="D24" s="73"/>
      <c r="E24" s="99"/>
      <c r="F24" s="74"/>
      <c r="G24" s="104"/>
      <c r="H24" s="15"/>
    </row>
    <row r="25" spans="1:8" ht="15">
      <c r="A25" s="94" t="s">
        <v>20</v>
      </c>
      <c r="B25" s="13"/>
      <c r="C25" s="14"/>
      <c r="D25" s="73">
        <v>3</v>
      </c>
      <c r="E25" s="99">
        <v>535411</v>
      </c>
      <c r="F25" s="74">
        <v>120249.5</v>
      </c>
      <c r="G25" s="104">
        <f>F25/E25</f>
        <v>0.22459288285074458</v>
      </c>
      <c r="H25" s="15"/>
    </row>
    <row r="26" spans="1:8" ht="1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">
      <c r="A29" s="70" t="s">
        <v>160</v>
      </c>
      <c r="B29" s="13"/>
      <c r="C29" s="14"/>
      <c r="D29" s="73"/>
      <c r="E29" s="74"/>
      <c r="F29" s="74"/>
      <c r="G29" s="104"/>
      <c r="H29" s="15"/>
    </row>
    <row r="30" spans="1:8" ht="15">
      <c r="A30" s="70" t="s">
        <v>117</v>
      </c>
      <c r="B30" s="13"/>
      <c r="C30" s="14"/>
      <c r="D30" s="73">
        <v>2</v>
      </c>
      <c r="E30" s="74">
        <v>561979</v>
      </c>
      <c r="F30" s="74">
        <v>193319</v>
      </c>
      <c r="G30" s="104">
        <f>F30/E30</f>
        <v>0.34399683973956324</v>
      </c>
      <c r="H30" s="15"/>
    </row>
    <row r="31" spans="1:8" ht="15">
      <c r="A31" s="70" t="s">
        <v>19</v>
      </c>
      <c r="B31" s="13"/>
      <c r="C31" s="14"/>
      <c r="D31" s="73">
        <v>1</v>
      </c>
      <c r="E31" s="74">
        <v>204917</v>
      </c>
      <c r="F31" s="74">
        <v>61356</v>
      </c>
      <c r="G31" s="104">
        <f>F31/E31</f>
        <v>0.2994187890706969</v>
      </c>
      <c r="H31" s="15"/>
    </row>
    <row r="32" spans="1:8" ht="15">
      <c r="A32" s="70" t="s">
        <v>149</v>
      </c>
      <c r="B32" s="13"/>
      <c r="C32" s="14"/>
      <c r="D32" s="73"/>
      <c r="E32" s="74"/>
      <c r="F32" s="74"/>
      <c r="G32" s="104"/>
      <c r="H32" s="15"/>
    </row>
    <row r="33" spans="1:8" ht="15">
      <c r="A33" s="70" t="s">
        <v>161</v>
      </c>
      <c r="B33" s="13"/>
      <c r="C33" s="14"/>
      <c r="D33" s="73"/>
      <c r="E33" s="74"/>
      <c r="F33" s="74"/>
      <c r="G33" s="104"/>
      <c r="H33" s="15"/>
    </row>
    <row r="34" spans="1:8" ht="1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36</v>
      </c>
      <c r="E39" s="82">
        <f>SUM(E9:E38)</f>
        <v>13401211</v>
      </c>
      <c r="F39" s="82">
        <f>SUM(F9:F38)</f>
        <v>2018642</v>
      </c>
      <c r="G39" s="106">
        <f>F39/E39</f>
        <v>0.15063131234930932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">
      <c r="A44" s="27" t="s">
        <v>10</v>
      </c>
      <c r="B44" s="28"/>
      <c r="C44" s="14"/>
      <c r="D44" s="73"/>
      <c r="E44" s="111">
        <v>474640.54</v>
      </c>
      <c r="F44" s="74">
        <v>20229.88</v>
      </c>
      <c r="G44" s="104">
        <f>1-(+F44/E44)</f>
        <v>0.9573785248095327</v>
      </c>
      <c r="H44" s="2"/>
    </row>
    <row r="45" spans="1:8" ht="15">
      <c r="A45" s="27" t="s">
        <v>110</v>
      </c>
      <c r="B45" s="28"/>
      <c r="C45" s="14"/>
      <c r="D45" s="73"/>
      <c r="E45" s="111">
        <v>34771.5</v>
      </c>
      <c r="F45" s="74">
        <v>2795</v>
      </c>
      <c r="G45" s="104">
        <f>1-(+F45/E45)</f>
        <v>0.9196180780236688</v>
      </c>
      <c r="H45" s="2"/>
    </row>
    <row r="46" spans="1:8" ht="15">
      <c r="A46" s="27" t="s">
        <v>20</v>
      </c>
      <c r="B46" s="28"/>
      <c r="C46" s="14"/>
      <c r="D46" s="73"/>
      <c r="E46" s="111">
        <v>1089302.2</v>
      </c>
      <c r="F46" s="74">
        <v>51663.29</v>
      </c>
      <c r="G46" s="104">
        <f>1-(+F46/E46)</f>
        <v>0.9525721236953345</v>
      </c>
      <c r="H46" s="2"/>
    </row>
    <row r="47" spans="1:8" ht="15">
      <c r="A47" s="27" t="s">
        <v>14</v>
      </c>
      <c r="B47" s="28"/>
      <c r="C47" s="14"/>
      <c r="D47" s="73"/>
      <c r="E47" s="111">
        <v>48329.01</v>
      </c>
      <c r="F47" s="74">
        <v>3091.45</v>
      </c>
      <c r="G47" s="104">
        <f>1-(+F47/E47)</f>
        <v>0.9360332438011869</v>
      </c>
      <c r="H47" s="2"/>
    </row>
    <row r="48" spans="1:8" ht="15">
      <c r="A48" s="27" t="s">
        <v>155</v>
      </c>
      <c r="B48" s="28"/>
      <c r="C48" s="14"/>
      <c r="D48" s="73"/>
      <c r="E48" s="111">
        <v>204447.79</v>
      </c>
      <c r="F48" s="74">
        <v>-497.6</v>
      </c>
      <c r="G48" s="104">
        <f>1-(+F48/E48)</f>
        <v>1.0024338732152596</v>
      </c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">
      <c r="A52" s="32"/>
      <c r="B52" s="18"/>
      <c r="C52" s="14"/>
      <c r="D52" s="77"/>
      <c r="E52" s="80"/>
      <c r="F52" s="80"/>
      <c r="G52" s="105"/>
      <c r="H52" s="2"/>
    </row>
    <row r="53" spans="1:8" ht="15">
      <c r="A53" s="20" t="s">
        <v>141</v>
      </c>
      <c r="B53" s="20"/>
      <c r="C53" s="21"/>
      <c r="D53" s="138">
        <v>12</v>
      </c>
      <c r="E53" s="139">
        <f>SUM(E44:E52)</f>
        <v>1851491.04</v>
      </c>
      <c r="F53" s="139">
        <f>SUM(F44:F52)</f>
        <v>77282.01999999999</v>
      </c>
      <c r="G53" s="110">
        <f>1-(+F53/E53)</f>
        <v>0.9582595765626821</v>
      </c>
      <c r="H53" s="2"/>
    </row>
    <row r="54" spans="1:8" ht="15">
      <c r="A54" s="22"/>
      <c r="B54" s="22"/>
      <c r="C54" s="22"/>
      <c r="D54" s="136"/>
      <c r="E54" s="137"/>
      <c r="F54" s="107"/>
      <c r="G54" s="107"/>
      <c r="H54" s="2"/>
    </row>
    <row r="55" spans="1:8" ht="17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">
      <c r="A58" s="27" t="s">
        <v>33</v>
      </c>
      <c r="B58" s="28"/>
      <c r="C58" s="14"/>
      <c r="D58" s="73">
        <v>100</v>
      </c>
      <c r="E58" s="74">
        <v>11545197.8</v>
      </c>
      <c r="F58" s="74">
        <v>666434.53</v>
      </c>
      <c r="G58" s="104">
        <f>1-(+F58/E58)</f>
        <v>0.9422760405196349</v>
      </c>
      <c r="H58" s="15"/>
    </row>
    <row r="59" spans="1:8" ht="15">
      <c r="A59" s="27" t="s">
        <v>34</v>
      </c>
      <c r="B59" s="28"/>
      <c r="C59" s="14"/>
      <c r="D59" s="73">
        <v>8</v>
      </c>
      <c r="E59" s="74">
        <v>6525461.46</v>
      </c>
      <c r="F59" s="74">
        <v>531775.25</v>
      </c>
      <c r="G59" s="104">
        <f aca="true" t="shared" si="1" ref="G59:G66">1-(+F59/E59)</f>
        <v>0.9185076406841578</v>
      </c>
      <c r="H59" s="15"/>
    </row>
    <row r="60" spans="1:8" ht="15">
      <c r="A60" s="27" t="s">
        <v>35</v>
      </c>
      <c r="B60" s="28"/>
      <c r="C60" s="14"/>
      <c r="D60" s="73">
        <v>73</v>
      </c>
      <c r="E60" s="74">
        <v>5368401.75</v>
      </c>
      <c r="F60" s="74">
        <v>385141.68</v>
      </c>
      <c r="G60" s="104">
        <f t="shared" si="1"/>
        <v>0.9282576643970433</v>
      </c>
      <c r="H60" s="15"/>
    </row>
    <row r="61" spans="1:8" ht="15">
      <c r="A61" s="27" t="s">
        <v>36</v>
      </c>
      <c r="B61" s="28"/>
      <c r="C61" s="14"/>
      <c r="D61" s="73">
        <v>1</v>
      </c>
      <c r="E61" s="74">
        <v>437302.5</v>
      </c>
      <c r="F61" s="74">
        <v>28785</v>
      </c>
      <c r="G61" s="104">
        <f t="shared" si="1"/>
        <v>0.9341759994511808</v>
      </c>
      <c r="H61" s="15"/>
    </row>
    <row r="62" spans="1:8" ht="15">
      <c r="A62" s="27" t="s">
        <v>37</v>
      </c>
      <c r="B62" s="28"/>
      <c r="C62" s="14"/>
      <c r="D62" s="73">
        <v>115</v>
      </c>
      <c r="E62" s="74">
        <v>11885194.18</v>
      </c>
      <c r="F62" s="74">
        <v>873028.07</v>
      </c>
      <c r="G62" s="104">
        <f t="shared" si="1"/>
        <v>0.9265449047968353</v>
      </c>
      <c r="H62" s="15"/>
    </row>
    <row r="63" spans="1:8" ht="15">
      <c r="A63" s="27" t="s">
        <v>38</v>
      </c>
      <c r="B63" s="28"/>
      <c r="C63" s="14"/>
      <c r="D63" s="73">
        <v>9</v>
      </c>
      <c r="E63" s="74">
        <v>1363829</v>
      </c>
      <c r="F63" s="74">
        <v>130818</v>
      </c>
      <c r="G63" s="104">
        <f t="shared" si="1"/>
        <v>0.9040803502491881</v>
      </c>
      <c r="H63" s="15"/>
    </row>
    <row r="64" spans="1:8" ht="15">
      <c r="A64" s="27" t="s">
        <v>39</v>
      </c>
      <c r="B64" s="28"/>
      <c r="C64" s="14"/>
      <c r="D64" s="73">
        <v>14</v>
      </c>
      <c r="E64" s="74">
        <v>1046171.27</v>
      </c>
      <c r="F64" s="74">
        <v>102414.27</v>
      </c>
      <c r="G64" s="104">
        <f t="shared" si="1"/>
        <v>0.902105637062658</v>
      </c>
      <c r="H64" s="15"/>
    </row>
    <row r="65" spans="1:8" ht="15">
      <c r="A65" s="27" t="s">
        <v>40</v>
      </c>
      <c r="B65" s="28"/>
      <c r="C65" s="14"/>
      <c r="D65" s="73"/>
      <c r="E65" s="74"/>
      <c r="F65" s="74"/>
      <c r="G65" s="104"/>
      <c r="H65" s="15"/>
    </row>
    <row r="66" spans="1:8" ht="15">
      <c r="A66" s="54" t="s">
        <v>41</v>
      </c>
      <c r="B66" s="28"/>
      <c r="C66" s="14"/>
      <c r="D66" s="73">
        <v>2</v>
      </c>
      <c r="E66" s="74">
        <v>121775</v>
      </c>
      <c r="F66" s="74">
        <v>17425</v>
      </c>
      <c r="G66" s="104">
        <f t="shared" si="1"/>
        <v>0.8569082323958119</v>
      </c>
      <c r="H66" s="15"/>
    </row>
    <row r="67" spans="1:8" ht="15">
      <c r="A67" s="55" t="s">
        <v>60</v>
      </c>
      <c r="B67" s="28"/>
      <c r="C67" s="14"/>
      <c r="D67" s="73"/>
      <c r="E67" s="74"/>
      <c r="F67" s="74"/>
      <c r="G67" s="104"/>
      <c r="H67" s="15"/>
    </row>
    <row r="68" spans="1:8" ht="15">
      <c r="A68" s="27" t="s">
        <v>99</v>
      </c>
      <c r="B68" s="28"/>
      <c r="C68" s="14"/>
      <c r="D68" s="73">
        <v>778</v>
      </c>
      <c r="E68" s="74">
        <v>82552270.66</v>
      </c>
      <c r="F68" s="74">
        <v>9043420.33</v>
      </c>
      <c r="G68" s="104">
        <f>1-(+F68/E68)</f>
        <v>0.890452191590874</v>
      </c>
      <c r="H68" s="15"/>
    </row>
    <row r="69" spans="1:8" ht="15">
      <c r="A69" s="71" t="s">
        <v>100</v>
      </c>
      <c r="B69" s="30"/>
      <c r="C69" s="14"/>
      <c r="D69" s="73"/>
      <c r="E69" s="74"/>
      <c r="F69" s="74"/>
      <c r="G69" s="104"/>
      <c r="H69" s="15"/>
    </row>
    <row r="70" spans="1:8" ht="15">
      <c r="A70" s="16" t="s">
        <v>43</v>
      </c>
      <c r="B70" s="28"/>
      <c r="C70" s="14"/>
      <c r="D70" s="77"/>
      <c r="E70" s="96"/>
      <c r="F70" s="74"/>
      <c r="G70" s="105"/>
      <c r="H70" s="15"/>
    </row>
    <row r="71" spans="1:8" ht="15">
      <c r="A71" s="16" t="s">
        <v>44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30</v>
      </c>
      <c r="B72" s="28"/>
      <c r="C72" s="14"/>
      <c r="D72" s="77"/>
      <c r="E72" s="95"/>
      <c r="F72" s="74"/>
      <c r="G72" s="105"/>
      <c r="H72" s="15"/>
    </row>
    <row r="73" spans="1:8" ht="15">
      <c r="A73" s="32"/>
      <c r="B73" s="18"/>
      <c r="C73" s="14"/>
      <c r="D73" s="77"/>
      <c r="E73" s="95"/>
      <c r="F73" s="74"/>
      <c r="G73" s="105"/>
      <c r="H73" s="15"/>
    </row>
    <row r="74" spans="1:8" ht="15">
      <c r="A74" s="20" t="s">
        <v>45</v>
      </c>
      <c r="B74" s="20"/>
      <c r="C74" s="21"/>
      <c r="D74" s="77"/>
      <c r="E74" s="80"/>
      <c r="F74" s="80"/>
      <c r="G74" s="105"/>
      <c r="H74" s="15"/>
    </row>
    <row r="75" spans="1:8" ht="15">
      <c r="A75" s="33"/>
      <c r="B75" s="33"/>
      <c r="C75" s="33"/>
      <c r="D75" s="81">
        <f>SUM(D58:D71)</f>
        <v>1100</v>
      </c>
      <c r="E75" s="82">
        <f>SUM(E58:E74)</f>
        <v>120845603.62</v>
      </c>
      <c r="F75" s="82">
        <f>SUM(F58:F74)</f>
        <v>11779242.129999999</v>
      </c>
      <c r="G75" s="110">
        <f>1-(+F75/E75)</f>
        <v>0.902526515014647</v>
      </c>
      <c r="H75" s="2"/>
    </row>
    <row r="76" spans="1:8" ht="17.25">
      <c r="A76" s="35" t="s">
        <v>46</v>
      </c>
      <c r="B76" s="36"/>
      <c r="C76" s="36"/>
      <c r="D76" s="91"/>
      <c r="E76" s="92"/>
      <c r="F76" s="34"/>
      <c r="G76" s="34"/>
      <c r="H76" s="2"/>
    </row>
    <row r="77" spans="1:8" ht="17.25">
      <c r="A77" s="38"/>
      <c r="B77" s="39"/>
      <c r="C77" s="39"/>
      <c r="D77" s="36"/>
      <c r="E77" s="36"/>
      <c r="F77" s="37">
        <f>F75+F39+F53</f>
        <v>13875166.149999999</v>
      </c>
      <c r="G77" s="36"/>
      <c r="H77" s="2"/>
    </row>
    <row r="78" spans="1:8" ht="17.25">
      <c r="A78" s="38"/>
      <c r="B78" s="39"/>
      <c r="C78" s="39"/>
      <c r="D78" s="36"/>
      <c r="E78" s="36"/>
      <c r="F78" s="37"/>
      <c r="G78" s="36"/>
      <c r="H78" s="2"/>
    </row>
    <row r="79" spans="1:8" ht="1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">
      <c r="A82" s="4"/>
      <c r="B82" s="40"/>
      <c r="C82" s="40"/>
      <c r="D82" s="40"/>
      <c r="E82" s="40"/>
      <c r="F82" s="41"/>
      <c r="G82" s="40"/>
      <c r="H82" s="2"/>
    </row>
    <row r="83" spans="1:8" ht="17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7.25">
      <c r="A84" s="43"/>
      <c r="B84" s="39"/>
      <c r="C84" s="39"/>
      <c r="D84" s="39"/>
      <c r="E84" s="37"/>
      <c r="F84" s="2"/>
      <c r="G84" s="2"/>
      <c r="H84" s="2"/>
    </row>
    <row r="85" spans="1:8" ht="17.25">
      <c r="A85" s="116"/>
      <c r="B85" s="117"/>
      <c r="C85" s="117"/>
      <c r="D85" s="117"/>
      <c r="E85" s="37"/>
      <c r="F85" s="2"/>
      <c r="G85" s="2"/>
      <c r="H85" s="2"/>
    </row>
    <row r="86" spans="1:8" ht="17.25">
      <c r="A86" s="43"/>
      <c r="B86" s="39"/>
      <c r="C86" s="39"/>
      <c r="D86" s="39"/>
      <c r="E86" s="44"/>
      <c r="F86" s="2"/>
      <c r="G86" s="2"/>
      <c r="H86" s="2"/>
    </row>
    <row r="87" spans="1:8" ht="17.25">
      <c r="A87" s="43"/>
      <c r="B87" s="39"/>
      <c r="C87" s="39"/>
      <c r="D87" s="39"/>
      <c r="E87" s="45"/>
      <c r="F87" s="2"/>
      <c r="G87" s="2"/>
      <c r="H87" s="2"/>
    </row>
    <row r="88" spans="1:8" ht="17.25">
      <c r="A88" s="43"/>
      <c r="B88" s="39"/>
      <c r="C88" s="39"/>
      <c r="D88" s="39"/>
      <c r="E88" s="46"/>
      <c r="F88" s="2"/>
      <c r="G88" s="2"/>
      <c r="H88" s="2"/>
    </row>
    <row r="89" spans="1:8" ht="17.25">
      <c r="A89" s="43"/>
      <c r="B89" s="39"/>
      <c r="C89" s="39"/>
      <c r="D89" s="39"/>
      <c r="E89" s="37"/>
      <c r="F89" s="2"/>
      <c r="G89" s="2"/>
      <c r="H89" s="2"/>
    </row>
    <row r="90" spans="1:8" ht="17.25">
      <c r="A90" s="43"/>
      <c r="B90" s="39"/>
      <c r="C90" s="39"/>
      <c r="D90" s="39"/>
      <c r="E90" s="37"/>
      <c r="F90" s="2"/>
      <c r="G90" s="2"/>
      <c r="H90" s="2"/>
    </row>
    <row r="91" spans="1:8" ht="17.25">
      <c r="A91" s="43"/>
      <c r="B91" s="39"/>
      <c r="C91" s="39"/>
      <c r="D91" s="39"/>
      <c r="E91" s="44"/>
      <c r="F91" s="2"/>
      <c r="G91" s="2"/>
      <c r="H91" s="2"/>
    </row>
    <row r="92" spans="1:8" ht="17.25">
      <c r="A92" s="43"/>
      <c r="B92" s="39"/>
      <c r="C92" s="39"/>
      <c r="D92" s="39"/>
      <c r="E92" s="45"/>
      <c r="F92" s="2"/>
      <c r="G92" s="2"/>
      <c r="H92" s="2"/>
    </row>
    <row r="93" spans="1:8" ht="17.25">
      <c r="A93" s="43"/>
      <c r="B93" s="39"/>
      <c r="C93" s="39"/>
      <c r="D93" s="39"/>
      <c r="E93" s="45"/>
      <c r="F93" s="2"/>
      <c r="G93" s="2"/>
      <c r="H93" s="2"/>
    </row>
    <row r="94" spans="1:8" ht="17.25">
      <c r="A94" s="43"/>
      <c r="B94" s="39"/>
      <c r="C94" s="39"/>
      <c r="D94" s="39"/>
      <c r="E94" s="45"/>
      <c r="F94" s="2"/>
      <c r="G94" s="2"/>
      <c r="H94" s="2"/>
    </row>
    <row r="95" spans="1:8" ht="17.25">
      <c r="A95" s="43"/>
      <c r="B95" s="39"/>
      <c r="C95" s="39"/>
      <c r="D95" s="39"/>
      <c r="E95" s="47"/>
      <c r="F95" s="2"/>
      <c r="G95" s="2"/>
      <c r="H95" s="2"/>
    </row>
    <row r="96" spans="1:8" ht="17.25">
      <c r="A96" s="43"/>
      <c r="B96" s="39"/>
      <c r="C96" s="39"/>
      <c r="D96" s="39"/>
      <c r="E96" s="39"/>
      <c r="F96" s="2"/>
      <c r="G96" s="2"/>
      <c r="H96" s="2"/>
    </row>
    <row r="97" spans="1:8" ht="15">
      <c r="A97" s="48"/>
      <c r="B97" s="2"/>
      <c r="C97" s="2"/>
      <c r="D97" s="2"/>
      <c r="E97" s="2"/>
      <c r="F97" s="2"/>
      <c r="G97" s="2"/>
      <c r="H97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SEPTEMBER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1"/>
      <c r="B5" s="118"/>
      <c r="C5" s="4"/>
      <c r="D5" s="6" t="s">
        <v>159</v>
      </c>
      <c r="E5" s="7"/>
      <c r="F5" s="8"/>
      <c r="G5" s="5"/>
      <c r="H5" s="2"/>
    </row>
    <row r="6" spans="1:8" ht="17.25">
      <c r="A6" s="23" t="s">
        <v>3</v>
      </c>
      <c r="B6" s="118"/>
      <c r="C6" s="4"/>
      <c r="D6" s="4"/>
      <c r="E6" s="4"/>
      <c r="F6" s="5"/>
      <c r="G6" s="5"/>
      <c r="H6" s="2"/>
    </row>
    <row r="7" spans="1:8" ht="1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">
      <c r="A10" s="93" t="s">
        <v>11</v>
      </c>
      <c r="B10" s="13"/>
      <c r="C10" s="14"/>
      <c r="D10" s="73">
        <v>2</v>
      </c>
      <c r="E10" s="74">
        <v>167965</v>
      </c>
      <c r="F10" s="74">
        <v>-46652.5</v>
      </c>
      <c r="G10" s="104">
        <f>F10/E10</f>
        <v>-0.27775131723871044</v>
      </c>
      <c r="H10" s="15"/>
    </row>
    <row r="11" spans="1:8" ht="15">
      <c r="A11" s="93" t="s">
        <v>121</v>
      </c>
      <c r="B11" s="13"/>
      <c r="C11" s="14"/>
      <c r="D11" s="73"/>
      <c r="E11" s="74"/>
      <c r="F11" s="74"/>
      <c r="G11" s="104"/>
      <c r="H11" s="15"/>
    </row>
    <row r="12" spans="1:8" ht="15">
      <c r="A12" s="93" t="s">
        <v>25</v>
      </c>
      <c r="B12" s="13"/>
      <c r="C12" s="14"/>
      <c r="D12" s="73">
        <v>1</v>
      </c>
      <c r="E12" s="74">
        <v>77083</v>
      </c>
      <c r="F12" s="74">
        <v>31735</v>
      </c>
      <c r="G12" s="104">
        <f>F12/E12</f>
        <v>0.4116990776176329</v>
      </c>
      <c r="H12" s="15"/>
    </row>
    <row r="13" spans="1:8" ht="1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">
      <c r="A15" s="93" t="s">
        <v>109</v>
      </c>
      <c r="B15" s="13"/>
      <c r="C15" s="14"/>
      <c r="D15" s="73">
        <v>8</v>
      </c>
      <c r="E15" s="74">
        <f>1492302+69095</f>
        <v>1561397</v>
      </c>
      <c r="F15" s="74">
        <f>292143+125157.5</f>
        <v>417300.5</v>
      </c>
      <c r="G15" s="104">
        <f>F15/E15</f>
        <v>0.26726098487444255</v>
      </c>
      <c r="H15" s="15"/>
    </row>
    <row r="16" spans="1:8" ht="15">
      <c r="A16" s="93" t="s">
        <v>104</v>
      </c>
      <c r="B16" s="13"/>
      <c r="C16" s="14"/>
      <c r="D16" s="73">
        <v>4</v>
      </c>
      <c r="E16" s="74">
        <v>558405</v>
      </c>
      <c r="F16" s="74">
        <v>178057.5</v>
      </c>
      <c r="G16" s="104">
        <f>F16/E16</f>
        <v>0.3188680258951836</v>
      </c>
      <c r="H16" s="15"/>
    </row>
    <row r="17" spans="1:8" ht="1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">
      <c r="A18" s="70" t="s">
        <v>115</v>
      </c>
      <c r="B18" s="13"/>
      <c r="C18" s="14"/>
      <c r="D18" s="73"/>
      <c r="E18" s="74"/>
      <c r="F18" s="74"/>
      <c r="G18" s="104"/>
      <c r="H18" s="15"/>
    </row>
    <row r="19" spans="1:8" ht="15">
      <c r="A19" s="70" t="s">
        <v>14</v>
      </c>
      <c r="B19" s="13"/>
      <c r="C19" s="14"/>
      <c r="D19" s="73">
        <v>1</v>
      </c>
      <c r="E19" s="74">
        <v>119123</v>
      </c>
      <c r="F19" s="74">
        <v>-17473</v>
      </c>
      <c r="G19" s="104">
        <f>F19/E19</f>
        <v>-0.14668032202009687</v>
      </c>
      <c r="H19" s="15"/>
    </row>
    <row r="20" spans="1:8" ht="15">
      <c r="A20" s="93" t="s">
        <v>15</v>
      </c>
      <c r="B20" s="13"/>
      <c r="C20" s="14"/>
      <c r="D20" s="73">
        <v>2</v>
      </c>
      <c r="E20" s="74">
        <v>1020056</v>
      </c>
      <c r="F20" s="74">
        <v>277118</v>
      </c>
      <c r="G20" s="104">
        <f>F20/E20</f>
        <v>0.2716693985428251</v>
      </c>
      <c r="H20" s="15"/>
    </row>
    <row r="21" spans="1:8" ht="1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">
      <c r="A23" s="93" t="s">
        <v>116</v>
      </c>
      <c r="B23" s="13"/>
      <c r="C23" s="14"/>
      <c r="D23" s="73"/>
      <c r="E23" s="74"/>
      <c r="F23" s="74"/>
      <c r="G23" s="104"/>
      <c r="H23" s="15"/>
    </row>
    <row r="24" spans="1:8" ht="1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">
      <c r="A25" s="94" t="s">
        <v>20</v>
      </c>
      <c r="B25" s="13"/>
      <c r="C25" s="14"/>
      <c r="D25" s="73">
        <v>3</v>
      </c>
      <c r="E25" s="74">
        <v>613335</v>
      </c>
      <c r="F25" s="74">
        <v>62117</v>
      </c>
      <c r="G25" s="104">
        <f>F25/E25</f>
        <v>0.10127744218086364</v>
      </c>
      <c r="H25" s="15"/>
    </row>
    <row r="26" spans="1:8" ht="15">
      <c r="A26" s="94" t="s">
        <v>21</v>
      </c>
      <c r="B26" s="13"/>
      <c r="C26" s="14"/>
      <c r="D26" s="73">
        <v>9</v>
      </c>
      <c r="E26" s="74">
        <v>110026</v>
      </c>
      <c r="F26" s="74">
        <v>110026</v>
      </c>
      <c r="G26" s="104">
        <f>F26/E26</f>
        <v>1</v>
      </c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>
        <v>21150</v>
      </c>
      <c r="F28" s="74">
        <v>15900</v>
      </c>
      <c r="G28" s="104">
        <f>F28/E28</f>
        <v>0.75177304964539</v>
      </c>
      <c r="H28" s="15"/>
    </row>
    <row r="29" spans="1:8" ht="15">
      <c r="A29" s="70" t="s">
        <v>24</v>
      </c>
      <c r="B29" s="13"/>
      <c r="C29" s="14"/>
      <c r="D29" s="73">
        <v>1</v>
      </c>
      <c r="E29" s="74">
        <v>162302</v>
      </c>
      <c r="F29" s="74">
        <v>77051</v>
      </c>
      <c r="G29" s="104">
        <f aca="true" t="shared" si="0" ref="G29:G34">F29/E29</f>
        <v>0.47473845054281527</v>
      </c>
      <c r="H29" s="15"/>
    </row>
    <row r="30" spans="1:8" ht="1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">
      <c r="A32" s="70" t="s">
        <v>111</v>
      </c>
      <c r="B32" s="13"/>
      <c r="C32" s="14"/>
      <c r="D32" s="73"/>
      <c r="E32" s="74"/>
      <c r="F32" s="74"/>
      <c r="G32" s="104"/>
      <c r="H32" s="15"/>
    </row>
    <row r="33" spans="1:8" ht="15">
      <c r="A33" s="70" t="s">
        <v>27</v>
      </c>
      <c r="B33" s="13"/>
      <c r="C33" s="14"/>
      <c r="D33" s="73">
        <v>1</v>
      </c>
      <c r="E33" s="74">
        <v>353661</v>
      </c>
      <c r="F33" s="74">
        <v>70559.5</v>
      </c>
      <c r="G33" s="104">
        <f t="shared" si="0"/>
        <v>0.1995116792634755</v>
      </c>
      <c r="H33" s="15"/>
    </row>
    <row r="34" spans="1:8" ht="15">
      <c r="A34" s="70" t="s">
        <v>76</v>
      </c>
      <c r="B34" s="13"/>
      <c r="C34" s="14"/>
      <c r="D34" s="73">
        <v>2</v>
      </c>
      <c r="E34" s="74">
        <v>815999</v>
      </c>
      <c r="F34" s="74">
        <v>138311</v>
      </c>
      <c r="G34" s="104">
        <f t="shared" si="0"/>
        <v>0.1694989822291449</v>
      </c>
      <c r="H34" s="15"/>
    </row>
    <row r="35" spans="1:8" ht="15">
      <c r="A35" s="16" t="s">
        <v>28</v>
      </c>
      <c r="B35" s="13"/>
      <c r="C35" s="14"/>
      <c r="D35" s="77"/>
      <c r="E35" s="95">
        <v>22100</v>
      </c>
      <c r="F35" s="74">
        <v>4420</v>
      </c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34</v>
      </c>
      <c r="E39" s="82">
        <f>SUM(E9:E38)</f>
        <v>5602602</v>
      </c>
      <c r="F39" s="82">
        <f>SUM(F9:F38)</f>
        <v>1318470</v>
      </c>
      <c r="G39" s="106">
        <f>F39/E39</f>
        <v>0.23533172622292284</v>
      </c>
      <c r="H39" s="15"/>
    </row>
    <row r="40" spans="1:8" ht="15">
      <c r="A40" s="120"/>
      <c r="B40" s="121"/>
      <c r="C40" s="22"/>
      <c r="D40" s="122"/>
      <c r="E40" s="123"/>
      <c r="F40" s="123"/>
      <c r="G40" s="124"/>
      <c r="H40" s="2"/>
    </row>
    <row r="41" spans="1:8" ht="17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">
      <c r="A42" s="26"/>
      <c r="B42" s="26"/>
      <c r="C42" s="14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">
      <c r="A44" s="27" t="s">
        <v>33</v>
      </c>
      <c r="B44" s="28"/>
      <c r="C44" s="14"/>
      <c r="D44" s="73">
        <v>40</v>
      </c>
      <c r="E44" s="111">
        <v>6828793</v>
      </c>
      <c r="F44" s="74">
        <v>286105.15</v>
      </c>
      <c r="G44" s="104">
        <f>1-(+F44/E44)</f>
        <v>0.9581031157336296</v>
      </c>
      <c r="H44" s="15"/>
    </row>
    <row r="45" spans="1:8" ht="15">
      <c r="A45" s="27" t="s">
        <v>34</v>
      </c>
      <c r="B45" s="28"/>
      <c r="C45" s="14"/>
      <c r="D45" s="73">
        <v>13</v>
      </c>
      <c r="E45" s="111">
        <v>4794861.39</v>
      </c>
      <c r="F45" s="74">
        <v>476608.83</v>
      </c>
      <c r="G45" s="104">
        <f>1-(+F45/E45)</f>
        <v>0.9006000817888085</v>
      </c>
      <c r="H45" s="15"/>
    </row>
    <row r="46" spans="1:8" ht="15">
      <c r="A46" s="27" t="s">
        <v>35</v>
      </c>
      <c r="B46" s="28"/>
      <c r="C46" s="14"/>
      <c r="D46" s="73">
        <v>86</v>
      </c>
      <c r="E46" s="111">
        <v>5970880</v>
      </c>
      <c r="F46" s="74">
        <v>408744.24</v>
      </c>
      <c r="G46" s="104">
        <f>1-(+F46/E46)</f>
        <v>0.9315437188488129</v>
      </c>
      <c r="H46" s="15"/>
    </row>
    <row r="47" spans="1:8" ht="15">
      <c r="A47" s="27" t="s">
        <v>36</v>
      </c>
      <c r="B47" s="28"/>
      <c r="C47" s="14"/>
      <c r="D47" s="73">
        <v>5</v>
      </c>
      <c r="E47" s="111">
        <v>2614440.5</v>
      </c>
      <c r="F47" s="74">
        <v>49531</v>
      </c>
      <c r="G47" s="104">
        <f>1-(+F47/E47)</f>
        <v>0.9810548375455475</v>
      </c>
      <c r="H47" s="15"/>
    </row>
    <row r="48" spans="1:8" ht="15">
      <c r="A48" s="27" t="s">
        <v>37</v>
      </c>
      <c r="B48" s="28"/>
      <c r="C48" s="14"/>
      <c r="D48" s="73">
        <v>78</v>
      </c>
      <c r="E48" s="111">
        <v>14392335.73</v>
      </c>
      <c r="F48" s="74">
        <v>1115833.95</v>
      </c>
      <c r="G48" s="104">
        <f aca="true" t="shared" si="1" ref="G48:G54">1-(+F48/E48)</f>
        <v>0.9224702667493986</v>
      </c>
      <c r="H48" s="15"/>
    </row>
    <row r="49" spans="1:8" ht="15">
      <c r="A49" s="27" t="s">
        <v>38</v>
      </c>
      <c r="B49" s="28"/>
      <c r="C49" s="14"/>
      <c r="D49" s="73">
        <v>3</v>
      </c>
      <c r="E49" s="111">
        <v>687333</v>
      </c>
      <c r="F49" s="74">
        <v>61936</v>
      </c>
      <c r="G49" s="104">
        <f t="shared" si="1"/>
        <v>0.9098893840394685</v>
      </c>
      <c r="H49" s="2"/>
    </row>
    <row r="50" spans="1:8" ht="15">
      <c r="A50" s="27" t="s">
        <v>39</v>
      </c>
      <c r="B50" s="28"/>
      <c r="C50" s="21"/>
      <c r="D50" s="73">
        <v>10</v>
      </c>
      <c r="E50" s="111">
        <v>1157165</v>
      </c>
      <c r="F50" s="74">
        <v>83132.59</v>
      </c>
      <c r="G50" s="104">
        <f t="shared" si="1"/>
        <v>0.9281583957344026</v>
      </c>
      <c r="H50" s="2"/>
    </row>
    <row r="51" spans="1:8" ht="1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7.25">
      <c r="A52" s="54" t="s">
        <v>41</v>
      </c>
      <c r="B52" s="28"/>
      <c r="C52" s="36"/>
      <c r="D52" s="73">
        <v>3</v>
      </c>
      <c r="E52" s="111">
        <v>193850</v>
      </c>
      <c r="F52" s="74">
        <v>4675</v>
      </c>
      <c r="G52" s="104">
        <f t="shared" si="1"/>
        <v>0.9758834150116069</v>
      </c>
      <c r="H52" s="2"/>
    </row>
    <row r="53" spans="1:8" ht="17.25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">
      <c r="A54" s="27" t="s">
        <v>99</v>
      </c>
      <c r="B54" s="28"/>
      <c r="C54" s="40"/>
      <c r="D54" s="73">
        <v>831</v>
      </c>
      <c r="E54" s="111">
        <v>82067581</v>
      </c>
      <c r="F54" s="74">
        <v>9716911.75</v>
      </c>
      <c r="G54" s="104">
        <f t="shared" si="1"/>
        <v>0.8815986576965148</v>
      </c>
      <c r="H54" s="2"/>
    </row>
    <row r="55" spans="1:8" ht="1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7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7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7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7.25">
      <c r="A60" s="32"/>
      <c r="B60" s="18"/>
      <c r="C60" s="39"/>
      <c r="D60" s="77"/>
      <c r="E60" s="80"/>
      <c r="F60" s="80"/>
      <c r="G60" s="105"/>
      <c r="H60" s="2"/>
    </row>
    <row r="61" spans="1:8" ht="17.25">
      <c r="A61" s="20" t="s">
        <v>45</v>
      </c>
      <c r="B61" s="20"/>
      <c r="C61" s="39"/>
      <c r="D61" s="81">
        <f>SUM(D44:D57)</f>
        <v>1069</v>
      </c>
      <c r="E61" s="82">
        <f>SUM(E44:E60)</f>
        <v>118707239.62</v>
      </c>
      <c r="F61" s="82">
        <f>SUM(F44:F60)</f>
        <v>12203478.51</v>
      </c>
      <c r="G61" s="110">
        <f>1-(+F61/E61)</f>
        <v>0.8971968470578104</v>
      </c>
      <c r="H61" s="2"/>
    </row>
    <row r="62" spans="1:8" ht="17.25">
      <c r="A62" s="33"/>
      <c r="B62" s="33"/>
      <c r="C62" s="39"/>
      <c r="D62" s="91"/>
      <c r="E62" s="92"/>
      <c r="F62" s="34"/>
      <c r="G62" s="34"/>
      <c r="H62" s="2"/>
    </row>
    <row r="63" spans="1:8" ht="17.25">
      <c r="A63" s="35" t="s">
        <v>46</v>
      </c>
      <c r="B63" s="36"/>
      <c r="C63" s="39"/>
      <c r="D63" s="36"/>
      <c r="E63" s="36"/>
      <c r="F63" s="37">
        <f>F61+F39</f>
        <v>13521948.51</v>
      </c>
      <c r="G63" s="36"/>
      <c r="H63" s="2"/>
    </row>
    <row r="64" spans="1:8" ht="17.25">
      <c r="A64" s="43"/>
      <c r="B64" s="39"/>
      <c r="C64" s="39"/>
      <c r="D64" s="39"/>
      <c r="E64" s="44"/>
      <c r="F64" s="2"/>
      <c r="G64" s="2"/>
      <c r="H64" s="2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9"/>
      <c r="F70" s="2"/>
      <c r="G70" s="2"/>
      <c r="H70" s="2"/>
    </row>
    <row r="71" spans="1:8" ht="1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SEPTEMBER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>
        <v>7</v>
      </c>
      <c r="E9" s="99">
        <v>1176343</v>
      </c>
      <c r="F9" s="74">
        <v>374253</v>
      </c>
      <c r="G9" s="104">
        <f>+F9/E9</f>
        <v>0.3181495533190575</v>
      </c>
      <c r="H9" s="15"/>
    </row>
    <row r="10" spans="1:8" ht="15">
      <c r="A10" s="93" t="s">
        <v>146</v>
      </c>
      <c r="B10" s="13"/>
      <c r="C10" s="14"/>
      <c r="D10" s="73"/>
      <c r="E10" s="99"/>
      <c r="F10" s="74"/>
      <c r="G10" s="104"/>
      <c r="H10" s="15"/>
    </row>
    <row r="11" spans="1:8" ht="15">
      <c r="A11" s="93" t="s">
        <v>11</v>
      </c>
      <c r="B11" s="13"/>
      <c r="C11" s="14"/>
      <c r="D11" s="73">
        <v>2</v>
      </c>
      <c r="E11" s="99">
        <v>291001</v>
      </c>
      <c r="F11" s="74">
        <v>58514.5</v>
      </c>
      <c r="G11" s="104">
        <f>F11/E11</f>
        <v>0.20108006501695871</v>
      </c>
      <c r="H11" s="15"/>
    </row>
    <row r="12" spans="1:8" ht="1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">
      <c r="A13" s="93" t="s">
        <v>115</v>
      </c>
      <c r="B13" s="13"/>
      <c r="C13" s="14"/>
      <c r="D13" s="73"/>
      <c r="E13" s="99"/>
      <c r="F13" s="74"/>
      <c r="G13" s="104"/>
      <c r="H13" s="15"/>
    </row>
    <row r="14" spans="1:8" ht="1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">
      <c r="A15" s="93" t="s">
        <v>106</v>
      </c>
      <c r="B15" s="13"/>
      <c r="C15" s="14"/>
      <c r="D15" s="73">
        <v>1</v>
      </c>
      <c r="E15" s="99">
        <v>209710</v>
      </c>
      <c r="F15" s="74">
        <v>50953</v>
      </c>
      <c r="G15" s="104">
        <f>F15/E15</f>
        <v>0.24296886176148014</v>
      </c>
      <c r="H15" s="15"/>
    </row>
    <row r="16" spans="1:8" ht="15">
      <c r="A16" s="93" t="s">
        <v>123</v>
      </c>
      <c r="B16" s="13"/>
      <c r="C16" s="14"/>
      <c r="D16" s="73"/>
      <c r="E16" s="99"/>
      <c r="F16" s="74"/>
      <c r="G16" s="104"/>
      <c r="H16" s="15"/>
    </row>
    <row r="17" spans="1:8" ht="1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">
      <c r="A18" s="93" t="s">
        <v>14</v>
      </c>
      <c r="B18" s="13"/>
      <c r="C18" s="14"/>
      <c r="D18" s="73">
        <v>1</v>
      </c>
      <c r="E18" s="99">
        <v>444172</v>
      </c>
      <c r="F18" s="74">
        <v>136712.5</v>
      </c>
      <c r="G18" s="104">
        <f>F18/E18</f>
        <v>0.3077918013742424</v>
      </c>
      <c r="H18" s="15"/>
    </row>
    <row r="19" spans="1:8" ht="1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">
      <c r="A21" s="93" t="s">
        <v>111</v>
      </c>
      <c r="B21" s="13"/>
      <c r="C21" s="14"/>
      <c r="D21" s="73"/>
      <c r="E21" s="99"/>
      <c r="F21" s="74"/>
      <c r="G21" s="104"/>
      <c r="H21" s="15"/>
    </row>
    <row r="22" spans="1:8" ht="15">
      <c r="A22" s="93" t="s">
        <v>56</v>
      </c>
      <c r="B22" s="13"/>
      <c r="C22" s="14"/>
      <c r="D22" s="73">
        <v>2</v>
      </c>
      <c r="E22" s="99">
        <v>258229</v>
      </c>
      <c r="F22" s="74">
        <v>35402</v>
      </c>
      <c r="G22" s="104">
        <f>F22/E22</f>
        <v>0.13709536883928605</v>
      </c>
      <c r="H22" s="15"/>
    </row>
    <row r="23" spans="1:8" ht="1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">
      <c r="A29" s="70" t="s">
        <v>24</v>
      </c>
      <c r="B29" s="13"/>
      <c r="C29" s="14"/>
      <c r="D29" s="73">
        <v>1</v>
      </c>
      <c r="E29" s="74">
        <v>59445</v>
      </c>
      <c r="F29" s="74">
        <v>19955</v>
      </c>
      <c r="G29" s="104">
        <f>F29/E29</f>
        <v>0.335688451509799</v>
      </c>
      <c r="H29" s="15"/>
    </row>
    <row r="30" spans="1:8" ht="15">
      <c r="A30" s="70" t="s">
        <v>25</v>
      </c>
      <c r="B30" s="13"/>
      <c r="C30" s="14"/>
      <c r="D30" s="73">
        <v>1</v>
      </c>
      <c r="E30" s="74">
        <v>158558</v>
      </c>
      <c r="F30" s="74">
        <v>50220</v>
      </c>
      <c r="G30" s="104">
        <f>F30/E30</f>
        <v>0.3167295248426443</v>
      </c>
      <c r="H30" s="15"/>
    </row>
    <row r="31" spans="1:8" ht="15">
      <c r="A31" s="70" t="s">
        <v>26</v>
      </c>
      <c r="B31" s="13"/>
      <c r="C31" s="14"/>
      <c r="D31" s="73"/>
      <c r="E31" s="74"/>
      <c r="F31" s="74"/>
      <c r="G31" s="104"/>
      <c r="H31" s="15"/>
    </row>
    <row r="32" spans="1:8" ht="15">
      <c r="A32" s="70" t="s">
        <v>119</v>
      </c>
      <c r="B32" s="13"/>
      <c r="C32" s="14"/>
      <c r="D32" s="73"/>
      <c r="E32" s="74"/>
      <c r="F32" s="74"/>
      <c r="G32" s="104"/>
      <c r="H32" s="15"/>
    </row>
    <row r="33" spans="1:8" ht="15">
      <c r="A33" s="70" t="s">
        <v>98</v>
      </c>
      <c r="B33" s="13"/>
      <c r="C33" s="14"/>
      <c r="D33" s="73"/>
      <c r="E33" s="74"/>
      <c r="F33" s="74"/>
      <c r="G33" s="104"/>
      <c r="H33" s="15"/>
    </row>
    <row r="34" spans="1:8" ht="15">
      <c r="A34" s="70" t="s">
        <v>27</v>
      </c>
      <c r="B34" s="13"/>
      <c r="C34" s="14"/>
      <c r="D34" s="73">
        <v>1</v>
      </c>
      <c r="E34" s="74">
        <v>167447</v>
      </c>
      <c r="F34" s="74">
        <v>54358</v>
      </c>
      <c r="G34" s="104">
        <f>+F34/E34</f>
        <v>0.32462809127664277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16</v>
      </c>
      <c r="E39" s="82">
        <f>SUM(E9:E38)</f>
        <v>2764905</v>
      </c>
      <c r="F39" s="82">
        <f>SUM(F9:F38)</f>
        <v>780368</v>
      </c>
      <c r="G39" s="106">
        <f>F39/E39</f>
        <v>0.28224043864074894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>
        <v>19</v>
      </c>
      <c r="E44" s="74">
        <v>3019055.35</v>
      </c>
      <c r="F44" s="74">
        <v>172327.78</v>
      </c>
      <c r="G44" s="75">
        <f aca="true" t="shared" si="0" ref="G44:G51">1-(+F44/E44)</f>
        <v>0.9429199666710317</v>
      </c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99</v>
      </c>
      <c r="E46" s="74">
        <v>6216292.25</v>
      </c>
      <c r="F46" s="74">
        <v>472104.54</v>
      </c>
      <c r="G46" s="75">
        <f t="shared" si="0"/>
        <v>0.9240536768521461</v>
      </c>
      <c r="H46" s="15"/>
    </row>
    <row r="47" spans="1:8" ht="15">
      <c r="A47" s="27" t="s">
        <v>36</v>
      </c>
      <c r="B47" s="28"/>
      <c r="C47" s="14"/>
      <c r="D47" s="73">
        <v>32</v>
      </c>
      <c r="E47" s="74">
        <v>2532967</v>
      </c>
      <c r="F47" s="74">
        <v>130930.59</v>
      </c>
      <c r="G47" s="75">
        <f t="shared" si="0"/>
        <v>0.9483093976352633</v>
      </c>
      <c r="H47" s="15"/>
    </row>
    <row r="48" spans="1:8" ht="15">
      <c r="A48" s="27" t="s">
        <v>37</v>
      </c>
      <c r="B48" s="28"/>
      <c r="C48" s="14"/>
      <c r="D48" s="73">
        <v>76</v>
      </c>
      <c r="E48" s="74">
        <v>8015238</v>
      </c>
      <c r="F48" s="74">
        <v>713266.34</v>
      </c>
      <c r="G48" s="75">
        <f t="shared" si="0"/>
        <v>0.911011208899848</v>
      </c>
      <c r="H48" s="15"/>
    </row>
    <row r="49" spans="1:8" ht="15">
      <c r="A49" s="27" t="s">
        <v>38</v>
      </c>
      <c r="B49" s="28"/>
      <c r="C49" s="14"/>
      <c r="D49" s="73">
        <v>6</v>
      </c>
      <c r="E49" s="74">
        <v>2350327</v>
      </c>
      <c r="F49" s="74">
        <v>27554</v>
      </c>
      <c r="G49" s="75">
        <f t="shared" si="0"/>
        <v>0.9882765249261061</v>
      </c>
      <c r="H49" s="15"/>
    </row>
    <row r="50" spans="1:8" ht="15">
      <c r="A50" s="27" t="s">
        <v>39</v>
      </c>
      <c r="B50" s="28"/>
      <c r="C50" s="14"/>
      <c r="D50" s="73">
        <v>6</v>
      </c>
      <c r="E50" s="74">
        <v>1563810</v>
      </c>
      <c r="F50" s="74">
        <v>175210</v>
      </c>
      <c r="G50" s="75">
        <f t="shared" si="0"/>
        <v>0.8879595347260857</v>
      </c>
      <c r="H50" s="15"/>
    </row>
    <row r="51" spans="1:8" ht="15">
      <c r="A51" s="27" t="s">
        <v>40</v>
      </c>
      <c r="B51" s="28"/>
      <c r="C51" s="14"/>
      <c r="D51" s="73">
        <v>1</v>
      </c>
      <c r="E51" s="74">
        <v>284550</v>
      </c>
      <c r="F51" s="74">
        <v>20690</v>
      </c>
      <c r="G51" s="75">
        <f t="shared" si="0"/>
        <v>0.9272887014584431</v>
      </c>
      <c r="H51" s="15"/>
    </row>
    <row r="52" spans="1:8" ht="15">
      <c r="A52" s="27" t="s">
        <v>41</v>
      </c>
      <c r="B52" s="28"/>
      <c r="C52" s="14"/>
      <c r="D52" s="73">
        <v>1</v>
      </c>
      <c r="E52" s="74">
        <v>506675</v>
      </c>
      <c r="F52" s="74">
        <v>13070</v>
      </c>
      <c r="G52" s="75">
        <f>1-(+F52/E52)</f>
        <v>0.9742043716386244</v>
      </c>
      <c r="H52" s="15"/>
    </row>
    <row r="53" spans="1:8" ht="15">
      <c r="A53" s="29" t="s">
        <v>61</v>
      </c>
      <c r="B53" s="30"/>
      <c r="C53" s="14"/>
      <c r="D53" s="73">
        <v>590</v>
      </c>
      <c r="E53" s="74">
        <v>47629246.53</v>
      </c>
      <c r="F53" s="74">
        <v>5288397.29</v>
      </c>
      <c r="G53" s="75">
        <f>1-(+F53/E53)</f>
        <v>0.8889674375455631</v>
      </c>
      <c r="H53" s="15"/>
    </row>
    <row r="54" spans="1:8" ht="1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ht="15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">
      <c r="A59" s="32"/>
      <c r="B59" s="18"/>
      <c r="C59" s="33"/>
      <c r="D59" s="77"/>
      <c r="E59" s="80"/>
      <c r="F59" s="80"/>
      <c r="G59" s="79"/>
      <c r="H59" s="2"/>
    </row>
    <row r="60" spans="1:8" ht="17.25">
      <c r="A60" s="20" t="s">
        <v>45</v>
      </c>
      <c r="B60" s="20"/>
      <c r="C60" s="36"/>
      <c r="D60" s="81">
        <f>SUM(D44:D56)</f>
        <v>830</v>
      </c>
      <c r="E60" s="82">
        <f>SUM(E44:E59)</f>
        <v>72118161.13</v>
      </c>
      <c r="F60" s="82">
        <f>SUM(F44:F59)</f>
        <v>7013550.54</v>
      </c>
      <c r="G60" s="83">
        <f>1-(+F60/E60)</f>
        <v>0.9027491767662047</v>
      </c>
      <c r="H60" s="2"/>
    </row>
    <row r="61" spans="1:8" ht="17.25">
      <c r="A61" s="33"/>
      <c r="B61" s="39"/>
      <c r="C61" s="39"/>
      <c r="D61" s="91"/>
      <c r="E61" s="92"/>
      <c r="F61" s="34"/>
      <c r="G61" s="34"/>
      <c r="H61" s="2"/>
    </row>
    <row r="62" spans="1:8" ht="17.25">
      <c r="A62" s="35" t="s">
        <v>46</v>
      </c>
      <c r="B62" s="40"/>
      <c r="C62" s="40"/>
      <c r="D62" s="36"/>
      <c r="E62" s="36"/>
      <c r="F62" s="37">
        <f>F60+F39</f>
        <v>7793918.54</v>
      </c>
      <c r="G62" s="36"/>
      <c r="H62" s="2"/>
    </row>
    <row r="63" spans="1:8" ht="17.25">
      <c r="A63" s="35"/>
      <c r="B63" s="40"/>
      <c r="C63" s="40"/>
      <c r="D63" s="36"/>
      <c r="E63" s="36"/>
      <c r="F63" s="41"/>
      <c r="G63" s="40"/>
      <c r="H63" s="2"/>
    </row>
    <row r="64" spans="1:8" ht="1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7.25">
      <c r="A66" s="4"/>
      <c r="B66" s="39"/>
      <c r="C66" s="39"/>
      <c r="D66" s="39"/>
      <c r="E66" s="39"/>
      <c r="F66" s="37"/>
      <c r="G66" s="39"/>
      <c r="H66" s="2"/>
    </row>
    <row r="67" ht="15">
      <c r="A67" s="42" t="s">
        <v>50</v>
      </c>
    </row>
    <row r="69" spans="1:4" ht="17.25">
      <c r="A69" s="116"/>
      <c r="B69" s="117"/>
      <c r="C69" s="117"/>
      <c r="D69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SEPTEMBER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25</v>
      </c>
      <c r="B17" s="13"/>
      <c r="C17" s="14"/>
      <c r="D17" s="73">
        <v>1</v>
      </c>
      <c r="E17" s="74">
        <v>157022</v>
      </c>
      <c r="F17" s="74">
        <v>65396</v>
      </c>
      <c r="G17" s="75">
        <f>F17/E17</f>
        <v>0.41647667205869243</v>
      </c>
      <c r="H17" s="15"/>
    </row>
    <row r="18" spans="1:8" ht="15">
      <c r="A18" s="93" t="s">
        <v>14</v>
      </c>
      <c r="B18" s="13"/>
      <c r="C18" s="14"/>
      <c r="D18" s="73">
        <v>1</v>
      </c>
      <c r="E18" s="74">
        <v>113491</v>
      </c>
      <c r="F18" s="74">
        <v>28765.5</v>
      </c>
      <c r="G18" s="75">
        <f>F18/E18</f>
        <v>0.25346062683384585</v>
      </c>
      <c r="H18" s="15"/>
    </row>
    <row r="19" spans="1:8" ht="1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">
      <c r="A33" s="70" t="s">
        <v>119</v>
      </c>
      <c r="B33" s="13"/>
      <c r="C33" s="14"/>
      <c r="D33" s="73">
        <v>3</v>
      </c>
      <c r="E33" s="74">
        <v>327383</v>
      </c>
      <c r="F33" s="74">
        <v>99812.5</v>
      </c>
      <c r="G33" s="75">
        <f>F33/E33</f>
        <v>0.3048799112965548</v>
      </c>
      <c r="H33" s="15"/>
    </row>
    <row r="34" spans="1:8" ht="15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5</v>
      </c>
      <c r="E39" s="82">
        <f>SUM(E9:E38)</f>
        <v>597896</v>
      </c>
      <c r="F39" s="82">
        <f>SUM(F9:F38)</f>
        <v>193974</v>
      </c>
      <c r="G39" s="83">
        <f>F39/E39</f>
        <v>0.32442765965987397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>
        <v>28</v>
      </c>
      <c r="E44" s="74">
        <v>1947862</v>
      </c>
      <c r="F44" s="74">
        <v>132712.95</v>
      </c>
      <c r="G44" s="75">
        <f>1-(+F44/E44)</f>
        <v>0.931867375614905</v>
      </c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48</v>
      </c>
      <c r="E46" s="74">
        <v>2461757.5</v>
      </c>
      <c r="F46" s="74">
        <v>224553.24</v>
      </c>
      <c r="G46" s="75">
        <f>1-(+F46/E46)</f>
        <v>0.9087833631054236</v>
      </c>
      <c r="H46" s="15"/>
    </row>
    <row r="47" spans="1:8" ht="15">
      <c r="A47" s="27" t="s">
        <v>36</v>
      </c>
      <c r="B47" s="28"/>
      <c r="C47" s="14"/>
      <c r="D47" s="73">
        <v>4</v>
      </c>
      <c r="E47" s="74">
        <v>496336.5</v>
      </c>
      <c r="F47" s="74">
        <v>36650</v>
      </c>
      <c r="G47" s="75">
        <f>1-(+F47/E47)</f>
        <v>0.9261589667493726</v>
      </c>
      <c r="H47" s="15"/>
    </row>
    <row r="48" spans="1:8" ht="15">
      <c r="A48" s="27" t="s">
        <v>37</v>
      </c>
      <c r="B48" s="28"/>
      <c r="C48" s="14"/>
      <c r="D48" s="73">
        <v>34</v>
      </c>
      <c r="E48" s="74">
        <v>2462245.92</v>
      </c>
      <c r="F48" s="74">
        <v>222616.79</v>
      </c>
      <c r="G48" s="75">
        <f>1-(+F48/E48)</f>
        <v>0.9095879139480918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3</v>
      </c>
      <c r="E50" s="74">
        <v>183610</v>
      </c>
      <c r="F50" s="74">
        <v>30220</v>
      </c>
      <c r="G50" s="75">
        <f>1-(+F50/E50)</f>
        <v>0.8354120145961549</v>
      </c>
      <c r="H50" s="15"/>
    </row>
    <row r="51" spans="1:8" ht="1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">
      <c r="A53" s="27" t="s">
        <v>61</v>
      </c>
      <c r="B53" s="30"/>
      <c r="C53" s="14"/>
      <c r="D53" s="112">
        <v>332</v>
      </c>
      <c r="E53" s="113">
        <v>24899162.11</v>
      </c>
      <c r="F53" s="113">
        <v>3119933.63</v>
      </c>
      <c r="G53" s="75">
        <f>1-(+F53/E53)</f>
        <v>0.8746972441796758</v>
      </c>
      <c r="H53" s="15"/>
    </row>
    <row r="54" spans="1:8" ht="1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">
      <c r="A59" s="32"/>
      <c r="B59" s="18"/>
      <c r="C59" s="14"/>
      <c r="D59" s="77"/>
      <c r="E59" s="97"/>
      <c r="F59" s="80"/>
      <c r="G59" s="79"/>
      <c r="H59" s="15"/>
    </row>
    <row r="60" spans="1:8" ht="15">
      <c r="A60" s="20" t="s">
        <v>45</v>
      </c>
      <c r="B60" s="20"/>
      <c r="C60" s="21"/>
      <c r="D60" s="81">
        <f>SUM(D44:D56)</f>
        <v>449</v>
      </c>
      <c r="E60" s="82">
        <f>SUM(E44:E59)</f>
        <v>32450974.03</v>
      </c>
      <c r="F60" s="82">
        <f>SUM(F44:F59)</f>
        <v>3766686.61</v>
      </c>
      <c r="G60" s="83">
        <f>1-(F60/E60)</f>
        <v>0.8839268551225056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7.25">
      <c r="A62" s="35" t="s">
        <v>46</v>
      </c>
      <c r="B62" s="36"/>
      <c r="C62" s="39"/>
      <c r="D62" s="51"/>
      <c r="E62" s="36"/>
      <c r="F62" s="37">
        <f>F60+F39</f>
        <v>3960660.61</v>
      </c>
      <c r="G62" s="3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7.25">
      <c r="A70" s="116"/>
      <c r="B70" s="117"/>
      <c r="C70" s="117"/>
      <c r="D70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 customWidth="1"/>
  </cols>
  <sheetData>
    <row r="1" spans="1:8" ht="22.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2.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2.5">
      <c r="A3" s="1" t="str">
        <f>ARG!$A$3</f>
        <v>MONTH ENDED:  SEPTEMBER 2022</v>
      </c>
      <c r="B3" s="21"/>
      <c r="C3" s="21"/>
      <c r="D3" s="21"/>
      <c r="E3" s="21"/>
      <c r="F3" s="21"/>
      <c r="G3" s="21"/>
      <c r="H3" s="21"/>
    </row>
    <row r="4" spans="1:8" ht="15">
      <c r="A4" s="60"/>
      <c r="B4" s="60"/>
      <c r="C4" s="60"/>
      <c r="D4" s="60"/>
      <c r="E4" s="60"/>
      <c r="F4" s="5"/>
      <c r="G4" s="5"/>
      <c r="H4" s="21"/>
    </row>
    <row r="5" spans="1:8" ht="22.5">
      <c r="A5" s="21"/>
      <c r="B5" s="60"/>
      <c r="C5" s="60"/>
      <c r="D5" s="61" t="s">
        <v>145</v>
      </c>
      <c r="E5" s="62"/>
      <c r="F5" s="8"/>
      <c r="G5" s="5"/>
      <c r="H5" s="63"/>
    </row>
    <row r="6" spans="1:8" ht="17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">
      <c r="A15" s="93" t="s">
        <v>25</v>
      </c>
      <c r="B15" s="13"/>
      <c r="C15" s="14"/>
      <c r="D15" s="73">
        <v>3</v>
      </c>
      <c r="E15" s="74">
        <v>528277</v>
      </c>
      <c r="F15" s="74">
        <v>121400</v>
      </c>
      <c r="G15" s="75">
        <f>F15/E15</f>
        <v>0.22980368253775954</v>
      </c>
      <c r="H15" s="66"/>
    </row>
    <row r="16" spans="1:8" ht="1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">
      <c r="A19" s="93" t="s">
        <v>16</v>
      </c>
      <c r="B19" s="13"/>
      <c r="C19" s="14"/>
      <c r="D19" s="73">
        <v>1</v>
      </c>
      <c r="E19" s="74">
        <v>422158</v>
      </c>
      <c r="F19" s="74">
        <v>182647</v>
      </c>
      <c r="G19" s="75">
        <f>F19/E19</f>
        <v>0.43265080846507703</v>
      </c>
      <c r="H19" s="66"/>
    </row>
    <row r="20" spans="1:8" ht="1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">
      <c r="A24" s="93" t="s">
        <v>18</v>
      </c>
      <c r="B24" s="13"/>
      <c r="C24" s="14"/>
      <c r="D24" s="73">
        <v>2</v>
      </c>
      <c r="E24" s="74">
        <v>404516</v>
      </c>
      <c r="F24" s="74">
        <v>70282.5</v>
      </c>
      <c r="G24" s="75">
        <f>F24/E24</f>
        <v>0.1737446726458286</v>
      </c>
      <c r="H24" s="66"/>
    </row>
    <row r="25" spans="1:8" ht="1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">
      <c r="A26" s="94" t="s">
        <v>21</v>
      </c>
      <c r="B26" s="13"/>
      <c r="C26" s="14"/>
      <c r="D26" s="73">
        <v>4</v>
      </c>
      <c r="E26" s="74">
        <v>17479</v>
      </c>
      <c r="F26" s="74">
        <v>17479</v>
      </c>
      <c r="G26" s="75">
        <f>F26/E26</f>
        <v>1</v>
      </c>
      <c r="H26" s="66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">
      <c r="A29" s="70" t="s">
        <v>94</v>
      </c>
      <c r="B29" s="13"/>
      <c r="C29" s="14"/>
      <c r="D29" s="73">
        <v>1</v>
      </c>
      <c r="E29" s="74">
        <v>85316</v>
      </c>
      <c r="F29" s="74">
        <v>16553</v>
      </c>
      <c r="G29" s="75">
        <f>F29/E29</f>
        <v>0.19401987903792958</v>
      </c>
      <c r="H29" s="66"/>
    </row>
    <row r="30" spans="1:8" ht="15">
      <c r="A30" s="70" t="s">
        <v>119</v>
      </c>
      <c r="B30" s="13"/>
      <c r="C30" s="14"/>
      <c r="D30" s="73">
        <v>11</v>
      </c>
      <c r="E30" s="74">
        <v>962499</v>
      </c>
      <c r="F30" s="74">
        <v>116634.5</v>
      </c>
      <c r="G30" s="75">
        <f>F30/E30</f>
        <v>0.12117882719878151</v>
      </c>
      <c r="H30" s="66"/>
    </row>
    <row r="31" spans="1:8" ht="15">
      <c r="A31" s="70" t="s">
        <v>126</v>
      </c>
      <c r="B31" s="13"/>
      <c r="C31" s="14"/>
      <c r="D31" s="73"/>
      <c r="E31" s="74"/>
      <c r="F31" s="74"/>
      <c r="G31" s="75"/>
      <c r="H31" s="66"/>
    </row>
    <row r="32" spans="1:8" ht="1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">
      <c r="A34" s="70" t="s">
        <v>129</v>
      </c>
      <c r="B34" s="13"/>
      <c r="C34" s="14"/>
      <c r="D34" s="73">
        <v>1</v>
      </c>
      <c r="E34" s="74">
        <v>76960</v>
      </c>
      <c r="F34" s="74">
        <v>13944</v>
      </c>
      <c r="G34" s="75">
        <f>F34/E34</f>
        <v>0.18118503118503118</v>
      </c>
      <c r="H34" s="66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ht="15">
      <c r="A38" s="17"/>
      <c r="B38" s="18"/>
      <c r="C38" s="14"/>
      <c r="D38" s="77"/>
      <c r="E38" s="80"/>
      <c r="F38" s="80"/>
      <c r="G38" s="79"/>
      <c r="H38" s="66"/>
    </row>
    <row r="39" spans="1:8" ht="15">
      <c r="A39" s="19" t="s">
        <v>31</v>
      </c>
      <c r="B39" s="20"/>
      <c r="C39" s="21"/>
      <c r="D39" s="81">
        <f>SUM(D9:D38)</f>
        <v>23</v>
      </c>
      <c r="E39" s="82">
        <f>SUM(E9:E38)</f>
        <v>2497205</v>
      </c>
      <c r="F39" s="82">
        <f>SUM(F9:F38)</f>
        <v>538940</v>
      </c>
      <c r="G39" s="83">
        <f>F39/E39</f>
        <v>0.21581728372320255</v>
      </c>
      <c r="H39" s="67"/>
    </row>
    <row r="40" spans="1:8" ht="15">
      <c r="A40" s="22"/>
      <c r="B40" s="22"/>
      <c r="C40" s="22"/>
      <c r="D40" s="84"/>
      <c r="E40" s="85"/>
      <c r="F40" s="86"/>
      <c r="G40" s="86"/>
      <c r="H40" s="68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68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68"/>
    </row>
    <row r="44" spans="1:8" ht="15">
      <c r="A44" s="27" t="s">
        <v>33</v>
      </c>
      <c r="B44" s="28"/>
      <c r="C44" s="14"/>
      <c r="D44" s="73">
        <v>32</v>
      </c>
      <c r="E44" s="74">
        <v>467091.2</v>
      </c>
      <c r="F44" s="74">
        <v>45152</v>
      </c>
      <c r="G44" s="75">
        <f>1-(+F44/E44)</f>
        <v>0.9033336530424894</v>
      </c>
      <c r="H44" s="66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">
      <c r="A46" s="27" t="s">
        <v>35</v>
      </c>
      <c r="B46" s="28"/>
      <c r="C46" s="14"/>
      <c r="D46" s="73">
        <v>91</v>
      </c>
      <c r="E46" s="74">
        <v>3679145</v>
      </c>
      <c r="F46" s="74">
        <v>310942.54</v>
      </c>
      <c r="G46" s="75">
        <f aca="true" t="shared" si="0" ref="G46:G52">1-(+F46/E46)</f>
        <v>0.9154851086325764</v>
      </c>
      <c r="H46" s="66"/>
    </row>
    <row r="47" spans="1:8" ht="15">
      <c r="A47" s="27" t="s">
        <v>36</v>
      </c>
      <c r="B47" s="28"/>
      <c r="C47" s="14"/>
      <c r="D47" s="73">
        <v>8</v>
      </c>
      <c r="E47" s="74">
        <v>1422092.5</v>
      </c>
      <c r="F47" s="74">
        <v>73924.93</v>
      </c>
      <c r="G47" s="75">
        <f t="shared" si="0"/>
        <v>0.9480167921566284</v>
      </c>
      <c r="H47" s="66"/>
    </row>
    <row r="48" spans="1:8" ht="15">
      <c r="A48" s="27" t="s">
        <v>37</v>
      </c>
      <c r="B48" s="28"/>
      <c r="C48" s="14"/>
      <c r="D48" s="73">
        <v>91</v>
      </c>
      <c r="E48" s="74">
        <v>4804656</v>
      </c>
      <c r="F48" s="74">
        <v>411106.65</v>
      </c>
      <c r="G48" s="75">
        <f t="shared" si="0"/>
        <v>0.9144357785448115</v>
      </c>
      <c r="H48" s="66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">
      <c r="A50" s="27" t="s">
        <v>39</v>
      </c>
      <c r="B50" s="28"/>
      <c r="C50" s="14"/>
      <c r="D50" s="73">
        <v>9</v>
      </c>
      <c r="E50" s="74">
        <v>1280180</v>
      </c>
      <c r="F50" s="74">
        <v>126610</v>
      </c>
      <c r="G50" s="75">
        <f t="shared" si="0"/>
        <v>0.9010998453342499</v>
      </c>
      <c r="H50" s="66"/>
    </row>
    <row r="51" spans="1:8" ht="15">
      <c r="A51" s="27" t="s">
        <v>40</v>
      </c>
      <c r="B51" s="28"/>
      <c r="C51" s="14"/>
      <c r="D51" s="73">
        <v>4</v>
      </c>
      <c r="E51" s="74">
        <v>475950</v>
      </c>
      <c r="F51" s="74">
        <v>55200</v>
      </c>
      <c r="G51" s="75">
        <f t="shared" si="0"/>
        <v>0.8840214308225653</v>
      </c>
      <c r="H51" s="66"/>
    </row>
    <row r="52" spans="1:8" ht="15">
      <c r="A52" s="27" t="s">
        <v>41</v>
      </c>
      <c r="B52" s="28"/>
      <c r="C52" s="14"/>
      <c r="D52" s="73">
        <v>2</v>
      </c>
      <c r="E52" s="74">
        <v>438125</v>
      </c>
      <c r="F52" s="74">
        <v>20775</v>
      </c>
      <c r="G52" s="75">
        <f t="shared" si="0"/>
        <v>0.9525820256776034</v>
      </c>
      <c r="H52" s="66"/>
    </row>
    <row r="53" spans="1:8" ht="1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">
      <c r="A54" s="27" t="s">
        <v>61</v>
      </c>
      <c r="B54" s="30"/>
      <c r="C54" s="14"/>
      <c r="D54" s="73">
        <v>598</v>
      </c>
      <c r="E54" s="74">
        <v>33514906.75</v>
      </c>
      <c r="F54" s="74">
        <v>3736260.07</v>
      </c>
      <c r="G54" s="75">
        <f>1-(+F54/E54)</f>
        <v>0.8885194550034068</v>
      </c>
      <c r="H54" s="66"/>
    </row>
    <row r="55" spans="1:8" ht="15">
      <c r="A55" s="27" t="s">
        <v>62</v>
      </c>
      <c r="B55" s="30"/>
      <c r="C55" s="14"/>
      <c r="D55" s="73">
        <v>8</v>
      </c>
      <c r="E55" s="74">
        <v>1138513.79</v>
      </c>
      <c r="F55" s="74">
        <v>61928.61</v>
      </c>
      <c r="G55" s="75">
        <f>1-(+F55/E55)</f>
        <v>0.9456057444855367</v>
      </c>
      <c r="H55" s="66"/>
    </row>
    <row r="56" spans="1:8" ht="15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ht="15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">
      <c r="A60" s="32"/>
      <c r="B60" s="18"/>
      <c r="C60" s="14"/>
      <c r="D60" s="77"/>
      <c r="E60" s="80"/>
      <c r="F60" s="80"/>
      <c r="G60" s="79"/>
      <c r="H60" s="66"/>
    </row>
    <row r="61" spans="1:8" ht="15">
      <c r="A61" s="20" t="s">
        <v>45</v>
      </c>
      <c r="B61" s="33"/>
      <c r="C61" s="33"/>
      <c r="D61" s="81">
        <f>SUM(D44:D57)</f>
        <v>843</v>
      </c>
      <c r="E61" s="82">
        <f>SUM(E44:E60)</f>
        <v>47220660.24</v>
      </c>
      <c r="F61" s="82">
        <f>SUM(F44:F60)</f>
        <v>4841899.8</v>
      </c>
      <c r="G61" s="83">
        <f>1-(F61/E61)</f>
        <v>0.8974622596255338</v>
      </c>
      <c r="H61" s="63"/>
    </row>
    <row r="62" spans="1:8" ht="17.25">
      <c r="A62" s="35"/>
      <c r="B62" s="36"/>
      <c r="C62" s="36"/>
      <c r="D62" s="98"/>
      <c r="E62" s="92"/>
      <c r="F62" s="34"/>
      <c r="G62" s="34"/>
      <c r="H62" s="65"/>
    </row>
    <row r="63" spans="1:8" ht="17.25">
      <c r="A63" s="35" t="s">
        <v>46</v>
      </c>
      <c r="B63" s="36"/>
      <c r="C63" s="36"/>
      <c r="D63" s="51"/>
      <c r="E63" s="36"/>
      <c r="F63" s="37">
        <f>F61+F39</f>
        <v>5380839.8</v>
      </c>
      <c r="G63" s="36"/>
      <c r="H63" s="65"/>
    </row>
    <row r="64" spans="1:8" ht="17.25">
      <c r="A64" s="35"/>
      <c r="B64" s="36"/>
      <c r="C64" s="36"/>
      <c r="D64" s="51"/>
      <c r="E64" s="36"/>
      <c r="F64" s="37"/>
      <c r="G64" s="36"/>
      <c r="H64" s="65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7.25">
      <c r="A68" s="4"/>
      <c r="B68" s="40"/>
      <c r="C68" s="40"/>
      <c r="D68" s="40"/>
      <c r="E68" s="40"/>
      <c r="F68" s="41"/>
      <c r="G68" s="40"/>
      <c r="H68" s="65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">
      <c r="A70" s="59"/>
      <c r="B70" s="21"/>
      <c r="C70" s="21"/>
      <c r="H70" s="21"/>
    </row>
    <row r="71" spans="1:4" ht="17.25">
      <c r="A71" s="116"/>
      <c r="B71" s="117"/>
      <c r="C71" s="117"/>
      <c r="D71" s="117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OutlineSymbols="0" zoomScale="87" zoomScaleNormal="87" zoomScalePageLayoutView="0" workbookViewId="0" topLeftCell="A1">
      <selection activeCell="B13" sqref="B13"/>
    </sheetView>
  </sheetViews>
  <sheetFormatPr defaultColWidth="9.6640625" defaultRowHeight="13.5"/>
  <cols>
    <col min="1" max="1" width="39.6640625" style="57" customWidth="1"/>
    <col min="2" max="2" width="27.6640625" style="57" customWidth="1"/>
    <col min="3" max="16384" width="9.6640625" style="57" customWidth="1"/>
  </cols>
  <sheetData>
    <row r="1" spans="1:4" ht="22.5">
      <c r="A1" s="56" t="s">
        <v>0</v>
      </c>
      <c r="B1" s="36"/>
      <c r="C1" s="37"/>
      <c r="D1" s="36"/>
    </row>
    <row r="2" spans="1:4" ht="22.5">
      <c r="A2" s="56" t="s">
        <v>1</v>
      </c>
      <c r="B2" s="36"/>
      <c r="C2" s="21"/>
      <c r="D2" s="21"/>
    </row>
    <row r="3" spans="1:4" ht="22.5">
      <c r="A3" s="56" t="s">
        <v>82</v>
      </c>
      <c r="B3" s="36"/>
      <c r="C3" s="21"/>
      <c r="D3" s="21"/>
    </row>
    <row r="4" spans="1:4" ht="22.5">
      <c r="A4" s="56" t="str">
        <f>ARG!$A$3</f>
        <v>MONTH ENDED:  SEPTEMBER 2022</v>
      </c>
      <c r="B4" s="36"/>
      <c r="C4" s="21"/>
      <c r="D4" s="21"/>
    </row>
    <row r="5" spans="1:4" ht="23.25" thickBot="1">
      <c r="A5" s="56"/>
      <c r="B5" s="36"/>
      <c r="C5" s="21"/>
      <c r="D5" s="21"/>
    </row>
    <row r="6" spans="1:4" ht="21.75" thickBot="1" thickTop="1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428</v>
      </c>
      <c r="C6" s="58"/>
      <c r="D6" s="21"/>
    </row>
    <row r="7" spans="1:4" ht="21.75" thickBot="1" thickTop="1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104236344</v>
      </c>
      <c r="C7" s="58"/>
      <c r="D7" s="21"/>
    </row>
    <row r="8" spans="1:4" ht="21" thickTop="1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22132548.490000002</v>
      </c>
      <c r="C8" s="58"/>
      <c r="D8" s="21"/>
    </row>
    <row r="9" spans="1:4" ht="21">
      <c r="A9" s="127" t="s">
        <v>86</v>
      </c>
      <c r="B9" s="115">
        <f>B8/B7</f>
        <v>0.2123304371649873</v>
      </c>
      <c r="C9" s="58"/>
      <c r="D9" s="21"/>
    </row>
    <row r="10" spans="1:4" ht="21" thickBot="1">
      <c r="A10" s="129"/>
      <c r="B10" s="130"/>
      <c r="C10" s="58"/>
      <c r="D10" s="21"/>
    </row>
    <row r="11" spans="1:4" ht="21.75" thickBot="1" thickTop="1">
      <c r="A11" s="127" t="s">
        <v>142</v>
      </c>
      <c r="B11" s="126">
        <f>+AMERSC!$D$53+ARG!$D$53+HOLLYWOOD!$D$53</f>
        <v>44</v>
      </c>
      <c r="C11" s="58"/>
      <c r="D11" s="21"/>
    </row>
    <row r="12" spans="1:4" ht="21.75" thickBot="1" thickTop="1">
      <c r="A12" s="127" t="s">
        <v>143</v>
      </c>
      <c r="B12" s="135">
        <f>AMERSC!$E$53+ARG!$E$53+HOLLYWOOD!$E$53</f>
        <v>9542586.09</v>
      </c>
      <c r="C12" s="58"/>
      <c r="D12" s="21"/>
    </row>
    <row r="13" spans="1:4" ht="21" thickTop="1">
      <c r="A13" s="127" t="s">
        <v>144</v>
      </c>
      <c r="B13" s="135">
        <f>+AMERSC!$F$53+ARG!$F$53+HOLLYWOOD!$F$53</f>
        <v>445609.82999999996</v>
      </c>
      <c r="C13" s="58"/>
      <c r="D13" s="21"/>
    </row>
    <row r="14" spans="1:4" ht="21">
      <c r="A14" s="127" t="s">
        <v>90</v>
      </c>
      <c r="B14" s="115">
        <f>1-(B13/B12)</f>
        <v>0.9533030327631029</v>
      </c>
      <c r="C14" s="58"/>
      <c r="D14" s="21"/>
    </row>
    <row r="15" spans="1:4" ht="21" thickBot="1">
      <c r="A15" s="129"/>
      <c r="B15" s="130"/>
      <c r="C15" s="58"/>
      <c r="D15" s="21"/>
    </row>
    <row r="16" spans="1:4" ht="21.75" thickBot="1" thickTop="1">
      <c r="A16" s="127" t="s">
        <v>87</v>
      </c>
      <c r="B16" s="126">
        <f>+ARG!$D$75+CARUTHERSVILLE!$D$60+HOLLYWOOD!$D$75+HARKC!$D$61+BALLYSKC!$D$62+AMERKC!$D$62+LAGRANGE!$D$60+AMERSC!$D$75+RIVERCITY!$D$61+HORSESHOE!$D$61+ISLEBV!$D$60+STJO!$D$60+CAPE!$D$61</f>
        <v>14153</v>
      </c>
      <c r="C16" s="58"/>
      <c r="D16" s="21"/>
    </row>
    <row r="17" spans="1:4" ht="21.75" thickBot="1" thickTop="1">
      <c r="A17" s="127" t="s">
        <v>88</v>
      </c>
      <c r="B17" s="135">
        <f>+ARG!$E$75+CARUTHERSVILLE!$E$60+HOLLYWOOD!$E$75+HARKC!$E$61+BALLYSKC!$E$62+AMERKC!$E$62+LAGRANGE!$E$60+AMERSC!$E$75+RIVERCITY!$E$61+HORSESHOE!$E$61+ISLEBV!$E$60+STJO!$E$60+CAPE!$E$61</f>
        <v>1396566962.98</v>
      </c>
      <c r="C17" s="58"/>
      <c r="D17" s="21"/>
    </row>
    <row r="18" spans="1:4" ht="21" thickTop="1">
      <c r="A18" s="127" t="s">
        <v>89</v>
      </c>
      <c r="B18" s="135">
        <f>+ARG!$F$75+CARUTHERSVILLE!$F$60+HOLLYWOOD!$F$75+HARKC!$F$61+BALLYSKC!$F$62+AMERKC!$F$62+LAGRANGE!$F$60+AMERSC!$F$75+RIVERCITY!$F$61+HORSESHOE!$F$61+ISLEBV!$F$60+STJO!$F$60+CAPE!$F$61</f>
        <v>135240837.25</v>
      </c>
      <c r="C18" s="21"/>
      <c r="D18" s="21"/>
    </row>
    <row r="19" spans="1:4" ht="21">
      <c r="A19" s="127" t="s">
        <v>90</v>
      </c>
      <c r="B19" s="115">
        <f>1-(B18/B17)</f>
        <v>0.903161938643155</v>
      </c>
      <c r="C19" s="21"/>
      <c r="D19" s="21"/>
    </row>
    <row r="20" spans="1:4" ht="21">
      <c r="A20" s="129"/>
      <c r="B20" s="131"/>
      <c r="C20" s="21"/>
      <c r="D20" s="21"/>
    </row>
    <row r="21" spans="1:4" ht="21">
      <c r="A21" s="127" t="s">
        <v>91</v>
      </c>
      <c r="B21" s="128">
        <f>B18+B8+B13</f>
        <v>157818995.57000002</v>
      </c>
      <c r="C21" s="21"/>
      <c r="D21" s="21"/>
    </row>
    <row r="22" spans="1:2" ht="21" thickBot="1">
      <c r="A22" s="129"/>
      <c r="B22" s="132"/>
    </row>
    <row r="23" spans="1:2" ht="18" thickTop="1">
      <c r="A23" s="133"/>
      <c r="B23" s="134"/>
    </row>
    <row r="24" ht="15">
      <c r="A24" s="48" t="s">
        <v>50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SEPTEMBER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49" t="s">
        <v>137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">
      <c r="A10" s="93" t="s">
        <v>146</v>
      </c>
      <c r="B10" s="13"/>
      <c r="C10" s="14"/>
      <c r="D10" s="73"/>
      <c r="E10" s="74"/>
      <c r="F10" s="74"/>
      <c r="G10" s="75"/>
      <c r="H10" s="15"/>
    </row>
    <row r="11" spans="1:8" ht="1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123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">
      <c r="A18" s="93" t="s">
        <v>14</v>
      </c>
      <c r="B18" s="13"/>
      <c r="C18" s="14"/>
      <c r="D18" s="73">
        <v>1</v>
      </c>
      <c r="E18" s="74">
        <v>272910</v>
      </c>
      <c r="F18" s="74">
        <v>34221</v>
      </c>
      <c r="G18" s="75">
        <f>F18/E18</f>
        <v>0.12539298669891172</v>
      </c>
      <c r="H18" s="15"/>
    </row>
    <row r="19" spans="1:8" ht="1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">
      <c r="A21" s="93" t="s">
        <v>111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24</v>
      </c>
      <c r="B29" s="13"/>
      <c r="C29" s="14"/>
      <c r="D29" s="73">
        <v>1</v>
      </c>
      <c r="E29" s="74">
        <v>22335</v>
      </c>
      <c r="F29" s="74">
        <v>11705</v>
      </c>
      <c r="G29" s="75">
        <f>F29/E29</f>
        <v>0.5240653682561003</v>
      </c>
      <c r="H29" s="15"/>
    </row>
    <row r="30" spans="1:8" ht="15">
      <c r="A30" s="70" t="s">
        <v>25</v>
      </c>
      <c r="B30" s="13"/>
      <c r="C30" s="14"/>
      <c r="D30" s="73">
        <v>2</v>
      </c>
      <c r="E30" s="74">
        <v>337868</v>
      </c>
      <c r="F30" s="74">
        <v>147993</v>
      </c>
      <c r="G30" s="75">
        <f>F30/E30</f>
        <v>0.43802017355890466</v>
      </c>
      <c r="H30" s="15"/>
    </row>
    <row r="31" spans="1:8" ht="1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">
      <c r="A32" s="70" t="s">
        <v>119</v>
      </c>
      <c r="B32" s="13"/>
      <c r="C32" s="14"/>
      <c r="D32" s="73">
        <v>3</v>
      </c>
      <c r="E32" s="74">
        <v>449723</v>
      </c>
      <c r="F32" s="74">
        <v>116931</v>
      </c>
      <c r="G32" s="75">
        <f>F32/E32</f>
        <v>0.2600067152447173</v>
      </c>
      <c r="H32" s="15"/>
    </row>
    <row r="33" spans="1:8" ht="1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7</v>
      </c>
      <c r="E39" s="82">
        <f>SUM(E9:E38)</f>
        <v>1082836</v>
      </c>
      <c r="F39" s="82">
        <f>SUM(F9:F38)</f>
        <v>310850</v>
      </c>
      <c r="G39" s="83">
        <f>F39/E39</f>
        <v>0.2870702488650174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>
        <v>8</v>
      </c>
      <c r="E44" s="74">
        <v>210679.45</v>
      </c>
      <c r="F44" s="74">
        <v>20126.1</v>
      </c>
      <c r="G44" s="75">
        <f>1-(+F44/E44)</f>
        <v>0.904470511955485</v>
      </c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35</v>
      </c>
      <c r="E46" s="74">
        <v>1475810.25</v>
      </c>
      <c r="F46" s="74">
        <v>148883.3</v>
      </c>
      <c r="G46" s="75">
        <f>1-(+F46/E46)</f>
        <v>0.8991175864241355</v>
      </c>
      <c r="H46" s="15"/>
    </row>
    <row r="47" spans="1:8" ht="15">
      <c r="A47" s="27" t="s">
        <v>36</v>
      </c>
      <c r="B47" s="28"/>
      <c r="C47" s="14"/>
      <c r="D47" s="73">
        <v>8</v>
      </c>
      <c r="E47" s="74">
        <v>581893</v>
      </c>
      <c r="F47" s="74">
        <v>44111.5</v>
      </c>
      <c r="G47" s="75">
        <f>1-(+F47/E47)</f>
        <v>0.9241931076675609</v>
      </c>
      <c r="H47" s="15"/>
    </row>
    <row r="48" spans="1:8" ht="15">
      <c r="A48" s="27" t="s">
        <v>37</v>
      </c>
      <c r="B48" s="28"/>
      <c r="C48" s="14"/>
      <c r="D48" s="73">
        <v>32</v>
      </c>
      <c r="E48" s="74">
        <v>2677498.5</v>
      </c>
      <c r="F48" s="74">
        <v>183250</v>
      </c>
      <c r="G48" s="75">
        <f>1-(+F48/E48)</f>
        <v>0.931559252040664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3</v>
      </c>
      <c r="E50" s="74">
        <v>677970</v>
      </c>
      <c r="F50" s="74">
        <v>53155</v>
      </c>
      <c r="G50" s="75">
        <f>1-(+F50/E50)</f>
        <v>0.9215968258182515</v>
      </c>
      <c r="H50" s="15"/>
    </row>
    <row r="51" spans="1:8" ht="1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">
      <c r="A53" s="29" t="s">
        <v>61</v>
      </c>
      <c r="B53" s="30"/>
      <c r="C53" s="14"/>
      <c r="D53" s="73">
        <v>426</v>
      </c>
      <c r="E53" s="74">
        <v>25555149.09</v>
      </c>
      <c r="F53" s="74">
        <v>2822354.1</v>
      </c>
      <c r="G53" s="75">
        <f>1-(+F53/E53)</f>
        <v>0.8895583003620817</v>
      </c>
      <c r="H53" s="15"/>
    </row>
    <row r="54" spans="1:8" ht="15">
      <c r="A54" s="29" t="s">
        <v>62</v>
      </c>
      <c r="B54" s="30"/>
      <c r="C54" s="14"/>
      <c r="D54" s="73">
        <v>7</v>
      </c>
      <c r="E54" s="74">
        <v>157077.78</v>
      </c>
      <c r="F54" s="74">
        <v>14074.25</v>
      </c>
      <c r="G54" s="75">
        <f>1-(+F54/E54)</f>
        <v>0.9103994848921343</v>
      </c>
      <c r="H54" s="15"/>
    </row>
    <row r="55" spans="1:8" ht="1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">
      <c r="A59" s="32"/>
      <c r="B59" s="18"/>
      <c r="C59" s="14"/>
      <c r="D59" s="77"/>
      <c r="E59" s="97"/>
      <c r="F59" s="80"/>
      <c r="G59" s="79"/>
      <c r="H59" s="15"/>
    </row>
    <row r="60" spans="1:8" ht="15">
      <c r="A60" s="20" t="s">
        <v>45</v>
      </c>
      <c r="B60" s="20"/>
      <c r="C60" s="21"/>
      <c r="D60" s="81">
        <f>SUM(D44:D56)</f>
        <v>519</v>
      </c>
      <c r="E60" s="82">
        <f>SUM(E44:E59)</f>
        <v>31336078.07</v>
      </c>
      <c r="F60" s="82">
        <f>SUM(F44:F59)</f>
        <v>3285954.25</v>
      </c>
      <c r="G60" s="83">
        <f>1-(F60/E60)</f>
        <v>0.8951383053533476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7.25">
      <c r="A62" s="35" t="s">
        <v>46</v>
      </c>
      <c r="B62" s="36"/>
      <c r="C62" s="39"/>
      <c r="D62" s="51"/>
      <c r="E62" s="36"/>
      <c r="F62" s="37">
        <f>F60+F39</f>
        <v>3596804.25</v>
      </c>
      <c r="G62" s="3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116"/>
      <c r="B70" s="117"/>
      <c r="C70" s="117"/>
      <c r="D70" s="117"/>
      <c r="E70" s="44"/>
      <c r="F70" s="2"/>
      <c r="G70" s="2"/>
      <c r="H70" s="2"/>
    </row>
    <row r="71" spans="1:8" ht="17.25">
      <c r="A71" s="43"/>
      <c r="B71" s="39"/>
      <c r="C71" s="39"/>
      <c r="D71" s="39"/>
      <c r="E71" s="45"/>
      <c r="F71" s="2"/>
      <c r="G71" s="2"/>
      <c r="H71" s="2"/>
    </row>
    <row r="72" spans="1:8" ht="17.25">
      <c r="A72" s="43"/>
      <c r="B72" s="39"/>
      <c r="C72" s="39"/>
      <c r="D72" s="39"/>
      <c r="E72" s="46"/>
      <c r="F72" s="2"/>
      <c r="G72" s="2"/>
      <c r="H72" s="2"/>
    </row>
    <row r="73" spans="1:8" ht="17.25">
      <c r="A73" s="43"/>
      <c r="B73" s="39"/>
      <c r="C73" s="39"/>
      <c r="D73" s="39"/>
      <c r="E73" s="37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44"/>
      <c r="F75" s="2"/>
      <c r="G75" s="2"/>
      <c r="H75" s="2"/>
    </row>
    <row r="76" spans="1:8" ht="17.25">
      <c r="A76" s="43"/>
      <c r="B76" s="39"/>
      <c r="C76" s="39"/>
      <c r="D76" s="39"/>
      <c r="E76" s="45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7"/>
      <c r="F79" s="2"/>
      <c r="G79" s="2"/>
      <c r="H79" s="2"/>
    </row>
    <row r="80" spans="1:8" ht="17.25">
      <c r="A80" s="43"/>
      <c r="B80" s="39"/>
      <c r="C80" s="39"/>
      <c r="D80" s="39"/>
      <c r="E80" s="39"/>
      <c r="F80" s="2"/>
      <c r="G80" s="2"/>
      <c r="H80" s="2"/>
    </row>
    <row r="81" spans="1:8" ht="1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51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SEPTEMBER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69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101</v>
      </c>
      <c r="B9" s="13"/>
      <c r="C9" s="14"/>
      <c r="D9" s="73">
        <v>4</v>
      </c>
      <c r="E9" s="74">
        <v>743278</v>
      </c>
      <c r="F9" s="74">
        <v>180804</v>
      </c>
      <c r="G9" s="75">
        <f>F9/E9</f>
        <v>0.24325218827948628</v>
      </c>
      <c r="H9" s="15"/>
    </row>
    <row r="10" spans="1:8" ht="1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">
      <c r="A11" s="93" t="s">
        <v>104</v>
      </c>
      <c r="B11" s="13"/>
      <c r="C11" s="14"/>
      <c r="D11" s="73">
        <v>3</v>
      </c>
      <c r="E11" s="74">
        <v>974412</v>
      </c>
      <c r="F11" s="74">
        <v>215735.5</v>
      </c>
      <c r="G11" s="75">
        <f>F11/E11</f>
        <v>0.22140070114079055</v>
      </c>
      <c r="H11" s="15"/>
    </row>
    <row r="12" spans="1:8" ht="15">
      <c r="A12" s="93" t="s">
        <v>67</v>
      </c>
      <c r="B12" s="13"/>
      <c r="C12" s="14"/>
      <c r="D12" s="73"/>
      <c r="E12" s="74"/>
      <c r="F12" s="74"/>
      <c r="G12" s="75"/>
      <c r="H12" s="15"/>
    </row>
    <row r="13" spans="1:8" ht="15">
      <c r="A13" s="93" t="s">
        <v>108</v>
      </c>
      <c r="B13" s="13"/>
      <c r="C13" s="14"/>
      <c r="D13" s="73">
        <v>3</v>
      </c>
      <c r="E13" s="74">
        <v>866742</v>
      </c>
      <c r="F13" s="74">
        <v>239951.53</v>
      </c>
      <c r="G13" s="75">
        <f>F13/E13</f>
        <v>0.2768430859471446</v>
      </c>
      <c r="H13" s="15"/>
    </row>
    <row r="14" spans="1:8" ht="1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14</v>
      </c>
      <c r="B17" s="13"/>
      <c r="C17" s="14"/>
      <c r="D17" s="73">
        <v>2</v>
      </c>
      <c r="E17" s="74">
        <v>252834</v>
      </c>
      <c r="F17" s="74">
        <v>75905</v>
      </c>
      <c r="G17" s="75">
        <f aca="true" t="shared" si="0" ref="G17:G24">F17/E17</f>
        <v>0.3002167430013368</v>
      </c>
      <c r="H17" s="15"/>
    </row>
    <row r="18" spans="1:8" ht="15">
      <c r="A18" s="93" t="s">
        <v>15</v>
      </c>
      <c r="B18" s="13"/>
      <c r="C18" s="14"/>
      <c r="D18" s="73">
        <v>2</v>
      </c>
      <c r="E18" s="74">
        <v>1093497</v>
      </c>
      <c r="F18" s="74">
        <v>320705</v>
      </c>
      <c r="G18" s="75">
        <f t="shared" si="0"/>
        <v>0.2932838407421328</v>
      </c>
      <c r="H18" s="15"/>
    </row>
    <row r="19" spans="1:8" ht="1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17</v>
      </c>
      <c r="B20" s="13"/>
      <c r="C20" s="14"/>
      <c r="D20" s="73">
        <v>1</v>
      </c>
      <c r="E20" s="74">
        <v>72038</v>
      </c>
      <c r="F20" s="74">
        <v>17381</v>
      </c>
      <c r="G20" s="75">
        <f t="shared" si="0"/>
        <v>0.24127543796329715</v>
      </c>
      <c r="H20" s="15"/>
    </row>
    <row r="21" spans="1:8" ht="15">
      <c r="A21" s="93" t="s">
        <v>55</v>
      </c>
      <c r="B21" s="13"/>
      <c r="C21" s="14"/>
      <c r="D21" s="73">
        <v>7</v>
      </c>
      <c r="E21" s="74">
        <v>6176948</v>
      </c>
      <c r="F21" s="74">
        <v>1812067</v>
      </c>
      <c r="G21" s="75">
        <f t="shared" si="0"/>
        <v>0.29335960089027785</v>
      </c>
      <c r="H21" s="15"/>
    </row>
    <row r="22" spans="1:8" ht="15">
      <c r="A22" s="93" t="s">
        <v>56</v>
      </c>
      <c r="B22" s="13"/>
      <c r="C22" s="14"/>
      <c r="D22" s="73">
        <v>3</v>
      </c>
      <c r="E22" s="74">
        <v>764397</v>
      </c>
      <c r="F22" s="74">
        <v>206759</v>
      </c>
      <c r="G22" s="75">
        <f t="shared" si="0"/>
        <v>0.27048640954896475</v>
      </c>
      <c r="H22" s="15"/>
    </row>
    <row r="23" spans="1:8" ht="15">
      <c r="A23" s="94" t="s">
        <v>20</v>
      </c>
      <c r="B23" s="13"/>
      <c r="C23" s="14"/>
      <c r="D23" s="73">
        <v>4</v>
      </c>
      <c r="E23" s="74">
        <v>603920</v>
      </c>
      <c r="F23" s="74">
        <v>200480.5</v>
      </c>
      <c r="G23" s="75">
        <f t="shared" si="0"/>
        <v>0.3319653265333157</v>
      </c>
      <c r="H23" s="15"/>
    </row>
    <row r="24" spans="1:8" ht="15">
      <c r="A24" s="94" t="s">
        <v>21</v>
      </c>
      <c r="B24" s="13"/>
      <c r="C24" s="14"/>
      <c r="D24" s="73">
        <v>22</v>
      </c>
      <c r="E24" s="74">
        <v>123154</v>
      </c>
      <c r="F24" s="74">
        <v>123154</v>
      </c>
      <c r="G24" s="75">
        <f t="shared" si="0"/>
        <v>1</v>
      </c>
      <c r="H24" s="15"/>
    </row>
    <row r="25" spans="1:8" ht="15">
      <c r="A25" s="70" t="s">
        <v>22</v>
      </c>
      <c r="B25" s="13"/>
      <c r="C25" s="14"/>
      <c r="D25" s="73"/>
      <c r="E25" s="74"/>
      <c r="F25" s="74"/>
      <c r="G25" s="75"/>
      <c r="H25" s="15"/>
    </row>
    <row r="26" spans="1:8" ht="15">
      <c r="A26" s="70" t="s">
        <v>23</v>
      </c>
      <c r="B26" s="13"/>
      <c r="C26" s="14"/>
      <c r="D26" s="73"/>
      <c r="E26" s="74">
        <v>30994</v>
      </c>
      <c r="F26" s="74">
        <v>-6156</v>
      </c>
      <c r="G26" s="75">
        <f>F26/E26</f>
        <v>-0.19861908756533522</v>
      </c>
      <c r="H26" s="15"/>
    </row>
    <row r="27" spans="1:8" ht="15">
      <c r="A27" s="93" t="s">
        <v>124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24</v>
      </c>
      <c r="B28" s="13"/>
      <c r="C28" s="14"/>
      <c r="D28" s="73">
        <v>2</v>
      </c>
      <c r="E28" s="74">
        <v>97345</v>
      </c>
      <c r="F28" s="74">
        <v>22077</v>
      </c>
      <c r="G28" s="75">
        <f>F28/E28</f>
        <v>0.22679130926087626</v>
      </c>
      <c r="H28" s="15"/>
    </row>
    <row r="29" spans="1:8" ht="15">
      <c r="A29" s="70" t="s">
        <v>120</v>
      </c>
      <c r="B29" s="13"/>
      <c r="C29" s="14"/>
      <c r="D29" s="73">
        <v>1</v>
      </c>
      <c r="E29" s="74">
        <v>45400</v>
      </c>
      <c r="F29" s="74">
        <v>17712</v>
      </c>
      <c r="G29" s="75">
        <f>F29/E29</f>
        <v>0.39013215859030836</v>
      </c>
      <c r="H29" s="15"/>
    </row>
    <row r="30" spans="1:8" ht="15">
      <c r="A30" s="70" t="s">
        <v>125</v>
      </c>
      <c r="B30" s="13"/>
      <c r="C30" s="14"/>
      <c r="D30" s="73"/>
      <c r="E30" s="76"/>
      <c r="F30" s="74"/>
      <c r="G30" s="75"/>
      <c r="H30" s="15"/>
    </row>
    <row r="31" spans="1:8" ht="15">
      <c r="A31" s="70" t="s">
        <v>152</v>
      </c>
      <c r="B31" s="13"/>
      <c r="C31" s="14"/>
      <c r="D31" s="73"/>
      <c r="E31" s="76"/>
      <c r="F31" s="74"/>
      <c r="G31" s="75"/>
      <c r="H31" s="15"/>
    </row>
    <row r="32" spans="1:8" ht="15">
      <c r="A32" s="70" t="s">
        <v>58</v>
      </c>
      <c r="B32" s="13"/>
      <c r="C32" s="14"/>
      <c r="D32" s="73">
        <v>19</v>
      </c>
      <c r="E32" s="76">
        <v>1585503</v>
      </c>
      <c r="F32" s="76">
        <v>366165.5</v>
      </c>
      <c r="G32" s="75">
        <f>F32/E32</f>
        <v>0.23094595216786093</v>
      </c>
      <c r="H32" s="15"/>
    </row>
    <row r="33" spans="1:8" ht="15">
      <c r="A33" s="93" t="s">
        <v>149</v>
      </c>
      <c r="B33" s="13"/>
      <c r="C33" s="14"/>
      <c r="D33" s="73"/>
      <c r="E33" s="74"/>
      <c r="F33" s="74"/>
      <c r="G33" s="75"/>
      <c r="H33" s="15"/>
    </row>
    <row r="34" spans="1:8" ht="15">
      <c r="A34" s="93" t="s">
        <v>98</v>
      </c>
      <c r="B34" s="13"/>
      <c r="C34" s="14"/>
      <c r="D34" s="73">
        <v>2</v>
      </c>
      <c r="E34" s="74">
        <v>327630</v>
      </c>
      <c r="F34" s="74">
        <v>105381.5</v>
      </c>
      <c r="G34" s="75">
        <f>F34/E34</f>
        <v>0.32164789549186584</v>
      </c>
      <c r="H34" s="15"/>
    </row>
    <row r="35" spans="1:8" ht="15">
      <c r="A35" s="16" t="s">
        <v>28</v>
      </c>
      <c r="B35" s="13"/>
      <c r="C35" s="14"/>
      <c r="D35" s="77"/>
      <c r="E35" s="78">
        <v>242880</v>
      </c>
      <c r="F35" s="74">
        <v>38962</v>
      </c>
      <c r="G35" s="79"/>
      <c r="H35" s="15"/>
    </row>
    <row r="36" spans="1:8" ht="15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21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2"/>
      <c r="D39" s="81">
        <f>SUM(D9:D38)</f>
        <v>75</v>
      </c>
      <c r="E39" s="82">
        <f>SUM(E9:E38)</f>
        <v>14000972</v>
      </c>
      <c r="F39" s="82">
        <f>SUM(F9:F38)</f>
        <v>3937084.5300000003</v>
      </c>
      <c r="G39" s="83">
        <f>F39/E39</f>
        <v>0.281200800201586</v>
      </c>
      <c r="H39" s="2"/>
    </row>
    <row r="40" spans="1:8" ht="15">
      <c r="A40" s="22"/>
      <c r="B40" s="22"/>
      <c r="C40" s="24"/>
      <c r="D40" s="122"/>
      <c r="E40" s="123"/>
      <c r="F40" s="123"/>
      <c r="G40" s="124"/>
      <c r="H40" s="2"/>
    </row>
    <row r="41" spans="1:8" ht="17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">
      <c r="A44" s="27" t="s">
        <v>10</v>
      </c>
      <c r="B44" s="28"/>
      <c r="C44" s="14"/>
      <c r="D44" s="73">
        <v>14</v>
      </c>
      <c r="E44" s="111">
        <v>3318547.55</v>
      </c>
      <c r="F44" s="74">
        <v>155147.46</v>
      </c>
      <c r="G44" s="104">
        <f>1-(+F44/E44)</f>
        <v>0.9532483842215851</v>
      </c>
      <c r="H44" s="2"/>
    </row>
    <row r="45" spans="1:8" ht="15">
      <c r="A45" s="27"/>
      <c r="B45" s="28"/>
      <c r="C45" s="14"/>
      <c r="D45" s="73"/>
      <c r="E45" s="111"/>
      <c r="F45" s="74"/>
      <c r="G45" s="104"/>
      <c r="H45" s="2"/>
    </row>
    <row r="46" spans="1:8" ht="15">
      <c r="A46" s="27"/>
      <c r="B46" s="28"/>
      <c r="C46" s="14"/>
      <c r="D46" s="73"/>
      <c r="E46" s="111"/>
      <c r="F46" s="74"/>
      <c r="G46" s="104"/>
      <c r="H46" s="2"/>
    </row>
    <row r="47" spans="1:8" ht="15">
      <c r="A47" s="27"/>
      <c r="B47" s="28"/>
      <c r="C47" s="14"/>
      <c r="D47" s="73"/>
      <c r="E47" s="111"/>
      <c r="F47" s="74"/>
      <c r="G47" s="104"/>
      <c r="H47" s="2"/>
    </row>
    <row r="48" spans="1:8" ht="1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">
      <c r="A52" s="32"/>
      <c r="B52" s="18"/>
      <c r="C52" s="14"/>
      <c r="D52" s="77"/>
      <c r="E52" s="80"/>
      <c r="F52" s="80"/>
      <c r="G52" s="105"/>
      <c r="H52" s="2"/>
    </row>
    <row r="53" spans="1:8" ht="15">
      <c r="A53" s="20" t="s">
        <v>141</v>
      </c>
      <c r="B53" s="20"/>
      <c r="C53" s="21"/>
      <c r="D53" s="138">
        <f>SUM(D44:D49)</f>
        <v>14</v>
      </c>
      <c r="E53" s="139">
        <f>SUM(E44:E52)</f>
        <v>3318547.55</v>
      </c>
      <c r="F53" s="139">
        <f>SUM(F44:F52)</f>
        <v>155147.46</v>
      </c>
      <c r="G53" s="110">
        <f>1-(+F53/E53)</f>
        <v>0.9532483842215851</v>
      </c>
      <c r="H53" s="2"/>
    </row>
    <row r="54" spans="1:8" ht="15">
      <c r="A54" s="22"/>
      <c r="B54" s="22"/>
      <c r="C54" s="24"/>
      <c r="D54" s="122"/>
      <c r="E54" s="123"/>
      <c r="F54" s="123"/>
      <c r="G54" s="124"/>
      <c r="H54" s="2"/>
    </row>
    <row r="55" spans="1:8" ht="17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">
      <c r="A56" s="26"/>
      <c r="B56" s="26"/>
      <c r="C56" s="26"/>
      <c r="D56" s="89"/>
      <c r="E56" s="25" t="s">
        <v>134</v>
      </c>
      <c r="F56" s="25" t="s">
        <v>134</v>
      </c>
      <c r="G56" s="25" t="s">
        <v>5</v>
      </c>
      <c r="H56" s="2"/>
    </row>
    <row r="57" spans="1:8" ht="15">
      <c r="A57" s="26"/>
      <c r="B57" s="26"/>
      <c r="C57" s="14"/>
      <c r="D57" s="89" t="s">
        <v>6</v>
      </c>
      <c r="E57" s="90" t="s">
        <v>135</v>
      </c>
      <c r="F57" s="88" t="s">
        <v>8</v>
      </c>
      <c r="G57" s="88" t="s">
        <v>136</v>
      </c>
      <c r="H57" s="15"/>
    </row>
    <row r="58" spans="1:8" ht="15">
      <c r="A58" s="27" t="s">
        <v>33</v>
      </c>
      <c r="B58" s="28"/>
      <c r="C58" s="14"/>
      <c r="D58" s="73">
        <v>187</v>
      </c>
      <c r="E58" s="74">
        <v>30959067.59</v>
      </c>
      <c r="F58" s="74">
        <v>1703061.75</v>
      </c>
      <c r="G58" s="75">
        <f aca="true" t="shared" si="1" ref="G58:G64">1-(+F58/E58)</f>
        <v>0.9449898888250077</v>
      </c>
      <c r="H58" s="15"/>
    </row>
    <row r="59" spans="1:8" ht="15">
      <c r="A59" s="27" t="s">
        <v>34</v>
      </c>
      <c r="B59" s="28"/>
      <c r="C59" s="14"/>
      <c r="D59" s="73">
        <v>4</v>
      </c>
      <c r="E59" s="74">
        <v>3255677.17</v>
      </c>
      <c r="F59" s="74">
        <v>433034.47</v>
      </c>
      <c r="G59" s="75">
        <f t="shared" si="1"/>
        <v>0.8669909676578897</v>
      </c>
      <c r="H59" s="15"/>
    </row>
    <row r="60" spans="1:8" ht="15">
      <c r="A60" s="27" t="s">
        <v>35</v>
      </c>
      <c r="B60" s="28"/>
      <c r="C60" s="14"/>
      <c r="D60" s="73">
        <v>238</v>
      </c>
      <c r="E60" s="74">
        <v>21109028.75</v>
      </c>
      <c r="F60" s="74">
        <v>1492952.55</v>
      </c>
      <c r="G60" s="75">
        <f t="shared" si="1"/>
        <v>0.9292742187392208</v>
      </c>
      <c r="H60" s="15"/>
    </row>
    <row r="61" spans="1:8" ht="15">
      <c r="A61" s="27" t="s">
        <v>36</v>
      </c>
      <c r="B61" s="28"/>
      <c r="C61" s="14"/>
      <c r="D61" s="73">
        <v>23</v>
      </c>
      <c r="E61" s="74">
        <v>734074</v>
      </c>
      <c r="F61" s="74">
        <v>20874</v>
      </c>
      <c r="G61" s="75">
        <f t="shared" si="1"/>
        <v>0.9715641747289783</v>
      </c>
      <c r="H61" s="15"/>
    </row>
    <row r="62" spans="1:8" ht="15">
      <c r="A62" s="27" t="s">
        <v>37</v>
      </c>
      <c r="B62" s="28"/>
      <c r="C62" s="14"/>
      <c r="D62" s="73">
        <v>148</v>
      </c>
      <c r="E62" s="74">
        <v>10942102.18</v>
      </c>
      <c r="F62" s="74">
        <v>762237.22</v>
      </c>
      <c r="G62" s="75">
        <f t="shared" si="1"/>
        <v>0.9303390511748996</v>
      </c>
      <c r="H62" s="15"/>
    </row>
    <row r="63" spans="1:8" ht="15">
      <c r="A63" s="27" t="s">
        <v>38</v>
      </c>
      <c r="B63" s="28"/>
      <c r="C63" s="14"/>
      <c r="D63" s="73">
        <v>3</v>
      </c>
      <c r="E63" s="74">
        <v>161035</v>
      </c>
      <c r="F63" s="74">
        <v>20190</v>
      </c>
      <c r="G63" s="75">
        <f t="shared" si="1"/>
        <v>0.8746235290464806</v>
      </c>
      <c r="H63" s="15"/>
    </row>
    <row r="64" spans="1:8" ht="15">
      <c r="A64" s="27" t="s">
        <v>39</v>
      </c>
      <c r="B64" s="28"/>
      <c r="C64" s="14"/>
      <c r="D64" s="73">
        <v>23</v>
      </c>
      <c r="E64" s="74">
        <v>1632585</v>
      </c>
      <c r="F64" s="74">
        <v>176865.16</v>
      </c>
      <c r="G64" s="75">
        <f t="shared" si="1"/>
        <v>0.8916655733085873</v>
      </c>
      <c r="H64" s="15"/>
    </row>
    <row r="65" spans="1:8" ht="1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">
      <c r="A66" s="27" t="s">
        <v>41</v>
      </c>
      <c r="B66" s="28"/>
      <c r="C66" s="14"/>
      <c r="D66" s="73">
        <v>4</v>
      </c>
      <c r="E66" s="74">
        <v>199225</v>
      </c>
      <c r="F66" s="74">
        <v>26625</v>
      </c>
      <c r="G66" s="75">
        <f>1-(+F66/E66)</f>
        <v>0.8663571338938386</v>
      </c>
      <c r="H66" s="15"/>
    </row>
    <row r="67" spans="1:8" ht="15">
      <c r="A67" s="29" t="s">
        <v>60</v>
      </c>
      <c r="B67" s="30"/>
      <c r="C67" s="14"/>
      <c r="D67" s="73">
        <v>2</v>
      </c>
      <c r="E67" s="74">
        <v>37300</v>
      </c>
      <c r="F67" s="74">
        <v>-4700</v>
      </c>
      <c r="G67" s="75">
        <f>1-(+F67/E67)</f>
        <v>1.126005361930295</v>
      </c>
      <c r="H67" s="15"/>
    </row>
    <row r="68" spans="1:8" ht="15">
      <c r="A68" s="27" t="s">
        <v>61</v>
      </c>
      <c r="B68" s="30"/>
      <c r="C68" s="14"/>
      <c r="D68" s="73">
        <v>1080</v>
      </c>
      <c r="E68" s="74">
        <v>111996362.85</v>
      </c>
      <c r="F68" s="74">
        <v>12430777.39</v>
      </c>
      <c r="G68" s="75">
        <f>1-(+F68/E68)</f>
        <v>0.8890073117227127</v>
      </c>
      <c r="H68" s="15"/>
    </row>
    <row r="69" spans="1:8" ht="1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ht="15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ht="15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">
      <c r="A74" s="32"/>
      <c r="B74" s="18"/>
      <c r="C74" s="21"/>
      <c r="D74" s="77"/>
      <c r="E74" s="80"/>
      <c r="F74" s="80"/>
      <c r="G74" s="79"/>
      <c r="H74" s="15"/>
    </row>
    <row r="75" spans="1:8" ht="15">
      <c r="A75" s="20" t="s">
        <v>45</v>
      </c>
      <c r="B75" s="20"/>
      <c r="C75" s="33"/>
      <c r="D75" s="81">
        <f>SUM(D58:D71)</f>
        <v>1712</v>
      </c>
      <c r="E75" s="82">
        <f>SUM(E58:E74)</f>
        <v>181026457.54</v>
      </c>
      <c r="F75" s="82">
        <f>SUM(F58:F74)</f>
        <v>17061917.54</v>
      </c>
      <c r="G75" s="83">
        <f>1-(+F75/E75)</f>
        <v>0.9057490392738312</v>
      </c>
      <c r="H75" s="2"/>
    </row>
    <row r="76" spans="1:8" ht="17.25">
      <c r="A76" s="33"/>
      <c r="B76" s="33"/>
      <c r="C76" s="36"/>
      <c r="D76" s="91"/>
      <c r="E76" s="92"/>
      <c r="F76" s="34"/>
      <c r="G76" s="34"/>
      <c r="H76" s="2"/>
    </row>
    <row r="77" spans="1:8" ht="17.25">
      <c r="A77" s="35" t="s">
        <v>46</v>
      </c>
      <c r="B77" s="36"/>
      <c r="C77" s="39"/>
      <c r="D77" s="36"/>
      <c r="E77" s="36"/>
      <c r="F77" s="37">
        <f>F75+F39+F53</f>
        <v>21154149.53</v>
      </c>
      <c r="G77" s="36"/>
      <c r="H77" s="2"/>
    </row>
    <row r="78" spans="1:8" ht="8.25" customHeight="1">
      <c r="A78" s="35"/>
      <c r="B78" s="36"/>
      <c r="C78" s="39"/>
      <c r="D78" s="36"/>
      <c r="E78" s="36"/>
      <c r="F78" s="37"/>
      <c r="G78" s="36"/>
      <c r="H78" s="2"/>
    </row>
    <row r="79" spans="1:8" ht="1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">
      <c r="A82" s="4"/>
      <c r="B82" s="40"/>
      <c r="C82" s="40"/>
      <c r="D82" s="40"/>
      <c r="E82" s="40"/>
      <c r="F82" s="41"/>
      <c r="G82" s="40"/>
      <c r="H82" s="2"/>
    </row>
    <row r="83" spans="1:8" ht="17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7.25">
      <c r="A84" s="43"/>
      <c r="B84" s="39"/>
      <c r="C84" s="39"/>
      <c r="D84" s="39"/>
      <c r="E84" s="37"/>
      <c r="F84" s="2"/>
      <c r="G84" s="2"/>
      <c r="H84" s="2"/>
    </row>
    <row r="85" spans="1:8" ht="17.25">
      <c r="A85" s="116"/>
      <c r="B85" s="117"/>
      <c r="C85" s="117"/>
      <c r="D85" s="117"/>
      <c r="E85" s="44"/>
      <c r="F85" s="2"/>
      <c r="G85" s="2"/>
      <c r="H85" s="2"/>
    </row>
    <row r="86" spans="1:8" ht="17.25">
      <c r="A86" s="43"/>
      <c r="B86" s="39"/>
      <c r="C86" s="39"/>
      <c r="D86" s="39"/>
      <c r="E86" s="45"/>
      <c r="F86" s="2"/>
      <c r="G86" s="2"/>
      <c r="H86" s="2"/>
    </row>
    <row r="87" spans="1:8" ht="17.25">
      <c r="A87" s="43"/>
      <c r="B87" s="39"/>
      <c r="C87" s="39"/>
      <c r="D87" s="39"/>
      <c r="E87" s="46"/>
      <c r="F87" s="2"/>
      <c r="G87" s="2"/>
      <c r="H87" s="2"/>
    </row>
    <row r="88" spans="1:8" ht="17.25">
      <c r="A88" s="43"/>
      <c r="B88" s="39"/>
      <c r="C88" s="39"/>
      <c r="D88" s="39"/>
      <c r="E88" s="37"/>
      <c r="F88" s="2"/>
      <c r="G88" s="2"/>
      <c r="H88" s="2"/>
    </row>
    <row r="89" spans="1:8" ht="17.25">
      <c r="A89" s="43"/>
      <c r="B89" s="39"/>
      <c r="C89" s="39"/>
      <c r="D89" s="39"/>
      <c r="E89" s="37"/>
      <c r="F89" s="2"/>
      <c r="G89" s="2"/>
      <c r="H89" s="2"/>
    </row>
    <row r="90" spans="1:8" ht="17.25">
      <c r="A90" s="43"/>
      <c r="B90" s="39"/>
      <c r="C90" s="39"/>
      <c r="D90" s="39"/>
      <c r="E90" s="44"/>
      <c r="F90" s="2"/>
      <c r="G90" s="2"/>
      <c r="H90" s="2"/>
    </row>
    <row r="91" spans="1:8" ht="17.25">
      <c r="A91" s="43"/>
      <c r="B91" s="39"/>
      <c r="C91" s="39"/>
      <c r="D91" s="39"/>
      <c r="E91" s="45"/>
      <c r="F91" s="2"/>
      <c r="G91" s="2"/>
      <c r="H91" s="2"/>
    </row>
    <row r="92" spans="1:8" ht="17.25">
      <c r="A92" s="43"/>
      <c r="B92" s="39"/>
      <c r="C92" s="39"/>
      <c r="D92" s="39"/>
      <c r="E92" s="45"/>
      <c r="F92" s="2"/>
      <c r="G92" s="2"/>
      <c r="H92" s="2"/>
    </row>
    <row r="93" spans="1:8" ht="17.25">
      <c r="A93" s="43"/>
      <c r="B93" s="39"/>
      <c r="C93" s="39"/>
      <c r="D93" s="39"/>
      <c r="E93" s="45"/>
      <c r="F93" s="2"/>
      <c r="G93" s="2"/>
      <c r="H93" s="2"/>
    </row>
    <row r="94" spans="1:8" ht="17.25">
      <c r="A94" s="43"/>
      <c r="B94" s="39"/>
      <c r="C94" s="39"/>
      <c r="D94" s="39"/>
      <c r="E94" s="47"/>
      <c r="F94" s="2"/>
      <c r="G94" s="2"/>
      <c r="H94" s="2"/>
    </row>
    <row r="95" spans="1:8" ht="17.25">
      <c r="A95" s="43"/>
      <c r="B95" s="39"/>
      <c r="C95" s="39"/>
      <c r="D95" s="39"/>
      <c r="E95" s="39"/>
      <c r="F95" s="2"/>
      <c r="G95" s="2"/>
      <c r="H95" s="2"/>
    </row>
    <row r="96" spans="1:8" ht="15">
      <c r="A96" s="48"/>
      <c r="B96" s="2"/>
      <c r="C96" s="2"/>
      <c r="D96" s="2"/>
      <c r="E96" s="2"/>
      <c r="F96" s="2"/>
      <c r="G96" s="2"/>
      <c r="H96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SEPTEMBER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138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">
      <c r="A10" s="93" t="s">
        <v>11</v>
      </c>
      <c r="B10" s="13"/>
      <c r="C10" s="14"/>
      <c r="D10" s="73">
        <v>8</v>
      </c>
      <c r="E10" s="99">
        <v>2262663</v>
      </c>
      <c r="F10" s="74">
        <v>385171</v>
      </c>
      <c r="G10" s="100">
        <f>F10/E10</f>
        <v>0.17022906195045395</v>
      </c>
      <c r="H10" s="15"/>
    </row>
    <row r="11" spans="1:8" ht="15">
      <c r="A11" s="93" t="s">
        <v>104</v>
      </c>
      <c r="B11" s="13"/>
      <c r="C11" s="14"/>
      <c r="D11" s="73">
        <v>10</v>
      </c>
      <c r="E11" s="99">
        <v>1325256</v>
      </c>
      <c r="F11" s="74">
        <v>394297</v>
      </c>
      <c r="G11" s="100">
        <f>F11/E11</f>
        <v>0.29752515740355073</v>
      </c>
      <c r="H11" s="15"/>
    </row>
    <row r="12" spans="1:8" ht="1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">
      <c r="A14" s="93" t="s">
        <v>25</v>
      </c>
      <c r="B14" s="13"/>
      <c r="C14" s="14"/>
      <c r="D14" s="73">
        <v>2</v>
      </c>
      <c r="E14" s="99">
        <v>504316</v>
      </c>
      <c r="F14" s="74">
        <v>164641</v>
      </c>
      <c r="G14" s="100">
        <f>F14/E14</f>
        <v>0.3264639630707731</v>
      </c>
      <c r="H14" s="15"/>
    </row>
    <row r="15" spans="1:8" ht="1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">
      <c r="A16" s="93" t="s">
        <v>10</v>
      </c>
      <c r="B16" s="13"/>
      <c r="C16" s="14"/>
      <c r="D16" s="73">
        <v>2</v>
      </c>
      <c r="E16" s="99">
        <v>25600</v>
      </c>
      <c r="F16" s="74">
        <v>-39887.5</v>
      </c>
      <c r="G16" s="75"/>
      <c r="H16" s="15"/>
    </row>
    <row r="17" spans="1:8" ht="15">
      <c r="A17" s="93" t="s">
        <v>14</v>
      </c>
      <c r="B17" s="13"/>
      <c r="C17" s="14"/>
      <c r="D17" s="73">
        <v>2</v>
      </c>
      <c r="E17" s="99">
        <v>951412</v>
      </c>
      <c r="F17" s="74">
        <v>163398.5</v>
      </c>
      <c r="G17" s="75">
        <f aca="true" t="shared" si="0" ref="G17:G22">F17/E17</f>
        <v>0.1717431564874103</v>
      </c>
      <c r="H17" s="15"/>
    </row>
    <row r="18" spans="1:8" ht="15">
      <c r="A18" s="93" t="s">
        <v>15</v>
      </c>
      <c r="B18" s="13"/>
      <c r="C18" s="14"/>
      <c r="D18" s="73">
        <v>2</v>
      </c>
      <c r="E18" s="99">
        <v>1101320</v>
      </c>
      <c r="F18" s="74">
        <v>86595</v>
      </c>
      <c r="G18" s="100">
        <f t="shared" si="0"/>
        <v>0.07862837322485744</v>
      </c>
      <c r="H18" s="15"/>
    </row>
    <row r="19" spans="1:8" ht="15">
      <c r="A19" s="93" t="s">
        <v>54</v>
      </c>
      <c r="B19" s="13"/>
      <c r="C19" s="14"/>
      <c r="D19" s="73">
        <v>2</v>
      </c>
      <c r="E19" s="99">
        <v>669024</v>
      </c>
      <c r="F19" s="74">
        <v>276943.5</v>
      </c>
      <c r="G19" s="75">
        <f t="shared" si="0"/>
        <v>0.41395151743435216</v>
      </c>
      <c r="H19" s="15"/>
    </row>
    <row r="20" spans="1:8" ht="1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">
      <c r="A21" s="93" t="s">
        <v>55</v>
      </c>
      <c r="B21" s="13"/>
      <c r="C21" s="14"/>
      <c r="D21" s="73">
        <v>7</v>
      </c>
      <c r="E21" s="99">
        <v>2840167</v>
      </c>
      <c r="F21" s="74">
        <v>1596677.5</v>
      </c>
      <c r="G21" s="75">
        <f t="shared" si="0"/>
        <v>0.5621773297133584</v>
      </c>
      <c r="H21" s="15"/>
    </row>
    <row r="22" spans="1:8" ht="15">
      <c r="A22" s="93" t="s">
        <v>56</v>
      </c>
      <c r="B22" s="13"/>
      <c r="C22" s="14"/>
      <c r="D22" s="73">
        <v>3</v>
      </c>
      <c r="E22" s="99">
        <v>992055</v>
      </c>
      <c r="F22" s="74">
        <v>90072.5</v>
      </c>
      <c r="G22" s="75">
        <f t="shared" si="0"/>
        <v>0.09079385719541759</v>
      </c>
      <c r="H22" s="15"/>
    </row>
    <row r="23" spans="1:8" ht="15">
      <c r="A23" s="94" t="s">
        <v>20</v>
      </c>
      <c r="B23" s="13"/>
      <c r="C23" s="14"/>
      <c r="D23" s="73">
        <v>3</v>
      </c>
      <c r="E23" s="99">
        <v>628432</v>
      </c>
      <c r="F23" s="74">
        <v>169232.5</v>
      </c>
      <c r="G23" s="75">
        <f>F23/E23</f>
        <v>0.2692932568678871</v>
      </c>
      <c r="H23" s="15"/>
    </row>
    <row r="24" spans="1:8" ht="15">
      <c r="A24" s="94" t="s">
        <v>21</v>
      </c>
      <c r="B24" s="13"/>
      <c r="C24" s="14"/>
      <c r="D24" s="73">
        <v>13</v>
      </c>
      <c r="E24" s="99">
        <v>253622</v>
      </c>
      <c r="F24" s="74">
        <v>253622</v>
      </c>
      <c r="G24" s="75">
        <f>F24/E24</f>
        <v>1</v>
      </c>
      <c r="H24" s="15"/>
    </row>
    <row r="25" spans="1:8" ht="1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">
      <c r="A26" s="70" t="s">
        <v>23</v>
      </c>
      <c r="B26" s="13"/>
      <c r="C26" s="14"/>
      <c r="D26" s="73"/>
      <c r="E26" s="99">
        <v>54319</v>
      </c>
      <c r="F26" s="74">
        <v>17619</v>
      </c>
      <c r="G26" s="75">
        <f>F26/E26</f>
        <v>0.3243616414146063</v>
      </c>
      <c r="H26" s="15"/>
    </row>
    <row r="27" spans="1:8" ht="15">
      <c r="A27" s="93" t="s">
        <v>124</v>
      </c>
      <c r="B27" s="13"/>
      <c r="C27" s="14"/>
      <c r="D27" s="73"/>
      <c r="E27" s="99"/>
      <c r="F27" s="74"/>
      <c r="G27" s="100"/>
      <c r="H27" s="15"/>
    </row>
    <row r="28" spans="1:8" ht="15">
      <c r="A28" s="70" t="s">
        <v>24</v>
      </c>
      <c r="B28" s="13"/>
      <c r="C28" s="14"/>
      <c r="D28" s="73">
        <v>1</v>
      </c>
      <c r="E28" s="99">
        <v>205059</v>
      </c>
      <c r="F28" s="74">
        <v>87909</v>
      </c>
      <c r="G28" s="75">
        <f>F28/E28</f>
        <v>0.4287010080025749</v>
      </c>
      <c r="H28" s="15"/>
    </row>
    <row r="29" spans="1:8" ht="15">
      <c r="A29" s="70" t="s">
        <v>120</v>
      </c>
      <c r="B29" s="13"/>
      <c r="C29" s="14"/>
      <c r="D29" s="101"/>
      <c r="E29" s="99"/>
      <c r="F29" s="99"/>
      <c r="G29" s="102"/>
      <c r="H29" s="15"/>
    </row>
    <row r="30" spans="1:8" ht="15">
      <c r="A30" s="70" t="s">
        <v>125</v>
      </c>
      <c r="B30" s="13"/>
      <c r="C30" s="14"/>
      <c r="D30" s="73"/>
      <c r="E30" s="103"/>
      <c r="F30" s="74"/>
      <c r="G30" s="100"/>
      <c r="H30" s="15"/>
    </row>
    <row r="31" spans="1:8" ht="15">
      <c r="A31" s="70" t="s">
        <v>152</v>
      </c>
      <c r="B31" s="13"/>
      <c r="C31" s="14"/>
      <c r="D31" s="73">
        <v>1</v>
      </c>
      <c r="E31" s="103">
        <v>148100</v>
      </c>
      <c r="F31" s="74">
        <v>49918.5</v>
      </c>
      <c r="G31" s="100">
        <f>F31/E31</f>
        <v>0.33705941931127614</v>
      </c>
      <c r="H31" s="15"/>
    </row>
    <row r="32" spans="1:8" ht="1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">
      <c r="A33" s="93" t="s">
        <v>149</v>
      </c>
      <c r="B33" s="13"/>
      <c r="C33" s="14"/>
      <c r="D33" s="73">
        <v>2</v>
      </c>
      <c r="E33" s="99">
        <v>336857</v>
      </c>
      <c r="F33" s="74">
        <v>80353</v>
      </c>
      <c r="G33" s="100">
        <f>F33/E33</f>
        <v>0.23853742092341854</v>
      </c>
      <c r="H33" s="15"/>
    </row>
    <row r="34" spans="1:8" ht="1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ht="15">
      <c r="A35" s="16" t="s">
        <v>28</v>
      </c>
      <c r="B35" s="13"/>
      <c r="C35" s="14"/>
      <c r="D35" s="77"/>
      <c r="E35" s="103"/>
      <c r="F35" s="76"/>
      <c r="G35" s="79"/>
      <c r="H35" s="15"/>
    </row>
    <row r="36" spans="1:8" ht="15">
      <c r="A36" s="16" t="s">
        <v>29</v>
      </c>
      <c r="B36" s="13"/>
      <c r="C36" s="14"/>
      <c r="D36" s="77"/>
      <c r="E36" s="103"/>
      <c r="F36" s="76">
        <v>1500</v>
      </c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21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2"/>
      <c r="D39" s="81">
        <f>SUM(D9:D38)</f>
        <v>58</v>
      </c>
      <c r="E39" s="82">
        <f>SUM(E9:E38)</f>
        <v>12298202</v>
      </c>
      <c r="F39" s="82">
        <f>SUM(F9:F38)</f>
        <v>3778062.5</v>
      </c>
      <c r="G39" s="83">
        <f>F39/E39</f>
        <v>0.3072044596437756</v>
      </c>
      <c r="H39" s="2"/>
    </row>
    <row r="40" spans="1:8" ht="15">
      <c r="A40" s="22"/>
      <c r="B40" s="22"/>
      <c r="C40" s="24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88" t="s">
        <v>136</v>
      </c>
      <c r="H43" s="15"/>
    </row>
    <row r="44" spans="1:8" ht="15">
      <c r="A44" s="27" t="s">
        <v>33</v>
      </c>
      <c r="B44" s="28"/>
      <c r="C44" s="14"/>
      <c r="D44" s="73">
        <v>52</v>
      </c>
      <c r="E44" s="74">
        <v>6923160.05</v>
      </c>
      <c r="F44" s="74">
        <v>369281.55</v>
      </c>
      <c r="G44" s="75">
        <f>1-(+F44/E44)</f>
        <v>0.9466599721322346</v>
      </c>
      <c r="H44" s="15"/>
    </row>
    <row r="45" spans="1:8" ht="15">
      <c r="A45" s="27" t="s">
        <v>34</v>
      </c>
      <c r="B45" s="28"/>
      <c r="C45" s="14"/>
      <c r="D45" s="73">
        <v>12</v>
      </c>
      <c r="E45" s="74">
        <v>5334818.18</v>
      </c>
      <c r="F45" s="74">
        <v>632920.2</v>
      </c>
      <c r="G45" s="75">
        <f aca="true" t="shared" si="1" ref="G45:G54">1-(+F45/E45)</f>
        <v>0.8813604927769066</v>
      </c>
      <c r="H45" s="15"/>
    </row>
    <row r="46" spans="1:8" ht="15">
      <c r="A46" s="27" t="s">
        <v>35</v>
      </c>
      <c r="B46" s="28"/>
      <c r="C46" s="14"/>
      <c r="D46" s="73">
        <v>124</v>
      </c>
      <c r="E46" s="74">
        <v>11570248.85</v>
      </c>
      <c r="F46" s="74">
        <v>824040.58</v>
      </c>
      <c r="G46" s="75">
        <f t="shared" si="1"/>
        <v>0.9287793555105774</v>
      </c>
      <c r="H46" s="15"/>
    </row>
    <row r="47" spans="1:8" ht="1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">
      <c r="A48" s="27" t="s">
        <v>37</v>
      </c>
      <c r="B48" s="28"/>
      <c r="C48" s="14"/>
      <c r="D48" s="73">
        <v>110</v>
      </c>
      <c r="E48" s="74">
        <v>19173755.09</v>
      </c>
      <c r="F48" s="74">
        <v>-93686.48</v>
      </c>
      <c r="G48" s="75">
        <f t="shared" si="1"/>
        <v>1.0048861831999127</v>
      </c>
      <c r="H48" s="15"/>
    </row>
    <row r="49" spans="1:8" ht="15">
      <c r="A49" s="27" t="s">
        <v>38</v>
      </c>
      <c r="B49" s="28"/>
      <c r="C49" s="14"/>
      <c r="D49" s="73">
        <v>2</v>
      </c>
      <c r="E49" s="74">
        <v>2186396</v>
      </c>
      <c r="F49" s="74">
        <v>86914</v>
      </c>
      <c r="G49" s="75">
        <f t="shared" si="1"/>
        <v>0.960247823358623</v>
      </c>
      <c r="H49" s="15"/>
    </row>
    <row r="50" spans="1:8" ht="15">
      <c r="A50" s="27" t="s">
        <v>39</v>
      </c>
      <c r="B50" s="28"/>
      <c r="C50" s="14"/>
      <c r="D50" s="73">
        <v>9</v>
      </c>
      <c r="E50" s="74">
        <v>2170600</v>
      </c>
      <c r="F50" s="74">
        <v>190307</v>
      </c>
      <c r="G50" s="75">
        <f t="shared" si="1"/>
        <v>0.9123251635492491</v>
      </c>
      <c r="H50" s="15"/>
    </row>
    <row r="51" spans="1:8" ht="15">
      <c r="A51" s="27" t="s">
        <v>40</v>
      </c>
      <c r="B51" s="28"/>
      <c r="C51" s="14"/>
      <c r="D51" s="73">
        <v>2</v>
      </c>
      <c r="E51" s="74">
        <v>298050</v>
      </c>
      <c r="F51" s="74">
        <v>19900.2</v>
      </c>
      <c r="G51" s="75">
        <f t="shared" si="1"/>
        <v>0.9332320080523402</v>
      </c>
      <c r="H51" s="15"/>
    </row>
    <row r="52" spans="1:8" ht="15">
      <c r="A52" s="27" t="s">
        <v>41</v>
      </c>
      <c r="B52" s="28"/>
      <c r="C52" s="14"/>
      <c r="D52" s="73">
        <v>2</v>
      </c>
      <c r="E52" s="74">
        <v>776725</v>
      </c>
      <c r="F52" s="74">
        <v>23225</v>
      </c>
      <c r="G52" s="75">
        <f t="shared" si="1"/>
        <v>0.9700988123209631</v>
      </c>
      <c r="H52" s="15"/>
    </row>
    <row r="53" spans="1:8" ht="15">
      <c r="A53" s="29" t="s">
        <v>60</v>
      </c>
      <c r="B53" s="30"/>
      <c r="C53" s="14"/>
      <c r="D53" s="73">
        <v>3</v>
      </c>
      <c r="E53" s="74">
        <v>378000</v>
      </c>
      <c r="F53" s="74">
        <v>7400</v>
      </c>
      <c r="G53" s="75">
        <f t="shared" si="1"/>
        <v>0.9804232804232804</v>
      </c>
      <c r="H53" s="15"/>
    </row>
    <row r="54" spans="1:8" ht="15">
      <c r="A54" s="27" t="s">
        <v>61</v>
      </c>
      <c r="B54" s="30"/>
      <c r="C54" s="14"/>
      <c r="D54" s="73">
        <v>658</v>
      </c>
      <c r="E54" s="74">
        <v>69581595.17</v>
      </c>
      <c r="F54" s="74">
        <v>8009050.76</v>
      </c>
      <c r="G54" s="75">
        <f t="shared" si="1"/>
        <v>0.884896994091146</v>
      </c>
      <c r="H54" s="15"/>
    </row>
    <row r="55" spans="1:8" ht="1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ht="15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">
      <c r="A60" s="32"/>
      <c r="B60" s="18"/>
      <c r="C60" s="21"/>
      <c r="D60" s="77"/>
      <c r="E60" s="97"/>
      <c r="F60" s="80"/>
      <c r="G60" s="79"/>
      <c r="H60" s="2"/>
    </row>
    <row r="61" spans="1:8" ht="17.25">
      <c r="A61" s="20" t="s">
        <v>45</v>
      </c>
      <c r="B61" s="20"/>
      <c r="C61" s="39"/>
      <c r="D61" s="81">
        <f>SUM(D44:D57)</f>
        <v>974</v>
      </c>
      <c r="E61" s="82">
        <f>SUM(E44:E60)</f>
        <v>118393348.34</v>
      </c>
      <c r="F61" s="82">
        <f>SUM(F44:F60)</f>
        <v>10069352.81</v>
      </c>
      <c r="G61" s="83">
        <f>1-(F61/E61)</f>
        <v>0.91495001238513</v>
      </c>
      <c r="H61" s="2"/>
    </row>
    <row r="62" spans="1:8" ht="17.25">
      <c r="A62" s="33"/>
      <c r="B62" s="33"/>
      <c r="C62" s="39"/>
      <c r="D62" s="98"/>
      <c r="E62" s="92"/>
      <c r="F62" s="34"/>
      <c r="G62" s="34"/>
      <c r="H62" s="2"/>
    </row>
    <row r="63" spans="1:8" ht="17.25">
      <c r="A63" s="35" t="s">
        <v>46</v>
      </c>
      <c r="B63" s="36"/>
      <c r="C63" s="39"/>
      <c r="D63" s="51"/>
      <c r="E63" s="36"/>
      <c r="F63" s="37">
        <f>F61+F25</f>
        <v>10069352.81</v>
      </c>
      <c r="G63" s="36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116"/>
      <c r="B70" s="117"/>
      <c r="C70" s="117"/>
      <c r="D70" s="117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SEPTEMBER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151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">
      <c r="A10" s="93" t="s">
        <v>11</v>
      </c>
      <c r="B10" s="13"/>
      <c r="C10" s="14"/>
      <c r="D10" s="73">
        <v>5</v>
      </c>
      <c r="E10" s="74">
        <v>399619</v>
      </c>
      <c r="F10" s="74">
        <v>56194.5</v>
      </c>
      <c r="G10" s="75">
        <f>F10/E10</f>
        <v>0.14062019073167192</v>
      </c>
      <c r="H10" s="15"/>
    </row>
    <row r="11" spans="1:8" ht="1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">
      <c r="A12" s="93" t="s">
        <v>63</v>
      </c>
      <c r="B12" s="13"/>
      <c r="C12" s="14"/>
      <c r="D12" s="73">
        <v>1</v>
      </c>
      <c r="E12" s="74">
        <v>28025</v>
      </c>
      <c r="F12" s="74">
        <v>7674</v>
      </c>
      <c r="G12" s="75">
        <f>F12/E12</f>
        <v>0.27382694023193577</v>
      </c>
      <c r="H12" s="15"/>
    </row>
    <row r="13" spans="1:8" ht="1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">
      <c r="A14" s="93" t="s">
        <v>130</v>
      </c>
      <c r="B14" s="13"/>
      <c r="C14" s="14"/>
      <c r="D14" s="73">
        <v>6</v>
      </c>
      <c r="E14" s="74">
        <v>3698507</v>
      </c>
      <c r="F14" s="74">
        <v>-2319.5</v>
      </c>
      <c r="G14" s="75">
        <f>F14/E14</f>
        <v>-0.0006271449533555027</v>
      </c>
      <c r="H14" s="15"/>
    </row>
    <row r="15" spans="1:8" ht="1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112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132</v>
      </c>
      <c r="B17" s="13"/>
      <c r="C17" s="14"/>
      <c r="D17" s="73">
        <v>1</v>
      </c>
      <c r="E17" s="74">
        <v>243671</v>
      </c>
      <c r="F17" s="74">
        <v>31553.5</v>
      </c>
      <c r="G17" s="75">
        <f>F17/E17</f>
        <v>0.12949222517246614</v>
      </c>
      <c r="H17" s="15"/>
    </row>
    <row r="18" spans="1:8" ht="15">
      <c r="A18" s="93" t="s">
        <v>14</v>
      </c>
      <c r="B18" s="13"/>
      <c r="C18" s="14"/>
      <c r="D18" s="73">
        <v>1</v>
      </c>
      <c r="E18" s="74">
        <v>689354</v>
      </c>
      <c r="F18" s="74">
        <v>168202.5</v>
      </c>
      <c r="G18" s="75">
        <f>F18/E18</f>
        <v>0.24400017987855296</v>
      </c>
      <c r="H18" s="15"/>
    </row>
    <row r="19" spans="1:8" ht="1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">
      <c r="A21" s="93" t="s">
        <v>125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156</v>
      </c>
      <c r="B22" s="13"/>
      <c r="C22" s="14"/>
      <c r="D22" s="73"/>
      <c r="E22" s="74"/>
      <c r="F22" s="74"/>
      <c r="G22" s="75"/>
      <c r="H22" s="15"/>
    </row>
    <row r="23" spans="1:8" ht="15">
      <c r="A23" s="93" t="s">
        <v>118</v>
      </c>
      <c r="B23" s="13"/>
      <c r="C23" s="14"/>
      <c r="D23" s="73">
        <v>8</v>
      </c>
      <c r="E23" s="74">
        <v>863748</v>
      </c>
      <c r="F23" s="74">
        <v>160226.5</v>
      </c>
      <c r="G23" s="75">
        <f>F23/E23</f>
        <v>0.18550144255037349</v>
      </c>
      <c r="H23" s="15"/>
    </row>
    <row r="24" spans="1:8" ht="15">
      <c r="A24" s="93" t="s">
        <v>157</v>
      </c>
      <c r="B24" s="13"/>
      <c r="C24" s="14"/>
      <c r="D24" s="73">
        <v>1</v>
      </c>
      <c r="E24" s="74">
        <v>661699</v>
      </c>
      <c r="F24" s="74">
        <v>-33230.5</v>
      </c>
      <c r="G24" s="75">
        <f>F24/E24</f>
        <v>-0.050219964062209556</v>
      </c>
      <c r="H24" s="15"/>
    </row>
    <row r="25" spans="1:8" ht="15">
      <c r="A25" s="94" t="s">
        <v>20</v>
      </c>
      <c r="B25" s="13"/>
      <c r="C25" s="14"/>
      <c r="D25" s="73">
        <v>1</v>
      </c>
      <c r="E25" s="74">
        <v>2540</v>
      </c>
      <c r="F25" s="74">
        <v>980</v>
      </c>
      <c r="G25" s="75">
        <f>F25/E25</f>
        <v>0.3858267716535433</v>
      </c>
      <c r="H25" s="15"/>
    </row>
    <row r="26" spans="1:8" ht="1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147</v>
      </c>
      <c r="B29" s="13"/>
      <c r="C29" s="14"/>
      <c r="D29" s="73"/>
      <c r="E29" s="74"/>
      <c r="F29" s="74"/>
      <c r="G29" s="75"/>
      <c r="H29" s="15"/>
    </row>
    <row r="30" spans="1:8" ht="1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">
      <c r="A31" s="70" t="s">
        <v>110</v>
      </c>
      <c r="B31" s="13"/>
      <c r="C31" s="14"/>
      <c r="D31" s="73"/>
      <c r="E31" s="74"/>
      <c r="F31" s="74"/>
      <c r="G31" s="75"/>
      <c r="H31" s="15"/>
    </row>
    <row r="32" spans="1:8" ht="1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24</v>
      </c>
      <c r="E39" s="82">
        <f>SUM(E9:E38)</f>
        <v>6587163</v>
      </c>
      <c r="F39" s="82">
        <f>SUM(F9:F38)</f>
        <v>389281</v>
      </c>
      <c r="G39" s="83">
        <f>F39/E39</f>
        <v>0.05909691319313033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53</v>
      </c>
      <c r="E46" s="74">
        <v>1684765.25</v>
      </c>
      <c r="F46" s="74">
        <v>165262.53</v>
      </c>
      <c r="G46" s="75">
        <f>1-(+F46/E46)</f>
        <v>0.9019076812036573</v>
      </c>
      <c r="H46" s="15"/>
    </row>
    <row r="47" spans="1:8" ht="15">
      <c r="A47" s="27" t="s">
        <v>36</v>
      </c>
      <c r="B47" s="28"/>
      <c r="C47" s="14"/>
      <c r="D47" s="73">
        <v>6</v>
      </c>
      <c r="E47" s="74">
        <v>1205400.5</v>
      </c>
      <c r="F47" s="74">
        <v>75271.44</v>
      </c>
      <c r="G47" s="75"/>
      <c r="H47" s="15"/>
    </row>
    <row r="48" spans="1:8" ht="15">
      <c r="A48" s="27" t="s">
        <v>37</v>
      </c>
      <c r="B48" s="28"/>
      <c r="C48" s="14"/>
      <c r="D48" s="73">
        <v>53</v>
      </c>
      <c r="E48" s="74">
        <v>4243722</v>
      </c>
      <c r="F48" s="74">
        <v>446830.65</v>
      </c>
      <c r="G48" s="75">
        <f>1-(+F48/E48)</f>
        <v>0.8947078413713245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18</v>
      </c>
      <c r="E50" s="74">
        <v>585665</v>
      </c>
      <c r="F50" s="74">
        <v>58310</v>
      </c>
      <c r="G50" s="75">
        <f>1-(+F50/E50)</f>
        <v>0.9004379636823099</v>
      </c>
      <c r="H50" s="15"/>
    </row>
    <row r="51" spans="1:8" ht="1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">
      <c r="A54" s="27" t="s">
        <v>61</v>
      </c>
      <c r="B54" s="30"/>
      <c r="C54" s="14"/>
      <c r="D54" s="73">
        <v>556</v>
      </c>
      <c r="E54" s="74">
        <v>41274470.51</v>
      </c>
      <c r="F54" s="74">
        <v>5057454.59</v>
      </c>
      <c r="G54" s="75">
        <f>1-(+F54/E54)</f>
        <v>0.8774677293855369</v>
      </c>
      <c r="H54" s="15"/>
    </row>
    <row r="55" spans="1:8" ht="1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">
      <c r="A56" s="72" t="s">
        <v>127</v>
      </c>
      <c r="B56" s="30"/>
      <c r="C56" s="14"/>
      <c r="D56" s="73">
        <v>217</v>
      </c>
      <c r="E56" s="74">
        <v>32438428.83</v>
      </c>
      <c r="F56" s="74">
        <v>3636960.09</v>
      </c>
      <c r="G56" s="75">
        <f>1-(+F56/E56)</f>
        <v>0.887881126762945</v>
      </c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">
      <c r="A61" s="32"/>
      <c r="B61" s="18"/>
      <c r="C61" s="14"/>
      <c r="D61" s="77"/>
      <c r="E61" s="80"/>
      <c r="F61" s="80"/>
      <c r="G61" s="79"/>
      <c r="H61" s="15"/>
    </row>
    <row r="62" spans="1:8" ht="15">
      <c r="A62" s="20" t="s">
        <v>45</v>
      </c>
      <c r="B62" s="20"/>
      <c r="C62" s="21"/>
      <c r="D62" s="81">
        <f>SUM(D44:D58)</f>
        <v>903</v>
      </c>
      <c r="E62" s="82">
        <f>SUM(E44:E61)</f>
        <v>81432452.09</v>
      </c>
      <c r="F62" s="82">
        <f>SUM(F44:F61)</f>
        <v>9440089.3</v>
      </c>
      <c r="G62" s="83">
        <f>1-(+F62/E62)</f>
        <v>0.8840746034570258</v>
      </c>
      <c r="H62" s="2"/>
    </row>
    <row r="63" spans="1:8" ht="15">
      <c r="A63" s="33"/>
      <c r="B63" s="33"/>
      <c r="C63" s="33"/>
      <c r="D63" s="91"/>
      <c r="E63" s="92"/>
      <c r="F63" s="34"/>
      <c r="G63" s="34"/>
      <c r="H63" s="2"/>
    </row>
    <row r="64" spans="1:8" ht="17.25">
      <c r="A64" s="35" t="s">
        <v>46</v>
      </c>
      <c r="B64" s="36"/>
      <c r="C64" s="36"/>
      <c r="D64" s="36"/>
      <c r="E64" s="36"/>
      <c r="F64" s="37">
        <f>F62+F39</f>
        <v>9829370.3</v>
      </c>
      <c r="G64" s="36"/>
      <c r="H64" s="2"/>
    </row>
    <row r="65" spans="1:8" ht="17.25">
      <c r="A65" s="38"/>
      <c r="B65" s="39"/>
      <c r="C65" s="39"/>
      <c r="D65" s="36"/>
      <c r="E65" s="36"/>
      <c r="F65" s="37"/>
      <c r="G65" s="36"/>
      <c r="H65" s="2"/>
    </row>
    <row r="66" spans="1:8" ht="1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116"/>
      <c r="B72" s="117"/>
      <c r="C72" s="117"/>
      <c r="D72" s="117"/>
      <c r="E72" s="37"/>
      <c r="F72" s="2"/>
      <c r="G72" s="2"/>
      <c r="H72" s="2"/>
    </row>
    <row r="73" spans="1:8" ht="17.25">
      <c r="A73" s="43"/>
      <c r="B73" s="39"/>
      <c r="C73" s="39"/>
      <c r="D73" s="39"/>
      <c r="E73" s="44"/>
      <c r="F73" s="2"/>
      <c r="G73" s="2"/>
      <c r="H73" s="2"/>
    </row>
    <row r="74" spans="1:8" ht="17.25">
      <c r="A74" s="43"/>
      <c r="B74" s="39"/>
      <c r="C74" s="39"/>
      <c r="D74" s="39"/>
      <c r="E74" s="45"/>
      <c r="F74" s="2"/>
      <c r="G74" s="2"/>
      <c r="H74" s="2"/>
    </row>
    <row r="75" spans="1:8" ht="17.25">
      <c r="A75" s="43"/>
      <c r="B75" s="39"/>
      <c r="C75" s="39"/>
      <c r="D75" s="39"/>
      <c r="E75" s="46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37"/>
      <c r="F77" s="2"/>
      <c r="G77" s="2"/>
      <c r="H77" s="2"/>
    </row>
    <row r="78" spans="1:8" ht="17.25">
      <c r="A78" s="43"/>
      <c r="B78" s="39"/>
      <c r="C78" s="39"/>
      <c r="D78" s="39"/>
      <c r="E78" s="44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5"/>
      <c r="F81" s="2"/>
      <c r="G81" s="2"/>
      <c r="H81" s="2"/>
    </row>
    <row r="82" spans="1:8" ht="17.25">
      <c r="A82" s="43"/>
      <c r="B82" s="39"/>
      <c r="C82" s="39"/>
      <c r="D82" s="39"/>
      <c r="E82" s="47"/>
      <c r="F82" s="2"/>
      <c r="G82" s="2"/>
      <c r="H82" s="2"/>
    </row>
    <row r="83" spans="1:8" ht="17.25">
      <c r="A83" s="43"/>
      <c r="B83" s="39"/>
      <c r="C83" s="39"/>
      <c r="D83" s="39"/>
      <c r="E83" s="39"/>
      <c r="F83" s="2"/>
      <c r="G83" s="2"/>
      <c r="H83" s="2"/>
    </row>
    <row r="84" spans="1:8" ht="1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SEPTEMBER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133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">
      <c r="A11" s="93" t="s">
        <v>101</v>
      </c>
      <c r="B11" s="13"/>
      <c r="C11" s="14"/>
      <c r="D11" s="73">
        <v>6</v>
      </c>
      <c r="E11" s="99">
        <v>1015384</v>
      </c>
      <c r="F11" s="74">
        <v>237884</v>
      </c>
      <c r="G11" s="75">
        <f aca="true" t="shared" si="0" ref="G11:G23">F11/E11</f>
        <v>0.23427983895747814</v>
      </c>
      <c r="H11" s="15"/>
    </row>
    <row r="12" spans="1:8" ht="1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">
      <c r="A13" s="93" t="s">
        <v>64</v>
      </c>
      <c r="B13" s="13"/>
      <c r="C13" s="14"/>
      <c r="D13" s="73">
        <v>1</v>
      </c>
      <c r="E13" s="99">
        <v>131294</v>
      </c>
      <c r="F13" s="74">
        <v>42543.5</v>
      </c>
      <c r="G13" s="75">
        <f t="shared" si="0"/>
        <v>0.32403232440172436</v>
      </c>
      <c r="H13" s="15"/>
    </row>
    <row r="14" spans="1:8" ht="15">
      <c r="A14" s="93" t="s">
        <v>130</v>
      </c>
      <c r="B14" s="13"/>
      <c r="C14" s="14"/>
      <c r="D14" s="73">
        <v>3</v>
      </c>
      <c r="E14" s="99">
        <v>1335579</v>
      </c>
      <c r="F14" s="74">
        <v>227758.5</v>
      </c>
      <c r="G14" s="75">
        <f t="shared" si="0"/>
        <v>0.17053165705660242</v>
      </c>
      <c r="H14" s="15"/>
    </row>
    <row r="15" spans="1:8" ht="15">
      <c r="A15" s="93" t="s">
        <v>25</v>
      </c>
      <c r="B15" s="13"/>
      <c r="C15" s="14"/>
      <c r="D15" s="73">
        <v>1</v>
      </c>
      <c r="E15" s="99">
        <v>171830</v>
      </c>
      <c r="F15" s="74">
        <v>51524</v>
      </c>
      <c r="G15" s="75">
        <f t="shared" si="0"/>
        <v>0.2998545073619275</v>
      </c>
      <c r="H15" s="15"/>
    </row>
    <row r="16" spans="1:8" ht="15">
      <c r="A16" s="93" t="s">
        <v>112</v>
      </c>
      <c r="B16" s="13"/>
      <c r="C16" s="14"/>
      <c r="D16" s="73">
        <v>1</v>
      </c>
      <c r="E16" s="99">
        <v>119369</v>
      </c>
      <c r="F16" s="74">
        <v>36404</v>
      </c>
      <c r="G16" s="75">
        <f t="shared" si="0"/>
        <v>0.3049703021722558</v>
      </c>
      <c r="H16" s="15"/>
    </row>
    <row r="17" spans="1:8" ht="15">
      <c r="A17" s="93" t="s">
        <v>132</v>
      </c>
      <c r="B17" s="13"/>
      <c r="C17" s="14"/>
      <c r="D17" s="73">
        <v>1</v>
      </c>
      <c r="E17" s="99">
        <v>181910</v>
      </c>
      <c r="F17" s="74">
        <v>54940</v>
      </c>
      <c r="G17" s="75">
        <f t="shared" si="0"/>
        <v>0.30201748117200816</v>
      </c>
      <c r="H17" s="15"/>
    </row>
    <row r="18" spans="1:8" ht="15">
      <c r="A18" s="93" t="s">
        <v>14</v>
      </c>
      <c r="B18" s="13"/>
      <c r="C18" s="14"/>
      <c r="D18" s="73">
        <v>2</v>
      </c>
      <c r="E18" s="99">
        <v>318404</v>
      </c>
      <c r="F18" s="74">
        <v>63520</v>
      </c>
      <c r="G18" s="75">
        <f t="shared" si="0"/>
        <v>0.19949498121882892</v>
      </c>
      <c r="H18" s="15"/>
    </row>
    <row r="19" spans="1:8" ht="15">
      <c r="A19" s="93" t="s">
        <v>15</v>
      </c>
      <c r="B19" s="13"/>
      <c r="C19" s="14"/>
      <c r="D19" s="73">
        <v>2</v>
      </c>
      <c r="E19" s="99">
        <v>1181903</v>
      </c>
      <c r="F19" s="74">
        <v>378908</v>
      </c>
      <c r="G19" s="75">
        <f t="shared" si="0"/>
        <v>0.3205914529364931</v>
      </c>
      <c r="H19" s="15"/>
    </row>
    <row r="20" spans="1:8" ht="1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">
      <c r="A21" s="93" t="s">
        <v>125</v>
      </c>
      <c r="B21" s="13"/>
      <c r="C21" s="14"/>
      <c r="D21" s="73">
        <v>2</v>
      </c>
      <c r="E21" s="99">
        <v>302046</v>
      </c>
      <c r="F21" s="74">
        <v>32777</v>
      </c>
      <c r="G21" s="75">
        <f t="shared" si="0"/>
        <v>0.10851658356674149</v>
      </c>
      <c r="H21" s="15"/>
    </row>
    <row r="22" spans="1:8" ht="15">
      <c r="A22" s="93" t="s">
        <v>156</v>
      </c>
      <c r="B22" s="13"/>
      <c r="C22" s="14"/>
      <c r="D22" s="73"/>
      <c r="E22" s="99"/>
      <c r="F22" s="74"/>
      <c r="G22" s="75"/>
      <c r="H22" s="15"/>
    </row>
    <row r="23" spans="1:8" ht="15">
      <c r="A23" s="93" t="s">
        <v>118</v>
      </c>
      <c r="B23" s="13"/>
      <c r="C23" s="14"/>
      <c r="D23" s="73">
        <v>12</v>
      </c>
      <c r="E23" s="99">
        <v>2143215</v>
      </c>
      <c r="F23" s="74">
        <v>450178</v>
      </c>
      <c r="G23" s="75">
        <f t="shared" si="0"/>
        <v>0.2100479886525617</v>
      </c>
      <c r="H23" s="15"/>
    </row>
    <row r="24" spans="1:8" ht="15">
      <c r="A24" s="93" t="s">
        <v>157</v>
      </c>
      <c r="B24" s="13"/>
      <c r="C24" s="14"/>
      <c r="D24" s="73"/>
      <c r="E24" s="99"/>
      <c r="F24" s="74"/>
      <c r="G24" s="75"/>
      <c r="H24" s="15"/>
    </row>
    <row r="25" spans="1:8" ht="15">
      <c r="A25" s="94" t="s">
        <v>20</v>
      </c>
      <c r="B25" s="13"/>
      <c r="C25" s="14"/>
      <c r="D25" s="73">
        <v>4</v>
      </c>
      <c r="E25" s="99">
        <v>642890</v>
      </c>
      <c r="F25" s="74">
        <v>157208</v>
      </c>
      <c r="G25" s="75">
        <f>F25/E25</f>
        <v>0.24453327941016348</v>
      </c>
      <c r="H25" s="15"/>
    </row>
    <row r="26" spans="1:8" ht="1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">
      <c r="A29" s="70" t="s">
        <v>147</v>
      </c>
      <c r="B29" s="13"/>
      <c r="C29" s="14"/>
      <c r="D29" s="73"/>
      <c r="E29" s="99"/>
      <c r="F29" s="74"/>
      <c r="G29" s="75"/>
      <c r="H29" s="15"/>
    </row>
    <row r="30" spans="1:8" ht="15">
      <c r="A30" s="70" t="s">
        <v>67</v>
      </c>
      <c r="B30" s="13"/>
      <c r="C30" s="14"/>
      <c r="D30" s="73">
        <v>3</v>
      </c>
      <c r="E30" s="99">
        <v>59470</v>
      </c>
      <c r="F30" s="74">
        <v>20627</v>
      </c>
      <c r="G30" s="75">
        <f>F30/E30</f>
        <v>0.3468471498234404</v>
      </c>
      <c r="H30" s="15"/>
    </row>
    <row r="31" spans="1:8" ht="15">
      <c r="A31" s="70" t="s">
        <v>110</v>
      </c>
      <c r="B31" s="13"/>
      <c r="C31" s="14"/>
      <c r="D31" s="73"/>
      <c r="E31" s="99"/>
      <c r="F31" s="74"/>
      <c r="G31" s="75"/>
      <c r="H31" s="15"/>
    </row>
    <row r="32" spans="1:8" ht="15">
      <c r="A32" s="70" t="s">
        <v>53</v>
      </c>
      <c r="B32" s="13"/>
      <c r="C32" s="14"/>
      <c r="D32" s="73">
        <v>1</v>
      </c>
      <c r="E32" s="99">
        <v>154297</v>
      </c>
      <c r="F32" s="74">
        <v>65751</v>
      </c>
      <c r="G32" s="75">
        <f>F32/E32</f>
        <v>0.42613271806969677</v>
      </c>
      <c r="H32" s="15"/>
    </row>
    <row r="33" spans="1:8" ht="15">
      <c r="A33" s="70" t="s">
        <v>98</v>
      </c>
      <c r="B33" s="13"/>
      <c r="C33" s="14"/>
      <c r="D33" s="73">
        <v>1</v>
      </c>
      <c r="E33" s="99">
        <v>50145</v>
      </c>
      <c r="F33" s="74">
        <v>22608</v>
      </c>
      <c r="G33" s="75">
        <f>F33/E33</f>
        <v>0.4508525276697577</v>
      </c>
      <c r="H33" s="15"/>
    </row>
    <row r="34" spans="1:8" ht="15">
      <c r="A34" s="70" t="s">
        <v>103</v>
      </c>
      <c r="B34" s="13"/>
      <c r="C34" s="14"/>
      <c r="D34" s="73">
        <v>2</v>
      </c>
      <c r="E34" s="99">
        <v>1429691</v>
      </c>
      <c r="F34" s="74">
        <v>57722.5</v>
      </c>
      <c r="G34" s="75">
        <f>F34/E34</f>
        <v>0.04037410881092488</v>
      </c>
      <c r="H34" s="15"/>
    </row>
    <row r="35" spans="1:8" ht="15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9"/>
      <c r="F36" s="74">
        <v>-7500</v>
      </c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42</v>
      </c>
      <c r="E39" s="82">
        <f>SUM(E9:E38)</f>
        <v>9237427</v>
      </c>
      <c r="F39" s="82">
        <f>SUM(F9:F38)</f>
        <v>1892853.5</v>
      </c>
      <c r="G39" s="83">
        <f>F39/E39</f>
        <v>0.2049113351585891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>
        <v>118</v>
      </c>
      <c r="E44" s="74">
        <v>15048259.15</v>
      </c>
      <c r="F44" s="74">
        <v>839285.86</v>
      </c>
      <c r="G44" s="75">
        <f>1-(+F44/E44)</f>
        <v>0.9442270463557242</v>
      </c>
      <c r="H44" s="15"/>
    </row>
    <row r="45" spans="1:8" ht="15">
      <c r="A45" s="27" t="s">
        <v>34</v>
      </c>
      <c r="B45" s="28"/>
      <c r="C45" s="14"/>
      <c r="D45" s="73">
        <v>16</v>
      </c>
      <c r="E45" s="74">
        <v>6840063.99</v>
      </c>
      <c r="F45" s="74">
        <v>787606.22</v>
      </c>
      <c r="G45" s="75">
        <f aca="true" t="shared" si="1" ref="G45:G53">1-(+F45/E45)</f>
        <v>0.8848539690342868</v>
      </c>
      <c r="H45" s="15"/>
    </row>
    <row r="46" spans="1:8" ht="15">
      <c r="A46" s="27" t="s">
        <v>35</v>
      </c>
      <c r="B46" s="28"/>
      <c r="C46" s="14"/>
      <c r="D46" s="73">
        <v>215</v>
      </c>
      <c r="E46" s="74">
        <v>5589131.75</v>
      </c>
      <c r="F46" s="74">
        <v>420329.84</v>
      </c>
      <c r="G46" s="75">
        <f t="shared" si="1"/>
        <v>0.9247951455071711</v>
      </c>
      <c r="H46" s="15"/>
    </row>
    <row r="47" spans="1:8" ht="15">
      <c r="A47" s="27" t="s">
        <v>36</v>
      </c>
      <c r="B47" s="28"/>
      <c r="C47" s="14"/>
      <c r="D47" s="73">
        <v>16</v>
      </c>
      <c r="E47" s="74">
        <v>920637.5</v>
      </c>
      <c r="F47" s="74">
        <v>86729.48</v>
      </c>
      <c r="G47" s="75">
        <f t="shared" si="1"/>
        <v>0.9057941046285862</v>
      </c>
      <c r="H47" s="15"/>
    </row>
    <row r="48" spans="1:8" ht="15">
      <c r="A48" s="27" t="s">
        <v>37</v>
      </c>
      <c r="B48" s="28"/>
      <c r="C48" s="14"/>
      <c r="D48" s="73">
        <v>119</v>
      </c>
      <c r="E48" s="74">
        <v>19136561.43</v>
      </c>
      <c r="F48" s="74">
        <v>1183727.91</v>
      </c>
      <c r="G48" s="75">
        <f t="shared" si="1"/>
        <v>0.9381431238663236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15</v>
      </c>
      <c r="E50" s="74">
        <v>1452950</v>
      </c>
      <c r="F50" s="74">
        <v>134180</v>
      </c>
      <c r="G50" s="75">
        <f t="shared" si="1"/>
        <v>0.9076499535427922</v>
      </c>
      <c r="H50" s="15"/>
    </row>
    <row r="51" spans="1:8" ht="15">
      <c r="A51" s="27" t="s">
        <v>40</v>
      </c>
      <c r="B51" s="28"/>
      <c r="C51" s="14"/>
      <c r="D51" s="73">
        <v>3</v>
      </c>
      <c r="E51" s="74">
        <v>252280</v>
      </c>
      <c r="F51" s="74">
        <v>62420</v>
      </c>
      <c r="G51" s="75">
        <f t="shared" si="1"/>
        <v>0.7525765022990328</v>
      </c>
      <c r="H51" s="15"/>
    </row>
    <row r="52" spans="1:8" ht="15">
      <c r="A52" s="27" t="s">
        <v>41</v>
      </c>
      <c r="B52" s="28"/>
      <c r="C52" s="14"/>
      <c r="D52" s="73">
        <v>5</v>
      </c>
      <c r="E52" s="74">
        <v>381125</v>
      </c>
      <c r="F52" s="74">
        <v>40250</v>
      </c>
      <c r="G52" s="75">
        <f t="shared" si="1"/>
        <v>0.8943916038045261</v>
      </c>
      <c r="H52" s="15"/>
    </row>
    <row r="53" spans="1:8" ht="15">
      <c r="A53" s="29" t="s">
        <v>60</v>
      </c>
      <c r="B53" s="30"/>
      <c r="C53" s="14"/>
      <c r="D53" s="73">
        <v>2</v>
      </c>
      <c r="E53" s="74">
        <v>115000</v>
      </c>
      <c r="F53" s="74">
        <v>8800</v>
      </c>
      <c r="G53" s="75">
        <f t="shared" si="1"/>
        <v>0.9234782608695652</v>
      </c>
      <c r="H53" s="15"/>
    </row>
    <row r="54" spans="1:8" ht="15">
      <c r="A54" s="27" t="s">
        <v>61</v>
      </c>
      <c r="B54" s="30"/>
      <c r="C54" s="14"/>
      <c r="D54" s="73">
        <v>1301</v>
      </c>
      <c r="E54" s="74">
        <v>99799043.91</v>
      </c>
      <c r="F54" s="74">
        <v>11437455.59</v>
      </c>
      <c r="G54" s="75">
        <f>1-(+F54/E54)</f>
        <v>0.8853951386516845</v>
      </c>
      <c r="H54" s="15"/>
    </row>
    <row r="55" spans="1:8" ht="15">
      <c r="A55" s="27" t="s">
        <v>62</v>
      </c>
      <c r="B55" s="30"/>
      <c r="C55" s="14"/>
      <c r="D55" s="73">
        <v>21</v>
      </c>
      <c r="E55" s="74">
        <v>525349.35</v>
      </c>
      <c r="F55" s="74">
        <v>68061.39</v>
      </c>
      <c r="G55" s="75">
        <f>1-(+F55/E55)</f>
        <v>0.870445466431052</v>
      </c>
      <c r="H55" s="15"/>
    </row>
    <row r="56" spans="1:8" ht="15">
      <c r="A56" s="72" t="s">
        <v>127</v>
      </c>
      <c r="B56" s="30"/>
      <c r="C56" s="14"/>
      <c r="D56" s="73"/>
      <c r="E56" s="74"/>
      <c r="F56" s="74"/>
      <c r="G56" s="75"/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">
      <c r="A61" s="32"/>
      <c r="B61" s="18"/>
      <c r="C61" s="14"/>
      <c r="D61" s="77"/>
      <c r="E61" s="97"/>
      <c r="F61" s="80"/>
      <c r="G61" s="79"/>
      <c r="H61" s="15"/>
    </row>
    <row r="62" spans="1:8" ht="15">
      <c r="A62" s="20" t="s">
        <v>45</v>
      </c>
      <c r="B62" s="20"/>
      <c r="C62" s="21"/>
      <c r="D62" s="81">
        <f>SUM(D44:D58)</f>
        <v>1831</v>
      </c>
      <c r="E62" s="82">
        <f>SUM(E44:E61)</f>
        <v>150060402.07999998</v>
      </c>
      <c r="F62" s="82">
        <f>SUM(F44:F61)</f>
        <v>15068846.290000001</v>
      </c>
      <c r="G62" s="83">
        <f>1-(F62/E62)</f>
        <v>0.8995814613240439</v>
      </c>
      <c r="H62" s="15"/>
    </row>
    <row r="63" spans="1:8" ht="15">
      <c r="A63" s="33"/>
      <c r="B63" s="33"/>
      <c r="C63" s="50"/>
      <c r="D63" s="98"/>
      <c r="E63" s="92"/>
      <c r="F63" s="34"/>
      <c r="G63" s="34"/>
      <c r="H63" s="2"/>
    </row>
    <row r="64" spans="1:8" ht="17.25">
      <c r="A64" s="35" t="s">
        <v>46</v>
      </c>
      <c r="B64" s="36"/>
      <c r="C64" s="39"/>
      <c r="D64" s="51"/>
      <c r="E64" s="36"/>
      <c r="F64" s="37">
        <f>F62+F39</f>
        <v>16961699.79</v>
      </c>
      <c r="G64" s="36"/>
      <c r="H64" s="2"/>
    </row>
    <row r="65" spans="1:8" ht="17.25">
      <c r="A65" s="38"/>
      <c r="B65" s="39"/>
      <c r="C65" s="39"/>
      <c r="D65" s="114"/>
      <c r="E65" s="36"/>
      <c r="F65" s="37"/>
      <c r="G65" s="36"/>
      <c r="H65" s="2"/>
    </row>
    <row r="66" spans="1:8" ht="1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116"/>
      <c r="B72" s="117"/>
      <c r="C72" s="117"/>
      <c r="D72" s="117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SEPTEMBER 2022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93" t="s">
        <v>10</v>
      </c>
      <c r="B9" s="13"/>
      <c r="C9" s="14"/>
      <c r="D9" s="73">
        <v>2</v>
      </c>
      <c r="E9" s="74">
        <v>96319</v>
      </c>
      <c r="F9" s="74">
        <v>21940.5</v>
      </c>
      <c r="G9" s="75">
        <f>F9/E9</f>
        <v>0.22778994798534039</v>
      </c>
      <c r="H9" s="15"/>
    </row>
    <row r="10" spans="1:8" ht="15.75" customHeight="1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customHeight="1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 customHeight="1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 customHeight="1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customHeight="1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>
      <c r="A33" s="70" t="s">
        <v>119</v>
      </c>
      <c r="B33" s="13"/>
      <c r="C33" s="14"/>
      <c r="D33" s="73"/>
      <c r="E33" s="74"/>
      <c r="F33" s="74"/>
      <c r="G33" s="75"/>
      <c r="H33" s="15"/>
    </row>
    <row r="34" spans="1:8" ht="15.75" customHeight="1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.75" customHeight="1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>
      <c r="A38" s="17"/>
      <c r="B38" s="18"/>
      <c r="C38" s="14"/>
      <c r="D38" s="77"/>
      <c r="E38" s="80"/>
      <c r="F38" s="80"/>
      <c r="G38" s="79"/>
      <c r="H38" s="15"/>
    </row>
    <row r="39" spans="1:8" ht="15.75" customHeight="1">
      <c r="A39" s="19" t="s">
        <v>31</v>
      </c>
      <c r="B39" s="20"/>
      <c r="C39" s="21"/>
      <c r="D39" s="81">
        <f>SUM(D9:D38)</f>
        <v>2</v>
      </c>
      <c r="E39" s="82">
        <f>SUM(E9:E38)</f>
        <v>96319</v>
      </c>
      <c r="F39" s="82">
        <f>SUM(F9:F38)</f>
        <v>21940.5</v>
      </c>
      <c r="G39" s="83">
        <f>F39/E39</f>
        <v>0.22778994798534039</v>
      </c>
      <c r="H39" s="15"/>
    </row>
    <row r="40" spans="1:8" ht="15.75" customHeight="1">
      <c r="A40" s="22"/>
      <c r="B40" s="22"/>
      <c r="C40" s="22"/>
      <c r="D40" s="84"/>
      <c r="E40" s="85"/>
      <c r="F40" s="86"/>
      <c r="G40" s="86"/>
      <c r="H40" s="2"/>
    </row>
    <row r="41" spans="1:8" ht="15.75" customHeight="1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customHeight="1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customHeight="1">
      <c r="A44" s="27" t="s">
        <v>33</v>
      </c>
      <c r="B44" s="28"/>
      <c r="C44" s="14"/>
      <c r="D44" s="73">
        <v>19</v>
      </c>
      <c r="E44" s="74">
        <v>735721.9</v>
      </c>
      <c r="F44" s="74">
        <v>44877.5</v>
      </c>
      <c r="G44" s="75">
        <f>1-(+F44/E44)</f>
        <v>0.9390020876094622</v>
      </c>
      <c r="H44" s="15"/>
    </row>
    <row r="45" spans="1:8" ht="15.75" customHeight="1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>
      <c r="A46" s="27" t="s">
        <v>35</v>
      </c>
      <c r="B46" s="28"/>
      <c r="C46" s="14"/>
      <c r="D46" s="73">
        <v>21</v>
      </c>
      <c r="E46" s="74">
        <v>631871</v>
      </c>
      <c r="F46" s="74">
        <v>89369.15</v>
      </c>
      <c r="G46" s="75">
        <f>1-(+F46/E46)</f>
        <v>0.8585642480822826</v>
      </c>
      <c r="H46" s="15"/>
    </row>
    <row r="47" spans="1:8" ht="15.75" customHeight="1">
      <c r="A47" s="27" t="s">
        <v>36</v>
      </c>
      <c r="B47" s="28"/>
      <c r="C47" s="14"/>
      <c r="D47" s="73">
        <v>12</v>
      </c>
      <c r="E47" s="74">
        <v>732308</v>
      </c>
      <c r="F47" s="74">
        <v>119758</v>
      </c>
      <c r="G47" s="75">
        <f>1-(+F47/E47)</f>
        <v>0.8364649846785779</v>
      </c>
      <c r="H47" s="15"/>
    </row>
    <row r="48" spans="1:8" ht="15.75" customHeight="1">
      <c r="A48" s="27" t="s">
        <v>37</v>
      </c>
      <c r="B48" s="28"/>
      <c r="C48" s="14"/>
      <c r="D48" s="73">
        <v>29</v>
      </c>
      <c r="E48" s="74">
        <v>1785865.21</v>
      </c>
      <c r="F48" s="74">
        <v>137153.33</v>
      </c>
      <c r="G48" s="75">
        <f>1-(+F48/E48)</f>
        <v>0.9232006260987636</v>
      </c>
      <c r="H48" s="15"/>
    </row>
    <row r="49" spans="1:8" ht="15.75" customHeight="1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>
      <c r="A50" s="27" t="s">
        <v>39</v>
      </c>
      <c r="B50" s="28"/>
      <c r="C50" s="14"/>
      <c r="D50" s="73">
        <v>9</v>
      </c>
      <c r="E50" s="74">
        <v>611595</v>
      </c>
      <c r="F50" s="74">
        <v>64078.5</v>
      </c>
      <c r="G50" s="75">
        <f>1-(+F50/E50)</f>
        <v>0.8952272337085817</v>
      </c>
      <c r="H50" s="15"/>
    </row>
    <row r="51" spans="1:8" ht="15.75" customHeight="1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>
      <c r="A53" s="27" t="s">
        <v>61</v>
      </c>
      <c r="B53" s="30"/>
      <c r="C53" s="14"/>
      <c r="D53" s="73">
        <v>327</v>
      </c>
      <c r="E53" s="74">
        <v>22860265.1</v>
      </c>
      <c r="F53" s="74">
        <v>2623872.87</v>
      </c>
      <c r="G53" s="75">
        <f>1-(+F53/E53)</f>
        <v>0.8852212405008374</v>
      </c>
      <c r="H53" s="15"/>
    </row>
    <row r="54" spans="1:8" ht="15.75" customHeight="1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>
      <c r="A59" s="32"/>
      <c r="B59" s="18"/>
      <c r="C59" s="14"/>
      <c r="D59" s="77"/>
      <c r="E59" s="80"/>
      <c r="F59" s="80"/>
      <c r="G59" s="79"/>
      <c r="H59" s="15"/>
    </row>
    <row r="60" spans="1:8" ht="15.75" customHeight="1">
      <c r="A60" s="20" t="s">
        <v>45</v>
      </c>
      <c r="B60" s="20"/>
      <c r="C60" s="21"/>
      <c r="D60" s="81">
        <f>SUM(D44:D56)</f>
        <v>417</v>
      </c>
      <c r="E60" s="82">
        <f>SUM(E44:E59)</f>
        <v>27357626.21</v>
      </c>
      <c r="F60" s="82">
        <f>SUM(F44:F59)</f>
        <v>3079109.35</v>
      </c>
      <c r="G60" s="83">
        <f>1-(F60/E60)</f>
        <v>0.8874496885671135</v>
      </c>
      <c r="H60" s="15"/>
    </row>
    <row r="61" spans="1:8" ht="15.75" customHeight="1">
      <c r="A61" s="33"/>
      <c r="B61" s="33"/>
      <c r="C61" s="33"/>
      <c r="D61" s="98"/>
      <c r="E61" s="92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3101049.85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SEPTEMBER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153</v>
      </c>
      <c r="B9" s="13"/>
      <c r="C9" s="14"/>
      <c r="D9" s="73"/>
      <c r="E9" s="74"/>
      <c r="F9" s="74"/>
      <c r="G9" s="104"/>
      <c r="H9" s="15"/>
    </row>
    <row r="10" spans="1:8" ht="15">
      <c r="A10" s="93" t="s">
        <v>11</v>
      </c>
      <c r="B10" s="13"/>
      <c r="C10" s="14"/>
      <c r="D10" s="73">
        <v>4</v>
      </c>
      <c r="E10" s="74">
        <v>1179101</v>
      </c>
      <c r="F10" s="74">
        <v>150214</v>
      </c>
      <c r="G10" s="104">
        <f>F10/E10</f>
        <v>0.12739705928499764</v>
      </c>
      <c r="H10" s="15"/>
    </row>
    <row r="11" spans="1:8" ht="15">
      <c r="A11" s="93" t="s">
        <v>73</v>
      </c>
      <c r="B11" s="13"/>
      <c r="C11" s="14"/>
      <c r="D11" s="73">
        <v>1</v>
      </c>
      <c r="E11" s="74">
        <v>389859</v>
      </c>
      <c r="F11" s="74">
        <v>96884.6</v>
      </c>
      <c r="G11" s="104">
        <f>F11/E11</f>
        <v>0.2485118978912889</v>
      </c>
      <c r="H11" s="15"/>
    </row>
    <row r="12" spans="1:8" ht="15">
      <c r="A12" s="93" t="s">
        <v>25</v>
      </c>
      <c r="B12" s="13"/>
      <c r="C12" s="14"/>
      <c r="D12" s="73">
        <v>1</v>
      </c>
      <c r="E12" s="74">
        <v>337945</v>
      </c>
      <c r="F12" s="74">
        <v>114579.67</v>
      </c>
      <c r="G12" s="104">
        <f>F12/E12</f>
        <v>0.33904827708650814</v>
      </c>
      <c r="H12" s="15"/>
    </row>
    <row r="13" spans="1:8" ht="15">
      <c r="A13" s="93" t="s">
        <v>74</v>
      </c>
      <c r="B13" s="13"/>
      <c r="C13" s="14"/>
      <c r="D13" s="73">
        <v>19</v>
      </c>
      <c r="E13" s="74">
        <v>4649270</v>
      </c>
      <c r="F13" s="74">
        <v>714417</v>
      </c>
      <c r="G13" s="104">
        <f>F13/E13</f>
        <v>0.15366218782733634</v>
      </c>
      <c r="H13" s="15"/>
    </row>
    <row r="14" spans="1:8" ht="15">
      <c r="A14" s="93" t="s">
        <v>122</v>
      </c>
      <c r="B14" s="13"/>
      <c r="C14" s="14"/>
      <c r="D14" s="73"/>
      <c r="E14" s="74"/>
      <c r="F14" s="74"/>
      <c r="G14" s="104"/>
      <c r="H14" s="15"/>
    </row>
    <row r="15" spans="1:8" ht="15">
      <c r="A15" s="93" t="s">
        <v>114</v>
      </c>
      <c r="B15" s="13"/>
      <c r="C15" s="14"/>
      <c r="D15" s="73"/>
      <c r="E15" s="74"/>
      <c r="F15" s="74"/>
      <c r="G15" s="104"/>
      <c r="H15" s="15"/>
    </row>
    <row r="16" spans="1:8" ht="15">
      <c r="A16" s="93" t="s">
        <v>123</v>
      </c>
      <c r="B16" s="13"/>
      <c r="C16" s="14"/>
      <c r="D16" s="73"/>
      <c r="E16" s="74"/>
      <c r="F16" s="74"/>
      <c r="G16" s="104"/>
      <c r="H16" s="15"/>
    </row>
    <row r="17" spans="1:8" ht="15">
      <c r="A17" s="93" t="s">
        <v>154</v>
      </c>
      <c r="B17" s="13"/>
      <c r="C17" s="14"/>
      <c r="D17" s="73"/>
      <c r="E17" s="74"/>
      <c r="F17" s="74"/>
      <c r="G17" s="104"/>
      <c r="H17" s="15"/>
    </row>
    <row r="18" spans="1:8" ht="15">
      <c r="A18" s="93" t="s">
        <v>14</v>
      </c>
      <c r="B18" s="13"/>
      <c r="C18" s="14"/>
      <c r="D18" s="73">
        <v>2</v>
      </c>
      <c r="E18" s="74">
        <v>1497305</v>
      </c>
      <c r="F18" s="74">
        <v>187498</v>
      </c>
      <c r="G18" s="104">
        <f>F18/E18</f>
        <v>0.12522365182778392</v>
      </c>
      <c r="H18" s="15"/>
    </row>
    <row r="19" spans="1:8" ht="15">
      <c r="A19" s="93" t="s">
        <v>15</v>
      </c>
      <c r="B19" s="13"/>
      <c r="C19" s="14"/>
      <c r="D19" s="73">
        <v>2</v>
      </c>
      <c r="E19" s="74">
        <v>3361586</v>
      </c>
      <c r="F19" s="74">
        <v>717277</v>
      </c>
      <c r="G19" s="104">
        <f>F19/E19</f>
        <v>0.21337457973706458</v>
      </c>
      <c r="H19" s="15"/>
    </row>
    <row r="20" spans="1:8" ht="1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">
      <c r="A21" s="93" t="s">
        <v>75</v>
      </c>
      <c r="B21" s="13"/>
      <c r="C21" s="14"/>
      <c r="D21" s="73">
        <v>3</v>
      </c>
      <c r="E21" s="74">
        <v>2410885</v>
      </c>
      <c r="F21" s="74">
        <v>585435</v>
      </c>
      <c r="G21" s="104">
        <f>F21/E21</f>
        <v>0.24282991515563787</v>
      </c>
      <c r="H21" s="15"/>
    </row>
    <row r="22" spans="1:8" ht="1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">
      <c r="A23" s="93" t="s">
        <v>158</v>
      </c>
      <c r="B23" s="13"/>
      <c r="C23" s="14"/>
      <c r="D23" s="73">
        <v>1</v>
      </c>
      <c r="E23" s="74">
        <v>1700</v>
      </c>
      <c r="F23" s="74">
        <v>9800</v>
      </c>
      <c r="G23" s="104">
        <f>F23/E23</f>
        <v>5.764705882352941</v>
      </c>
      <c r="H23" s="15"/>
    </row>
    <row r="24" spans="1:8" ht="15">
      <c r="A24" s="93" t="s">
        <v>150</v>
      </c>
      <c r="B24" s="13"/>
      <c r="C24" s="14"/>
      <c r="D24" s="73">
        <v>1</v>
      </c>
      <c r="E24" s="74">
        <v>588715</v>
      </c>
      <c r="F24" s="74">
        <v>151008.7</v>
      </c>
      <c r="G24" s="104">
        <f>F24/E24</f>
        <v>0.25650560967530983</v>
      </c>
      <c r="H24" s="15"/>
    </row>
    <row r="25" spans="1:8" ht="15">
      <c r="A25" s="94" t="s">
        <v>20</v>
      </c>
      <c r="B25" s="13"/>
      <c r="C25" s="14"/>
      <c r="D25" s="73">
        <v>4</v>
      </c>
      <c r="E25" s="74">
        <v>1531954</v>
      </c>
      <c r="F25" s="74">
        <v>415591</v>
      </c>
      <c r="G25" s="104">
        <f>F25/E25</f>
        <v>0.2712816442269154</v>
      </c>
      <c r="H25" s="15"/>
    </row>
    <row r="26" spans="1:8" ht="15">
      <c r="A26" s="94" t="s">
        <v>21</v>
      </c>
      <c r="B26" s="13"/>
      <c r="C26" s="14"/>
      <c r="D26" s="73">
        <v>21</v>
      </c>
      <c r="E26" s="74">
        <v>335242</v>
      </c>
      <c r="F26" s="74">
        <v>335242</v>
      </c>
      <c r="G26" s="104">
        <f>F26/E26</f>
        <v>1</v>
      </c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>
        <v>78629</v>
      </c>
      <c r="F28" s="74">
        <v>28429</v>
      </c>
      <c r="G28" s="104">
        <f>F28/E28</f>
        <v>0.36155871243434357</v>
      </c>
      <c r="H28" s="15"/>
    </row>
    <row r="29" spans="1:8" ht="15">
      <c r="A29" s="70" t="s">
        <v>160</v>
      </c>
      <c r="B29" s="13"/>
      <c r="C29" s="14"/>
      <c r="D29" s="73">
        <v>1</v>
      </c>
      <c r="E29" s="74">
        <v>1480793</v>
      </c>
      <c r="F29" s="74">
        <v>172685</v>
      </c>
      <c r="G29" s="104">
        <f>F29/E29</f>
        <v>0.11661656963532377</v>
      </c>
      <c r="H29" s="15"/>
    </row>
    <row r="30" spans="1:8" ht="15">
      <c r="A30" s="70" t="s">
        <v>117</v>
      </c>
      <c r="B30" s="13"/>
      <c r="C30" s="14"/>
      <c r="D30" s="73"/>
      <c r="E30" s="74"/>
      <c r="F30" s="74"/>
      <c r="G30" s="104"/>
      <c r="H30" s="15"/>
    </row>
    <row r="31" spans="1:8" ht="1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">
      <c r="A32" s="70" t="s">
        <v>149</v>
      </c>
      <c r="B32" s="13"/>
      <c r="C32" s="14"/>
      <c r="D32" s="73">
        <v>1</v>
      </c>
      <c r="E32" s="74">
        <v>346335</v>
      </c>
      <c r="F32" s="74">
        <v>116544</v>
      </c>
      <c r="G32" s="104">
        <f>F32/E32</f>
        <v>0.33650656156611375</v>
      </c>
      <c r="H32" s="15"/>
    </row>
    <row r="33" spans="1:8" ht="15">
      <c r="A33" s="70" t="s">
        <v>161</v>
      </c>
      <c r="B33" s="13"/>
      <c r="C33" s="14"/>
      <c r="D33" s="73">
        <v>3</v>
      </c>
      <c r="E33" s="74">
        <v>876993</v>
      </c>
      <c r="F33" s="74">
        <v>224271.38</v>
      </c>
      <c r="G33" s="104">
        <f>F33/E33</f>
        <v>0.2557276739951174</v>
      </c>
      <c r="H33" s="15"/>
    </row>
    <row r="34" spans="1:8" ht="15">
      <c r="A34" s="70" t="s">
        <v>76</v>
      </c>
      <c r="B34" s="13"/>
      <c r="C34" s="14"/>
      <c r="D34" s="73">
        <v>3</v>
      </c>
      <c r="E34" s="74">
        <v>3061465</v>
      </c>
      <c r="F34" s="74">
        <v>447551</v>
      </c>
      <c r="G34" s="104">
        <f>F34/E34</f>
        <v>0.14618850778957132</v>
      </c>
      <c r="H34" s="15"/>
    </row>
    <row r="35" spans="1:8" ht="15">
      <c r="A35" s="16" t="s">
        <v>28</v>
      </c>
      <c r="B35" s="13"/>
      <c r="C35" s="14"/>
      <c r="D35" s="77"/>
      <c r="E35" s="95">
        <v>86585</v>
      </c>
      <c r="F35" s="74">
        <v>14575</v>
      </c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67</v>
      </c>
      <c r="E39" s="82">
        <f>SUM(E9:E38)</f>
        <v>22214362</v>
      </c>
      <c r="F39" s="82">
        <f>SUM(F9:F38)</f>
        <v>4482002.35</v>
      </c>
      <c r="G39" s="106">
        <f>F39/E39</f>
        <v>0.20176147079983658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">
      <c r="A44" s="27" t="s">
        <v>10</v>
      </c>
      <c r="B44" s="28"/>
      <c r="C44" s="14"/>
      <c r="D44" s="73">
        <v>18</v>
      </c>
      <c r="E44" s="111">
        <v>4372547.5</v>
      </c>
      <c r="F44" s="74">
        <v>213180.35</v>
      </c>
      <c r="G44" s="104">
        <f>1-(+F44/E44)</f>
        <v>0.9512457326078219</v>
      </c>
      <c r="H44" s="2"/>
    </row>
    <row r="45" spans="1:8" ht="15">
      <c r="A45" s="27"/>
      <c r="B45" s="28"/>
      <c r="C45" s="14"/>
      <c r="D45" s="73"/>
      <c r="E45" s="111"/>
      <c r="F45" s="74"/>
      <c r="G45" s="104"/>
      <c r="H45" s="2"/>
    </row>
    <row r="46" spans="1:8" ht="15">
      <c r="A46" s="27"/>
      <c r="B46" s="28"/>
      <c r="C46" s="14"/>
      <c r="D46" s="73"/>
      <c r="E46" s="111"/>
      <c r="F46" s="74"/>
      <c r="G46" s="104"/>
      <c r="H46" s="2"/>
    </row>
    <row r="47" spans="1:8" ht="15">
      <c r="A47" s="27"/>
      <c r="B47" s="28"/>
      <c r="C47" s="14"/>
      <c r="D47" s="73"/>
      <c r="E47" s="111"/>
      <c r="F47" s="74"/>
      <c r="G47" s="104"/>
      <c r="H47" s="2"/>
    </row>
    <row r="48" spans="1:8" ht="1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">
      <c r="A52" s="32"/>
      <c r="B52" s="18"/>
      <c r="C52" s="14"/>
      <c r="D52" s="77"/>
      <c r="E52" s="80"/>
      <c r="F52" s="80"/>
      <c r="G52" s="105"/>
      <c r="H52" s="2"/>
    </row>
    <row r="53" spans="1:8" ht="15">
      <c r="A53" s="20" t="s">
        <v>141</v>
      </c>
      <c r="B53" s="20"/>
      <c r="C53" s="21"/>
      <c r="D53" s="138">
        <f>SUM(D44:D49)</f>
        <v>18</v>
      </c>
      <c r="E53" s="139">
        <f>SUM(E44:E52)</f>
        <v>4372547.5</v>
      </c>
      <c r="F53" s="139">
        <f>SUM(F44:F52)</f>
        <v>213180.35</v>
      </c>
      <c r="G53" s="110">
        <f>1-(+F53/E53)</f>
        <v>0.9512457326078219</v>
      </c>
      <c r="H53" s="2"/>
    </row>
    <row r="54" spans="1:8" ht="15">
      <c r="A54" s="22"/>
      <c r="B54" s="22"/>
      <c r="C54" s="22"/>
      <c r="D54" s="136"/>
      <c r="E54" s="137"/>
      <c r="F54" s="107"/>
      <c r="G54" s="107"/>
      <c r="H54" s="2"/>
    </row>
    <row r="55" spans="1:8" ht="17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">
      <c r="A58" s="27" t="s">
        <v>33</v>
      </c>
      <c r="B58" s="28"/>
      <c r="C58" s="14"/>
      <c r="D58" s="73">
        <v>95</v>
      </c>
      <c r="E58" s="74">
        <v>19635047.9</v>
      </c>
      <c r="F58" s="74">
        <v>1024524.07</v>
      </c>
      <c r="G58" s="104">
        <f>1-(+F58/E58)</f>
        <v>0.9478216668878103</v>
      </c>
      <c r="H58" s="15"/>
    </row>
    <row r="59" spans="1:8" ht="15">
      <c r="A59" s="27" t="s">
        <v>34</v>
      </c>
      <c r="B59" s="28"/>
      <c r="C59" s="14"/>
      <c r="D59" s="73">
        <v>8</v>
      </c>
      <c r="E59" s="74">
        <v>6368399.95</v>
      </c>
      <c r="F59" s="74">
        <v>662786.74</v>
      </c>
      <c r="G59" s="104">
        <f>1-(+F59/E59)</f>
        <v>0.895925704226538</v>
      </c>
      <c r="H59" s="15"/>
    </row>
    <row r="60" spans="1:8" ht="15">
      <c r="A60" s="27" t="s">
        <v>35</v>
      </c>
      <c r="B60" s="28"/>
      <c r="C60" s="14"/>
      <c r="D60" s="73">
        <v>282</v>
      </c>
      <c r="E60" s="74">
        <v>21381979.5</v>
      </c>
      <c r="F60" s="74">
        <v>930032.95</v>
      </c>
      <c r="G60" s="104">
        <f>1-(+F60/E60)</f>
        <v>0.9565038891745267</v>
      </c>
      <c r="H60" s="15"/>
    </row>
    <row r="61" spans="1:8" ht="15">
      <c r="A61" s="27" t="s">
        <v>36</v>
      </c>
      <c r="B61" s="28"/>
      <c r="C61" s="14"/>
      <c r="D61" s="73">
        <v>23</v>
      </c>
      <c r="E61" s="74">
        <v>2600681</v>
      </c>
      <c r="F61" s="74">
        <v>253016</v>
      </c>
      <c r="G61" s="104">
        <f>1-(+F61/E61)</f>
        <v>0.9027116359138241</v>
      </c>
      <c r="H61" s="15"/>
    </row>
    <row r="62" spans="1:8" ht="15">
      <c r="A62" s="27" t="s">
        <v>37</v>
      </c>
      <c r="B62" s="28"/>
      <c r="C62" s="14"/>
      <c r="D62" s="73">
        <v>118</v>
      </c>
      <c r="E62" s="74">
        <v>22790880.19</v>
      </c>
      <c r="F62" s="74">
        <v>1593776.69</v>
      </c>
      <c r="G62" s="104">
        <f>1-(+F62/E62)</f>
        <v>0.9300695419960434</v>
      </c>
      <c r="H62" s="15"/>
    </row>
    <row r="63" spans="1:8" ht="1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">
      <c r="A64" s="27" t="s">
        <v>39</v>
      </c>
      <c r="B64" s="28"/>
      <c r="C64" s="14"/>
      <c r="D64" s="73">
        <v>42</v>
      </c>
      <c r="E64" s="74">
        <v>11006678.5</v>
      </c>
      <c r="F64" s="74">
        <v>602313.68</v>
      </c>
      <c r="G64" s="104">
        <f aca="true" t="shared" si="0" ref="G64:G69">1-(+F64/E64)</f>
        <v>0.9452774349682331</v>
      </c>
      <c r="H64" s="15"/>
    </row>
    <row r="65" spans="1:8" ht="15">
      <c r="A65" s="27" t="s">
        <v>40</v>
      </c>
      <c r="B65" s="28"/>
      <c r="C65" s="14"/>
      <c r="D65" s="73">
        <v>8</v>
      </c>
      <c r="E65" s="74">
        <v>1019300</v>
      </c>
      <c r="F65" s="74">
        <v>45257.73</v>
      </c>
      <c r="G65" s="104">
        <f t="shared" si="0"/>
        <v>0.9555992053369959</v>
      </c>
      <c r="H65" s="15"/>
    </row>
    <row r="66" spans="1:8" ht="15">
      <c r="A66" s="54" t="s">
        <v>41</v>
      </c>
      <c r="B66" s="28"/>
      <c r="C66" s="14"/>
      <c r="D66" s="73">
        <v>6</v>
      </c>
      <c r="E66" s="74">
        <v>807875</v>
      </c>
      <c r="F66" s="74">
        <v>103150</v>
      </c>
      <c r="G66" s="104">
        <f t="shared" si="0"/>
        <v>0.8723193563360668</v>
      </c>
      <c r="H66" s="15"/>
    </row>
    <row r="67" spans="1:8" ht="15">
      <c r="A67" s="55" t="s">
        <v>60</v>
      </c>
      <c r="B67" s="28"/>
      <c r="C67" s="14"/>
      <c r="D67" s="73">
        <v>2</v>
      </c>
      <c r="E67" s="74">
        <v>368800</v>
      </c>
      <c r="F67" s="74">
        <v>67200</v>
      </c>
      <c r="G67" s="104">
        <f t="shared" si="0"/>
        <v>0.8177874186550976</v>
      </c>
      <c r="H67" s="15"/>
    </row>
    <row r="68" spans="1:8" ht="15">
      <c r="A68" s="27" t="s">
        <v>99</v>
      </c>
      <c r="B68" s="28"/>
      <c r="C68" s="14"/>
      <c r="D68" s="73">
        <v>1145</v>
      </c>
      <c r="E68" s="74">
        <v>132378882.45</v>
      </c>
      <c r="F68" s="74">
        <v>14437864.02</v>
      </c>
      <c r="G68" s="104">
        <f t="shared" si="0"/>
        <v>0.8909352930558752</v>
      </c>
      <c r="H68" s="15"/>
    </row>
    <row r="69" spans="1:8" ht="15">
      <c r="A69" s="71" t="s">
        <v>100</v>
      </c>
      <c r="B69" s="30"/>
      <c r="C69" s="14"/>
      <c r="D69" s="73">
        <v>3</v>
      </c>
      <c r="E69" s="74">
        <v>684594</v>
      </c>
      <c r="F69" s="74">
        <v>65620.14</v>
      </c>
      <c r="G69" s="104">
        <f t="shared" si="0"/>
        <v>0.9041473632547175</v>
      </c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ht="15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">
      <c r="A74" s="32"/>
      <c r="B74" s="18"/>
      <c r="C74" s="14"/>
      <c r="D74" s="77"/>
      <c r="E74" s="80"/>
      <c r="F74" s="80"/>
      <c r="G74" s="105"/>
      <c r="H74" s="2"/>
    </row>
    <row r="75" spans="1:8" ht="15">
      <c r="A75" s="20" t="s">
        <v>45</v>
      </c>
      <c r="B75" s="20"/>
      <c r="C75" s="21"/>
      <c r="D75" s="81">
        <f>SUM(D58:D71)</f>
        <v>1732</v>
      </c>
      <c r="E75" s="82">
        <f>SUM(E58:E74)</f>
        <v>219043118.49</v>
      </c>
      <c r="F75" s="82">
        <f>SUM(F58:F74)</f>
        <v>19785542.02</v>
      </c>
      <c r="G75" s="110">
        <f>1-(+F75/E75)</f>
        <v>0.9096728436099979</v>
      </c>
      <c r="H75" s="2"/>
    </row>
    <row r="76" spans="1:8" ht="15">
      <c r="A76" s="33"/>
      <c r="B76" s="33"/>
      <c r="C76" s="33"/>
      <c r="D76" s="91"/>
      <c r="E76" s="92"/>
      <c r="F76" s="34"/>
      <c r="G76" s="34"/>
      <c r="H76" s="2"/>
    </row>
    <row r="77" spans="1:8" ht="17.25">
      <c r="A77" s="35" t="s">
        <v>46</v>
      </c>
      <c r="B77" s="36"/>
      <c r="C77" s="36"/>
      <c r="D77" s="36"/>
      <c r="E77" s="36"/>
      <c r="F77" s="37">
        <f>F75+F39+F53</f>
        <v>24480724.72</v>
      </c>
      <c r="G77" s="36"/>
      <c r="H77" s="2"/>
    </row>
    <row r="78" spans="1:8" ht="17.25">
      <c r="A78" s="35"/>
      <c r="B78" s="36"/>
      <c r="C78" s="36"/>
      <c r="D78" s="36"/>
      <c r="E78" s="36"/>
      <c r="F78" s="37"/>
      <c r="G78" s="36"/>
      <c r="H78" s="2"/>
    </row>
    <row r="79" spans="1:8" ht="1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">
      <c r="A82" s="4"/>
      <c r="B82" s="40"/>
      <c r="C82" s="40"/>
      <c r="D82" s="40"/>
      <c r="E82" s="40"/>
      <c r="F82" s="41"/>
      <c r="G82" s="40"/>
      <c r="H82" s="2"/>
    </row>
    <row r="83" spans="1:8" ht="17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7.25">
      <c r="A84" s="43"/>
      <c r="B84" s="39"/>
      <c r="C84" s="39"/>
      <c r="D84" s="39"/>
      <c r="E84" s="37"/>
      <c r="F84" s="2"/>
      <c r="G84" s="2"/>
      <c r="H84" s="2"/>
    </row>
    <row r="85" spans="1:8" ht="17.25">
      <c r="A85" s="116"/>
      <c r="B85" s="117"/>
      <c r="C85" s="117"/>
      <c r="D85" s="117"/>
      <c r="E85" s="44"/>
      <c r="F85" s="2"/>
      <c r="G85" s="2"/>
      <c r="H85" s="2"/>
    </row>
    <row r="86" spans="1:8" ht="17.25">
      <c r="A86" s="43"/>
      <c r="B86" s="39"/>
      <c r="C86" s="39"/>
      <c r="D86" s="39"/>
      <c r="E86" s="45"/>
      <c r="F86" s="2"/>
      <c r="G86" s="2"/>
      <c r="H86" s="2"/>
    </row>
    <row r="87" spans="1:8" ht="17.25">
      <c r="A87" s="43"/>
      <c r="B87" s="39"/>
      <c r="C87" s="39"/>
      <c r="D87" s="39"/>
      <c r="E87" s="46"/>
      <c r="F87" s="2"/>
      <c r="G87" s="2"/>
      <c r="H87" s="2"/>
    </row>
    <row r="88" spans="1:8" ht="17.25">
      <c r="A88" s="43"/>
      <c r="B88" s="39"/>
      <c r="C88" s="39"/>
      <c r="D88" s="39"/>
      <c r="E88" s="37"/>
      <c r="F88" s="2"/>
      <c r="G88" s="2"/>
      <c r="H88" s="2"/>
    </row>
    <row r="89" spans="1:8" ht="17.25">
      <c r="A89" s="43"/>
      <c r="B89" s="39"/>
      <c r="C89" s="39"/>
      <c r="D89" s="39"/>
      <c r="E89" s="37"/>
      <c r="F89" s="2"/>
      <c r="G89" s="2"/>
      <c r="H89" s="2"/>
    </row>
    <row r="90" spans="1:8" ht="17.25">
      <c r="A90" s="43"/>
      <c r="B90" s="39"/>
      <c r="C90" s="39"/>
      <c r="D90" s="39"/>
      <c r="E90" s="44"/>
      <c r="F90" s="2"/>
      <c r="G90" s="2"/>
      <c r="H90" s="2"/>
    </row>
    <row r="91" spans="1:8" ht="17.25">
      <c r="A91" s="43"/>
      <c r="B91" s="39"/>
      <c r="C91" s="39"/>
      <c r="D91" s="39"/>
      <c r="E91" s="45"/>
      <c r="F91" s="2"/>
      <c r="G91" s="2"/>
      <c r="H91" s="2"/>
    </row>
    <row r="92" spans="1:8" ht="17.25">
      <c r="A92" s="43"/>
      <c r="B92" s="39"/>
      <c r="C92" s="39"/>
      <c r="D92" s="39"/>
      <c r="E92" s="45"/>
      <c r="F92" s="2"/>
      <c r="G92" s="2"/>
      <c r="H92" s="2"/>
    </row>
    <row r="93" spans="1:8" ht="17.25">
      <c r="A93" s="43"/>
      <c r="B93" s="39"/>
      <c r="C93" s="39"/>
      <c r="D93" s="39"/>
      <c r="E93" s="45"/>
      <c r="F93" s="2"/>
      <c r="G93" s="2"/>
      <c r="H93" s="2"/>
    </row>
    <row r="94" spans="1:8" ht="17.25">
      <c r="A94" s="43"/>
      <c r="B94" s="39"/>
      <c r="C94" s="39"/>
      <c r="D94" s="39"/>
      <c r="E94" s="47"/>
      <c r="F94" s="2"/>
      <c r="G94" s="2"/>
      <c r="H94" s="2"/>
    </row>
    <row r="95" spans="1:8" ht="17.25">
      <c r="A95" s="43"/>
      <c r="B95" s="39"/>
      <c r="C95" s="39"/>
      <c r="D95" s="39"/>
      <c r="E95" s="39"/>
      <c r="F95" s="2"/>
      <c r="G95" s="2"/>
      <c r="H95" s="2"/>
    </row>
    <row r="96" spans="1:8" ht="15">
      <c r="A96" s="48"/>
      <c r="B96" s="2"/>
      <c r="C96" s="2"/>
      <c r="D96" s="2"/>
      <c r="E96" s="2"/>
      <c r="F96" s="2"/>
      <c r="G96" s="2"/>
      <c r="H96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SEPTEMBER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7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">
      <c r="A11" s="93" t="s">
        <v>121</v>
      </c>
      <c r="B11" s="13"/>
      <c r="C11" s="14"/>
      <c r="D11" s="73"/>
      <c r="E11" s="99"/>
      <c r="F11" s="111"/>
      <c r="G11" s="104"/>
      <c r="H11" s="15"/>
    </row>
    <row r="12" spans="1:8" ht="1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">
      <c r="A13" s="93" t="s">
        <v>74</v>
      </c>
      <c r="B13" s="13"/>
      <c r="C13" s="14"/>
      <c r="D13" s="73">
        <v>13</v>
      </c>
      <c r="E13" s="99">
        <v>2720970</v>
      </c>
      <c r="F13" s="111">
        <v>6079.5</v>
      </c>
      <c r="G13" s="104">
        <f>F13/E13</f>
        <v>0.002234313498495022</v>
      </c>
      <c r="H13" s="15"/>
    </row>
    <row r="14" spans="1:8" ht="15">
      <c r="A14" s="93" t="s">
        <v>107</v>
      </c>
      <c r="B14" s="13"/>
      <c r="C14" s="14"/>
      <c r="D14" s="73">
        <v>2</v>
      </c>
      <c r="E14" s="99">
        <v>558078</v>
      </c>
      <c r="F14" s="111">
        <v>150746</v>
      </c>
      <c r="G14" s="104">
        <f>F14/E14</f>
        <v>0.27011636366242714</v>
      </c>
      <c r="H14" s="15"/>
    </row>
    <row r="15" spans="1:8" ht="1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">
      <c r="A16" s="93" t="s">
        <v>104</v>
      </c>
      <c r="B16" s="13"/>
      <c r="C16" s="14"/>
      <c r="D16" s="73">
        <v>1</v>
      </c>
      <c r="E16" s="99">
        <v>305949</v>
      </c>
      <c r="F16" s="111">
        <v>67970.5</v>
      </c>
      <c r="G16" s="104">
        <f>F16/E16</f>
        <v>0.22216284413415308</v>
      </c>
      <c r="H16" s="15"/>
    </row>
    <row r="17" spans="1:8" ht="15">
      <c r="A17" s="93" t="s">
        <v>78</v>
      </c>
      <c r="B17" s="13"/>
      <c r="C17" s="14"/>
      <c r="D17" s="73">
        <v>2</v>
      </c>
      <c r="E17" s="99">
        <v>599024</v>
      </c>
      <c r="F17" s="111">
        <v>195593</v>
      </c>
      <c r="G17" s="104">
        <f>F17/E17</f>
        <v>0.3265194716739229</v>
      </c>
      <c r="H17" s="15"/>
    </row>
    <row r="18" spans="1:8" ht="15">
      <c r="A18" s="70" t="s">
        <v>115</v>
      </c>
      <c r="B18" s="13"/>
      <c r="C18" s="14"/>
      <c r="D18" s="73">
        <v>1</v>
      </c>
      <c r="E18" s="99">
        <v>368066</v>
      </c>
      <c r="F18" s="111">
        <v>119120.5</v>
      </c>
      <c r="G18" s="104">
        <f>F18/E18</f>
        <v>0.3236389669244103</v>
      </c>
      <c r="H18" s="15"/>
    </row>
    <row r="19" spans="1:8" ht="1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">
      <c r="A20" s="93" t="s">
        <v>15</v>
      </c>
      <c r="B20" s="13"/>
      <c r="C20" s="14"/>
      <c r="D20" s="73">
        <v>2</v>
      </c>
      <c r="E20" s="99">
        <v>1264329</v>
      </c>
      <c r="F20" s="111">
        <v>499054</v>
      </c>
      <c r="G20" s="104">
        <f>F20/E20</f>
        <v>0.3947184633113691</v>
      </c>
      <c r="H20" s="15"/>
    </row>
    <row r="21" spans="1:8" ht="1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">
      <c r="A23" s="93" t="s">
        <v>116</v>
      </c>
      <c r="B23" s="13"/>
      <c r="C23" s="14"/>
      <c r="D23" s="73">
        <v>3</v>
      </c>
      <c r="E23" s="99">
        <v>905124</v>
      </c>
      <c r="F23" s="111">
        <v>252665.61</v>
      </c>
      <c r="G23" s="104">
        <f aca="true" t="shared" si="0" ref="G23:G29">F23/E23</f>
        <v>0.2791502711230726</v>
      </c>
      <c r="H23" s="15"/>
    </row>
    <row r="24" spans="1:8" ht="15">
      <c r="A24" s="93" t="s">
        <v>18</v>
      </c>
      <c r="B24" s="13"/>
      <c r="C24" s="14"/>
      <c r="D24" s="73">
        <v>2</v>
      </c>
      <c r="E24" s="99">
        <v>1650909</v>
      </c>
      <c r="F24" s="111">
        <v>341888.5</v>
      </c>
      <c r="G24" s="104">
        <f t="shared" si="0"/>
        <v>0.20709106316580744</v>
      </c>
      <c r="H24" s="15"/>
    </row>
    <row r="25" spans="1:8" ht="15">
      <c r="A25" s="94" t="s">
        <v>20</v>
      </c>
      <c r="B25" s="13"/>
      <c r="C25" s="14"/>
      <c r="D25" s="73">
        <v>4</v>
      </c>
      <c r="E25" s="99">
        <v>797375</v>
      </c>
      <c r="F25" s="111">
        <v>243996.5</v>
      </c>
      <c r="G25" s="104">
        <f t="shared" si="0"/>
        <v>0.3059996864712337</v>
      </c>
      <c r="H25" s="15"/>
    </row>
    <row r="26" spans="1:8" ht="1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">
      <c r="A29" s="70" t="s">
        <v>24</v>
      </c>
      <c r="B29" s="13"/>
      <c r="C29" s="14"/>
      <c r="D29" s="73">
        <v>1</v>
      </c>
      <c r="E29" s="99">
        <v>42196</v>
      </c>
      <c r="F29" s="111">
        <v>17406</v>
      </c>
      <c r="G29" s="104">
        <f t="shared" si="0"/>
        <v>0.4125035548393213</v>
      </c>
      <c r="H29" s="15"/>
    </row>
    <row r="30" spans="1:8" ht="1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">
      <c r="A32" s="70" t="s">
        <v>111</v>
      </c>
      <c r="B32" s="13"/>
      <c r="C32" s="14"/>
      <c r="D32" s="73">
        <v>2</v>
      </c>
      <c r="E32" s="99">
        <v>115357</v>
      </c>
      <c r="F32" s="111">
        <v>34410</v>
      </c>
      <c r="G32" s="104">
        <f>F32/E32</f>
        <v>0.2982913910729301</v>
      </c>
      <c r="H32" s="15"/>
    </row>
    <row r="33" spans="1:8" ht="1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">
      <c r="A34" s="70" t="s">
        <v>76</v>
      </c>
      <c r="B34" s="13"/>
      <c r="C34" s="14"/>
      <c r="D34" s="73">
        <v>6</v>
      </c>
      <c r="E34" s="99">
        <v>4527867</v>
      </c>
      <c r="F34" s="111">
        <v>541150</v>
      </c>
      <c r="G34" s="104">
        <f>F34/E34</f>
        <v>0.11951543629704671</v>
      </c>
      <c r="H34" s="15"/>
    </row>
    <row r="35" spans="1:8" ht="15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ht="15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39</v>
      </c>
      <c r="E39" s="82">
        <f>SUM(E9:E38)</f>
        <v>13855244</v>
      </c>
      <c r="F39" s="82">
        <f>SUM(F9:F38)</f>
        <v>2470080.11</v>
      </c>
      <c r="G39" s="106">
        <f>F39/E39</f>
        <v>0.1782776333639451</v>
      </c>
      <c r="H39" s="15"/>
    </row>
    <row r="40" spans="1:8" ht="15">
      <c r="A40" s="120"/>
      <c r="B40" s="121"/>
      <c r="C40" s="21"/>
      <c r="D40" s="122"/>
      <c r="E40" s="123"/>
      <c r="F40" s="123"/>
      <c r="G40" s="124"/>
      <c r="H40" s="15"/>
    </row>
    <row r="41" spans="1:8" ht="17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">
      <c r="A44" s="27" t="s">
        <v>33</v>
      </c>
      <c r="B44" s="28"/>
      <c r="C44" s="14"/>
      <c r="D44" s="73">
        <v>138</v>
      </c>
      <c r="E44" s="74">
        <v>24077894.18</v>
      </c>
      <c r="F44" s="74">
        <v>1087301.76</v>
      </c>
      <c r="G44" s="104">
        <f>1-(+F44/E44)</f>
        <v>0.9548423233414177</v>
      </c>
      <c r="H44" s="15"/>
    </row>
    <row r="45" spans="1:8" ht="15">
      <c r="A45" s="27" t="s">
        <v>34</v>
      </c>
      <c r="B45" s="28"/>
      <c r="C45" s="14"/>
      <c r="D45" s="73">
        <v>9</v>
      </c>
      <c r="E45" s="74">
        <v>4857869.81</v>
      </c>
      <c r="F45" s="74">
        <v>395555.4</v>
      </c>
      <c r="G45" s="104">
        <f aca="true" t="shared" si="1" ref="G45:G54">1-(+F45/E45)</f>
        <v>0.9185743102489607</v>
      </c>
      <c r="H45" s="15"/>
    </row>
    <row r="46" spans="1:8" ht="15">
      <c r="A46" s="27" t="s">
        <v>35</v>
      </c>
      <c r="B46" s="28"/>
      <c r="C46" s="14"/>
      <c r="D46" s="73">
        <v>147</v>
      </c>
      <c r="E46" s="74">
        <v>21638982.11</v>
      </c>
      <c r="F46" s="74">
        <v>1092862.27</v>
      </c>
      <c r="G46" s="104">
        <f t="shared" si="1"/>
        <v>0.9494956710789573</v>
      </c>
      <c r="H46" s="15"/>
    </row>
    <row r="47" spans="1:8" ht="15">
      <c r="A47" s="27" t="s">
        <v>36</v>
      </c>
      <c r="B47" s="28"/>
      <c r="C47" s="14"/>
      <c r="D47" s="73">
        <v>6</v>
      </c>
      <c r="E47" s="74">
        <v>1326906</v>
      </c>
      <c r="F47" s="74">
        <v>75798.76</v>
      </c>
      <c r="G47" s="104">
        <f t="shared" si="1"/>
        <v>0.9428755616449093</v>
      </c>
      <c r="H47" s="15"/>
    </row>
    <row r="48" spans="1:8" ht="15">
      <c r="A48" s="27" t="s">
        <v>37</v>
      </c>
      <c r="B48" s="28"/>
      <c r="C48" s="14"/>
      <c r="D48" s="73">
        <v>106</v>
      </c>
      <c r="E48" s="74">
        <v>13857281.67</v>
      </c>
      <c r="F48" s="74">
        <v>908735.89</v>
      </c>
      <c r="G48" s="104">
        <f t="shared" si="1"/>
        <v>0.934421778264972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">
      <c r="A50" s="27" t="s">
        <v>39</v>
      </c>
      <c r="B50" s="28"/>
      <c r="C50" s="14"/>
      <c r="D50" s="73">
        <v>10</v>
      </c>
      <c r="E50" s="74">
        <v>2518790</v>
      </c>
      <c r="F50" s="74">
        <v>195145</v>
      </c>
      <c r="G50" s="104">
        <f t="shared" si="1"/>
        <v>0.922524307306286</v>
      </c>
      <c r="H50" s="2"/>
    </row>
    <row r="51" spans="1:8" ht="15">
      <c r="A51" s="27" t="s">
        <v>40</v>
      </c>
      <c r="B51" s="28"/>
      <c r="C51" s="14"/>
      <c r="D51" s="73">
        <v>4</v>
      </c>
      <c r="E51" s="74">
        <v>1134865</v>
      </c>
      <c r="F51" s="74">
        <v>-18750</v>
      </c>
      <c r="G51" s="104">
        <f t="shared" si="1"/>
        <v>1.0165217889352478</v>
      </c>
      <c r="H51" s="2"/>
    </row>
    <row r="52" spans="1:8" ht="15">
      <c r="A52" s="54" t="s">
        <v>41</v>
      </c>
      <c r="B52" s="28"/>
      <c r="C52" s="14"/>
      <c r="D52" s="73">
        <v>2</v>
      </c>
      <c r="E52" s="74">
        <v>827375</v>
      </c>
      <c r="F52" s="74">
        <v>31125</v>
      </c>
      <c r="G52" s="104">
        <f t="shared" si="1"/>
        <v>0.962381024323916</v>
      </c>
      <c r="H52" s="2"/>
    </row>
    <row r="53" spans="1:8" ht="1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">
      <c r="A54" s="27" t="s">
        <v>99</v>
      </c>
      <c r="B54" s="28"/>
      <c r="C54" s="14"/>
      <c r="D54" s="73">
        <v>1352</v>
      </c>
      <c r="E54" s="74">
        <v>126334877.75</v>
      </c>
      <c r="F54" s="74">
        <v>14077394.02</v>
      </c>
      <c r="G54" s="104">
        <f t="shared" si="1"/>
        <v>0.8885708026895209</v>
      </c>
      <c r="H54" s="2"/>
    </row>
    <row r="55" spans="1:8" ht="15">
      <c r="A55" s="71" t="s">
        <v>100</v>
      </c>
      <c r="B55" s="30"/>
      <c r="C55" s="14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ht="15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ht="15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ht="15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">
      <c r="A60" s="32"/>
      <c r="B60" s="18"/>
      <c r="C60" s="14"/>
      <c r="D60" s="77"/>
      <c r="E60" s="80"/>
      <c r="F60" s="80"/>
      <c r="G60" s="105"/>
      <c r="H60" s="2"/>
    </row>
    <row r="61" spans="1:8" ht="15">
      <c r="A61" s="20" t="s">
        <v>45</v>
      </c>
      <c r="B61" s="20"/>
      <c r="C61" s="21"/>
      <c r="D61" s="81">
        <f>SUM(D44:D57)</f>
        <v>1774</v>
      </c>
      <c r="E61" s="82">
        <f>SUM(E44:E60)</f>
        <v>196574841.51999998</v>
      </c>
      <c r="F61" s="82">
        <f>SUM(F44:F60)</f>
        <v>17845168.1</v>
      </c>
      <c r="G61" s="110">
        <f>1-(+F61/E61)</f>
        <v>0.909219471006495</v>
      </c>
      <c r="H61" s="2"/>
    </row>
    <row r="62" spans="1:8" ht="15">
      <c r="A62" s="33"/>
      <c r="B62" s="33"/>
      <c r="C62" s="33"/>
      <c r="D62" s="91"/>
      <c r="E62" s="92"/>
      <c r="F62" s="34"/>
      <c r="G62" s="34"/>
      <c r="H62" s="2"/>
    </row>
    <row r="63" spans="1:8" ht="17.25">
      <c r="A63" s="35" t="s">
        <v>46</v>
      </c>
      <c r="B63" s="36"/>
      <c r="C63" s="36"/>
      <c r="D63" s="36"/>
      <c r="E63" s="36"/>
      <c r="F63" s="37">
        <f>F61+F39</f>
        <v>20315248.21</v>
      </c>
      <c r="G63" s="36"/>
      <c r="H63" s="2"/>
    </row>
    <row r="64" spans="1:8" ht="17.25">
      <c r="A64" s="43"/>
      <c r="B64" s="39"/>
      <c r="C64" s="39"/>
      <c r="D64" s="39"/>
      <c r="E64" s="44"/>
      <c r="F64" s="2"/>
      <c r="G64" s="2"/>
      <c r="H64" s="2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9"/>
      <c r="F70" s="2"/>
      <c r="G70" s="2"/>
      <c r="H70" s="2"/>
    </row>
    <row r="71" spans="1:8" ht="1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Jennifer Bruns</cp:lastModifiedBy>
  <cp:lastPrinted>2022-08-09T12:44:19Z</cp:lastPrinted>
  <dcterms:created xsi:type="dcterms:W3CDTF">2012-06-07T14:04:25Z</dcterms:created>
  <dcterms:modified xsi:type="dcterms:W3CDTF">2022-11-09T17:52:39Z</dcterms:modified>
  <cp:category/>
  <cp:version/>
  <cp:contentType/>
  <cp:contentStatus/>
</cp:coreProperties>
</file>