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tabRatio="684" activeTab="7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fullCalcOnLoad="1"/>
</workbook>
</file>

<file path=xl/sharedStrings.xml><?xml version="1.0" encoding="utf-8"?>
<sst xmlns="http://schemas.openxmlformats.org/spreadsheetml/2006/main" count="980" uniqueCount="163">
  <si>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</si>
  <si>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</si>
  <si>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</si>
  <si>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</si>
  <si>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</si>
  <si>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</si>
  <si>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</si>
  <si>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</si>
  <si>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</si>
  <si>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</si>
  <si>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</si>
  <si>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</si>
  <si>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</si>
  <si>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</si>
  <si>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</si>
  <si>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</si>
  <si>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</si>
  <si>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</si>
  <si>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</si>
  <si>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</si>
  <si>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</si>
  <si>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</si>
  <si>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</si>
  <si>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</si>
  <si>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</si>
  <si>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</si>
  <si>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</si>
  <si>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</si>
  <si>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</si>
  <si>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</si>
  <si>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</si>
  <si>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</si>
  <si>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</si>
  <si>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</si>
  <si>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</si>
  <si>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</si>
  <si>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</si>
  <si>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</si>
  <si>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</si>
  <si>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</si>
  <si>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</si>
  <si>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</si>
  <si>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</si>
  <si>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</si>
  <si>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</si>
  <si>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</si>
  <si>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</si>
  <si>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</si>
  <si>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</si>
  <si>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</si>
  <si>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</si>
  <si>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</si>
  <si>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</si>
  <si>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</si>
  <si>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</si>
  <si>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</si>
  <si>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</si>
  <si>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</si>
  <si>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</si>
  <si>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</si>
  <si>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</si>
  <si>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</si>
  <si>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</si>
  <si>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</si>
  <si>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</si>
  <si>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</si>
  <si>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</si>
  <si>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</si>
  <si>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</si>
  <si>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</si>
  <si>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</si>
  <si>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</si>
  <si>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</si>
  <si>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</si>
  <si>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</si>
  <si>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</si>
  <si>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</si>
  <si>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</si>
  <si>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</si>
  <si>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</si>
  <si>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</si>
  <si>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</si>
  <si>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</si>
  <si>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</si>
  <si>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</si>
  <si>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</si>
  <si>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</si>
  <si>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</si>
  <si>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</si>
  <si>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</si>
  <si>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</si>
  <si>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</si>
  <si>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</si>
  <si>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</si>
  <si>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</si>
  <si>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</si>
  <si>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</si>
  <si>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</si>
  <si>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</si>
  <si>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</si>
  <si>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</si>
  <si>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</si>
  <si>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</si>
  <si>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</si>
  <si>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</si>
  <si>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</si>
  <si>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</si>
  <si>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</si>
  <si>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</si>
  <si>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</si>
  <si>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</si>
  <si>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</si>
  <si>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</si>
  <si>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</si>
  <si>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</si>
  <si>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</si>
  <si>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</si>
  <si>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</si>
  <si>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</si>
  <si>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</si>
  <si>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</si>
  <si>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</si>
  <si>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</si>
  <si>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</si>
  <si>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</si>
  <si>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</si>
  <si>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</si>
  <si>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</si>
  <si>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</si>
  <si>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</si>
  <si>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</si>
  <si>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</si>
  <si>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</si>
  <si>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</si>
  <si>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</si>
  <si>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</si>
  <si>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</si>
  <si>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</si>
  <si>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</si>
  <si>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</si>
  <si>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</si>
  <si>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</si>
  <si>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</si>
  <si>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</si>
  <si>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</si>
  <si>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</si>
  <si>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</si>
  <si>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</si>
  <si>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</si>
  <si>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</si>
  <si>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</si>
  <si>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</si>
  <si>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</si>
  <si>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</si>
  <si>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</si>
  <si>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</si>
  <si>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</si>
  <si>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</si>
  <si>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</si>
  <si>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</si>
  <si>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</si>
  <si>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>MONTH ENDED:  AUGUST 2022</t>
  </si>
  <si>
    <t xml:space="preserve">   Big Blind UTH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</si>
</sst>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OutlineSymbols="0" zoomScale="87" zoomScaleNormal="87" zoomScalePageLayoutView="0" workbookViewId="0" topLeftCell="A49">
      <selection activeCell="C76" sqref="C76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161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153</v>
      </c>
      <c r="B9" s="13"/>
      <c r="C9" s="14"/>
      <c r="D9" s="73">
        <v>3</v>
      </c>
      <c r="E9" s="99">
        <v>566225</v>
      </c>
      <c r="F9" s="74">
        <v>113376.5</v>
      </c>
      <c r="G9" s="104">
        <f>F9/E9</f>
        <v>0.20023223983398825</v>
      </c>
      <c r="H9" s="15"/>
    </row>
    <row r="10" spans="1:8" ht="15.75">
      <c r="A10" s="93" t="s">
        <v>11</v>
      </c>
      <c r="B10" s="13"/>
      <c r="C10" s="14"/>
      <c r="D10" s="73">
        <v>3</v>
      </c>
      <c r="E10" s="99">
        <v>1460662</v>
      </c>
      <c r="F10" s="74">
        <v>349366.5</v>
      </c>
      <c r="G10" s="104">
        <f>F10/E10</f>
        <v>0.2391836715133275</v>
      </c>
      <c r="H10" s="15"/>
    </row>
    <row r="11" spans="1:8" ht="15.7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74</v>
      </c>
      <c r="B13" s="13"/>
      <c r="C13" s="14"/>
      <c r="D13" s="73">
        <v>7</v>
      </c>
      <c r="E13" s="99">
        <v>1772429</v>
      </c>
      <c r="F13" s="74">
        <v>578734.6</v>
      </c>
      <c r="G13" s="104">
        <f aca="true" t="shared" si="0" ref="G13:G22">F13/E13</f>
        <v>0.32652061098075014</v>
      </c>
      <c r="H13" s="15"/>
    </row>
    <row r="14" spans="1:8" ht="15.75">
      <c r="A14" s="93" t="s">
        <v>122</v>
      </c>
      <c r="B14" s="13"/>
      <c r="C14" s="14"/>
      <c r="D14" s="73">
        <v>1</v>
      </c>
      <c r="E14" s="99">
        <v>95801</v>
      </c>
      <c r="F14" s="74">
        <v>41958</v>
      </c>
      <c r="G14" s="104">
        <f t="shared" si="0"/>
        <v>0.4379703760921076</v>
      </c>
      <c r="H14" s="15"/>
    </row>
    <row r="15" spans="1:8" ht="15.75">
      <c r="A15" s="93" t="s">
        <v>114</v>
      </c>
      <c r="B15" s="13"/>
      <c r="C15" s="14"/>
      <c r="D15" s="73">
        <v>1</v>
      </c>
      <c r="E15" s="99">
        <v>137117</v>
      </c>
      <c r="F15" s="74">
        <v>29808</v>
      </c>
      <c r="G15" s="104">
        <f t="shared" si="0"/>
        <v>0.21739098725905615</v>
      </c>
      <c r="H15" s="15"/>
    </row>
    <row r="16" spans="1:8" ht="15.75">
      <c r="A16" s="93" t="s">
        <v>123</v>
      </c>
      <c r="B16" s="13"/>
      <c r="C16" s="14"/>
      <c r="D16" s="73">
        <v>2</v>
      </c>
      <c r="E16" s="99">
        <v>3043176.25</v>
      </c>
      <c r="F16" s="74">
        <v>480635.25</v>
      </c>
      <c r="G16" s="104">
        <f t="shared" si="0"/>
        <v>0.15793868330827043</v>
      </c>
      <c r="H16" s="15"/>
    </row>
    <row r="17" spans="1:8" ht="15.75">
      <c r="A17" s="93" t="s">
        <v>154</v>
      </c>
      <c r="B17" s="13"/>
      <c r="C17" s="14"/>
      <c r="D17" s="73">
        <v>4</v>
      </c>
      <c r="E17" s="99">
        <v>4825978</v>
      </c>
      <c r="F17" s="74">
        <v>865716</v>
      </c>
      <c r="G17" s="104">
        <f t="shared" si="0"/>
        <v>0.17938664453091166</v>
      </c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517277</v>
      </c>
      <c r="F18" s="74">
        <v>136111.5</v>
      </c>
      <c r="G18" s="104">
        <f t="shared" si="0"/>
        <v>0.2631307790603487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70" t="s">
        <v>16</v>
      </c>
      <c r="B20" s="13"/>
      <c r="C20" s="14"/>
      <c r="D20" s="73">
        <v>1</v>
      </c>
      <c r="E20" s="99">
        <v>1319290</v>
      </c>
      <c r="F20" s="74">
        <v>275492.5</v>
      </c>
      <c r="G20" s="104">
        <f t="shared" si="0"/>
        <v>0.2088187585746879</v>
      </c>
      <c r="H20" s="15"/>
    </row>
    <row r="21" spans="1:8" ht="15.7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98</v>
      </c>
      <c r="B22" s="13"/>
      <c r="C22" s="14"/>
      <c r="D22" s="73">
        <v>1</v>
      </c>
      <c r="E22" s="99">
        <v>44505</v>
      </c>
      <c r="F22" s="74">
        <v>20954</v>
      </c>
      <c r="G22" s="104">
        <f t="shared" si="0"/>
        <v>0.47082350297719355</v>
      </c>
      <c r="H22" s="15"/>
    </row>
    <row r="23" spans="1:8" ht="15.75">
      <c r="A23" s="93" t="s">
        <v>158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150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99">
        <v>654770</v>
      </c>
      <c r="F25" s="74">
        <v>161166</v>
      </c>
      <c r="G25" s="104">
        <f>F25/E25</f>
        <v>0.2461413931609573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160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117</v>
      </c>
      <c r="B30" s="13"/>
      <c r="C30" s="14"/>
      <c r="D30" s="73">
        <v>2</v>
      </c>
      <c r="E30" s="74">
        <v>583754</v>
      </c>
      <c r="F30" s="74">
        <v>147958</v>
      </c>
      <c r="G30" s="104">
        <f>F30/E30</f>
        <v>0.25345950520253396</v>
      </c>
      <c r="H30" s="15"/>
    </row>
    <row r="31" spans="1:8" ht="15.75">
      <c r="A31" s="70" t="s">
        <v>19</v>
      </c>
      <c r="B31" s="13"/>
      <c r="C31" s="14"/>
      <c r="D31" s="73">
        <v>1</v>
      </c>
      <c r="E31" s="74">
        <v>190033</v>
      </c>
      <c r="F31" s="74">
        <v>36405</v>
      </c>
      <c r="G31" s="104">
        <f>F31/E31</f>
        <v>0.1915719901280304</v>
      </c>
      <c r="H31" s="15"/>
    </row>
    <row r="32" spans="1:8" ht="15.75">
      <c r="A32" s="70" t="s">
        <v>149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162</v>
      </c>
      <c r="B33" s="13"/>
      <c r="C33" s="14"/>
      <c r="D33" s="73"/>
      <c r="E33" s="74"/>
      <c r="F33" s="74"/>
      <c r="G33" s="104"/>
      <c r="H33" s="15"/>
    </row>
    <row r="34" spans="1:8" ht="15.7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30</v>
      </c>
      <c r="E39" s="82">
        <f>SUM(E9:E38)</f>
        <v>15211017.25</v>
      </c>
      <c r="F39" s="82">
        <f>SUM(F9:F38)</f>
        <v>3237681.85</v>
      </c>
      <c r="G39" s="106">
        <f>F39/E39</f>
        <v>0.2128511063255812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>
      <c r="A44" s="27" t="s">
        <v>10</v>
      </c>
      <c r="B44" s="28"/>
      <c r="C44" s="14"/>
      <c r="D44" s="73"/>
      <c r="E44" s="111">
        <v>568781.72</v>
      </c>
      <c r="F44" s="74">
        <v>28394.7</v>
      </c>
      <c r="G44" s="104">
        <f>1-(+F44/E44)</f>
        <v>0.9500780369664482</v>
      </c>
      <c r="H44" s="2"/>
    </row>
    <row r="45" spans="1:8" ht="15.75">
      <c r="A45" s="27" t="s">
        <v>110</v>
      </c>
      <c r="B45" s="28"/>
      <c r="C45" s="14"/>
      <c r="D45" s="73"/>
      <c r="E45" s="111">
        <v>52470.75</v>
      </c>
      <c r="F45" s="74">
        <v>3560.25</v>
      </c>
      <c r="G45" s="104">
        <f>1-(+F45/E45)</f>
        <v>0.932147910978974</v>
      </c>
      <c r="H45" s="2"/>
    </row>
    <row r="46" spans="1:8" ht="15.75">
      <c r="A46" s="27" t="s">
        <v>20</v>
      </c>
      <c r="B46" s="28"/>
      <c r="C46" s="14"/>
      <c r="D46" s="73"/>
      <c r="E46" s="111">
        <v>1205049.42</v>
      </c>
      <c r="F46" s="74">
        <v>82290.75</v>
      </c>
      <c r="G46" s="104">
        <f>1-(+F46/E46)</f>
        <v>0.9317117218312922</v>
      </c>
      <c r="H46" s="2"/>
    </row>
    <row r="47" spans="1:8" ht="15.75">
      <c r="A47" s="27" t="s">
        <v>14</v>
      </c>
      <c r="B47" s="28"/>
      <c r="C47" s="14"/>
      <c r="D47" s="73"/>
      <c r="E47" s="111">
        <v>59958.77</v>
      </c>
      <c r="F47" s="74">
        <v>1040.88</v>
      </c>
      <c r="G47" s="104">
        <f>1-(+F47/E47)</f>
        <v>0.9826400708353423</v>
      </c>
      <c r="H47" s="2"/>
    </row>
    <row r="48" spans="1:8" ht="15.75">
      <c r="A48" s="27" t="s">
        <v>155</v>
      </c>
      <c r="B48" s="28"/>
      <c r="C48" s="14"/>
      <c r="D48" s="73"/>
      <c r="E48" s="111">
        <v>180637.85</v>
      </c>
      <c r="F48" s="74">
        <v>3747.95</v>
      </c>
      <c r="G48" s="104">
        <f>1-(+F48/E48)</f>
        <v>0.9792515798876038</v>
      </c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141</v>
      </c>
      <c r="B53" s="20"/>
      <c r="C53" s="21"/>
      <c r="D53" s="138">
        <v>12</v>
      </c>
      <c r="E53" s="139">
        <f>SUM(E44:E52)</f>
        <v>2066898.51</v>
      </c>
      <c r="F53" s="139">
        <f>SUM(F44:F52)</f>
        <v>119034.53</v>
      </c>
      <c r="G53" s="110">
        <f>1-(+F53/E53)</f>
        <v>0.9424091074505637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.75">
      <c r="A58" s="27" t="s">
        <v>33</v>
      </c>
      <c r="B58" s="28"/>
      <c r="C58" s="14"/>
      <c r="D58" s="73">
        <v>100</v>
      </c>
      <c r="E58" s="74">
        <v>11542219.35</v>
      </c>
      <c r="F58" s="74">
        <v>707863.26</v>
      </c>
      <c r="G58" s="104">
        <f>1-(+F58/E58)</f>
        <v>0.9386718239763828</v>
      </c>
      <c r="H58" s="15"/>
    </row>
    <row r="59" spans="1:8" ht="15.75">
      <c r="A59" s="27" t="s">
        <v>34</v>
      </c>
      <c r="B59" s="28"/>
      <c r="C59" s="14"/>
      <c r="D59" s="73">
        <v>7</v>
      </c>
      <c r="E59" s="74">
        <v>6938287.77</v>
      </c>
      <c r="F59" s="74">
        <v>711589.43</v>
      </c>
      <c r="G59" s="104">
        <f aca="true" t="shared" si="1" ref="G59:G66">1-(+F59/E59)</f>
        <v>0.8974401965457827</v>
      </c>
      <c r="H59" s="15"/>
    </row>
    <row r="60" spans="1:8" ht="15.75">
      <c r="A60" s="27" t="s">
        <v>35</v>
      </c>
      <c r="B60" s="28"/>
      <c r="C60" s="14"/>
      <c r="D60" s="73">
        <v>73</v>
      </c>
      <c r="E60" s="74">
        <v>5947009.5</v>
      </c>
      <c r="F60" s="74">
        <v>408860.06</v>
      </c>
      <c r="G60" s="104">
        <f t="shared" si="1"/>
        <v>0.9312494691659733</v>
      </c>
      <c r="H60" s="15"/>
    </row>
    <row r="61" spans="1:8" ht="15.75">
      <c r="A61" s="27" t="s">
        <v>36</v>
      </c>
      <c r="B61" s="28"/>
      <c r="C61" s="14"/>
      <c r="D61" s="73">
        <v>1</v>
      </c>
      <c r="E61" s="74">
        <v>700624</v>
      </c>
      <c r="F61" s="74">
        <v>63145.5</v>
      </c>
      <c r="G61" s="104">
        <f t="shared" si="1"/>
        <v>0.9098724850989974</v>
      </c>
      <c r="H61" s="15"/>
    </row>
    <row r="62" spans="1:8" ht="15.75">
      <c r="A62" s="27" t="s">
        <v>37</v>
      </c>
      <c r="B62" s="28"/>
      <c r="C62" s="14"/>
      <c r="D62" s="73">
        <v>114</v>
      </c>
      <c r="E62" s="74">
        <v>12630329.82</v>
      </c>
      <c r="F62" s="74">
        <v>770538.95</v>
      </c>
      <c r="G62" s="104">
        <f t="shared" si="1"/>
        <v>0.9389929668519139</v>
      </c>
      <c r="H62" s="15"/>
    </row>
    <row r="63" spans="1:8" ht="15.75">
      <c r="A63" s="27" t="s">
        <v>38</v>
      </c>
      <c r="B63" s="28"/>
      <c r="C63" s="14"/>
      <c r="D63" s="73">
        <v>9</v>
      </c>
      <c r="E63" s="74">
        <v>1758510</v>
      </c>
      <c r="F63" s="74">
        <v>134654</v>
      </c>
      <c r="G63" s="104">
        <f t="shared" si="1"/>
        <v>0.9234272196348045</v>
      </c>
      <c r="H63" s="15"/>
    </row>
    <row r="64" spans="1:8" ht="15.75">
      <c r="A64" s="27" t="s">
        <v>39</v>
      </c>
      <c r="B64" s="28"/>
      <c r="C64" s="14"/>
      <c r="D64" s="73">
        <v>12</v>
      </c>
      <c r="E64" s="74">
        <v>1233207.48</v>
      </c>
      <c r="F64" s="74">
        <v>94754.48</v>
      </c>
      <c r="G64" s="104">
        <f t="shared" si="1"/>
        <v>0.9231642026692864</v>
      </c>
      <c r="H64" s="15"/>
    </row>
    <row r="65" spans="1:8" ht="15.75">
      <c r="A65" s="27" t="s">
        <v>40</v>
      </c>
      <c r="B65" s="28"/>
      <c r="C65" s="14"/>
      <c r="D65" s="73"/>
      <c r="E65" s="74"/>
      <c r="F65" s="74"/>
      <c r="G65" s="104"/>
      <c r="H65" s="15"/>
    </row>
    <row r="66" spans="1:8" ht="15.75">
      <c r="A66" s="54" t="s">
        <v>41</v>
      </c>
      <c r="B66" s="28"/>
      <c r="C66" s="14"/>
      <c r="D66" s="73">
        <v>2</v>
      </c>
      <c r="E66" s="74">
        <v>195850</v>
      </c>
      <c r="F66" s="74">
        <v>15950</v>
      </c>
      <c r="G66" s="104">
        <f t="shared" si="1"/>
        <v>0.9185601225427623</v>
      </c>
      <c r="H66" s="15"/>
    </row>
    <row r="67" spans="1:8" ht="15.75">
      <c r="A67" s="55" t="s">
        <v>60</v>
      </c>
      <c r="B67" s="28"/>
      <c r="C67" s="14"/>
      <c r="D67" s="73"/>
      <c r="E67" s="74"/>
      <c r="F67" s="74"/>
      <c r="G67" s="104"/>
      <c r="H67" s="15"/>
    </row>
    <row r="68" spans="1:8" ht="15.75">
      <c r="A68" s="27" t="s">
        <v>99</v>
      </c>
      <c r="B68" s="28"/>
      <c r="C68" s="14"/>
      <c r="D68" s="73">
        <v>781</v>
      </c>
      <c r="E68" s="74">
        <v>83916477.61</v>
      </c>
      <c r="F68" s="74">
        <v>8920166.13</v>
      </c>
      <c r="G68" s="104">
        <f>1-(+F68/E68)</f>
        <v>0.8937018523172973</v>
      </c>
      <c r="H68" s="15"/>
    </row>
    <row r="69" spans="1:8" ht="15.75">
      <c r="A69" s="71" t="s">
        <v>100</v>
      </c>
      <c r="B69" s="30"/>
      <c r="C69" s="14"/>
      <c r="D69" s="73"/>
      <c r="E69" s="74"/>
      <c r="F69" s="74"/>
      <c r="G69" s="104"/>
      <c r="H69" s="15"/>
    </row>
    <row r="70" spans="1:8" ht="15">
      <c r="A70" s="16" t="s">
        <v>43</v>
      </c>
      <c r="B70" s="28"/>
      <c r="C70" s="14"/>
      <c r="D70" s="77"/>
      <c r="E70" s="96"/>
      <c r="F70" s="74"/>
      <c r="G70" s="105"/>
      <c r="H70" s="15"/>
    </row>
    <row r="71" spans="1:8" ht="15">
      <c r="A71" s="16" t="s">
        <v>44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30</v>
      </c>
      <c r="B72" s="28"/>
      <c r="C72" s="14"/>
      <c r="D72" s="77"/>
      <c r="E72" s="95"/>
      <c r="F72" s="74">
        <v>4068.28</v>
      </c>
      <c r="G72" s="105"/>
      <c r="H72" s="15"/>
    </row>
    <row r="73" spans="1:8" ht="15.75">
      <c r="A73" s="32"/>
      <c r="B73" s="18"/>
      <c r="C73" s="14"/>
      <c r="D73" s="77"/>
      <c r="E73" s="95"/>
      <c r="F73" s="74"/>
      <c r="G73" s="105"/>
      <c r="H73" s="15"/>
    </row>
    <row r="74" spans="1:8" ht="15.75">
      <c r="A74" s="20" t="s">
        <v>45</v>
      </c>
      <c r="B74" s="20"/>
      <c r="C74" s="21"/>
      <c r="D74" s="77"/>
      <c r="E74" s="80"/>
      <c r="F74" s="80"/>
      <c r="G74" s="105"/>
      <c r="H74" s="15"/>
    </row>
    <row r="75" spans="1:8" ht="15.75">
      <c r="A75" s="33"/>
      <c r="B75" s="33"/>
      <c r="C75" s="33"/>
      <c r="D75" s="81">
        <f>SUM(D58:D71)</f>
        <v>1099</v>
      </c>
      <c r="E75" s="82">
        <f>SUM(E58:E74)</f>
        <v>124862515.53</v>
      </c>
      <c r="F75" s="82">
        <f>SUM(F58:F74)</f>
        <v>11831590.09</v>
      </c>
      <c r="G75" s="110">
        <f>1-(+F75/E75)</f>
        <v>0.9052430584168609</v>
      </c>
      <c r="H75" s="2"/>
    </row>
    <row r="76" spans="1:8" ht="18">
      <c r="A76" s="35" t="s">
        <v>46</v>
      </c>
      <c r="B76" s="36"/>
      <c r="C76" s="36"/>
      <c r="D76" s="91"/>
      <c r="E76" s="92"/>
      <c r="F76" s="37">
        <f>F75+F39+F53</f>
        <v>15188306.469999999</v>
      </c>
      <c r="G76" s="34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37"/>
      <c r="F82" s="2"/>
      <c r="G82" s="2"/>
      <c r="H82" s="2"/>
    </row>
    <row r="83" spans="1:8" ht="18">
      <c r="A83" s="43"/>
      <c r="B83" s="39"/>
      <c r="C83" s="39"/>
      <c r="D83" s="39"/>
      <c r="E83" s="44"/>
      <c r="F83" s="2"/>
      <c r="G83" s="2"/>
      <c r="H83" s="2"/>
    </row>
    <row r="84" spans="1:8" ht="18">
      <c r="A84" s="43"/>
      <c r="B84" s="39"/>
      <c r="C84" s="39"/>
      <c r="D84" s="39"/>
      <c r="E84" s="45"/>
      <c r="F84" s="2"/>
      <c r="G84" s="2"/>
      <c r="H84" s="2"/>
    </row>
    <row r="85" spans="1:8" ht="18">
      <c r="A85" s="43"/>
      <c r="B85" s="39"/>
      <c r="C85" s="39"/>
      <c r="D85" s="39"/>
      <c r="E85" s="46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37"/>
      <c r="F87" s="2"/>
      <c r="G87" s="2"/>
      <c r="H87" s="2"/>
    </row>
    <row r="88" spans="1:8" ht="18">
      <c r="A88" s="43"/>
      <c r="B88" s="39"/>
      <c r="C88" s="39"/>
      <c r="D88" s="39"/>
      <c r="E88" s="44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5"/>
      <c r="F91" s="2"/>
      <c r="G91" s="2"/>
      <c r="H91" s="2"/>
    </row>
    <row r="92" spans="1:8" ht="18">
      <c r="A92" s="43"/>
      <c r="B92" s="39"/>
      <c r="C92" s="39"/>
      <c r="D92" s="39"/>
      <c r="E92" s="47"/>
      <c r="F92" s="2"/>
      <c r="G92" s="2"/>
      <c r="H92" s="2"/>
    </row>
    <row r="93" spans="1:8" ht="18">
      <c r="A93" s="43"/>
      <c r="B93" s="39"/>
      <c r="C93" s="39"/>
      <c r="D93" s="39"/>
      <c r="E93" s="39"/>
      <c r="F93" s="2"/>
      <c r="G93" s="2"/>
      <c r="H93" s="2"/>
    </row>
    <row r="94" spans="1:8" ht="15.75">
      <c r="A94" s="48"/>
      <c r="B94" s="2"/>
      <c r="C94" s="2"/>
      <c r="D94" s="2"/>
      <c r="E94" s="2"/>
      <c r="F94" s="2"/>
      <c r="G94" s="2"/>
      <c r="H94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4"/>
      <c r="D5" s="6" t="s">
        <v>159</v>
      </c>
      <c r="E5" s="7"/>
      <c r="F5" s="8"/>
      <c r="G5" s="5"/>
      <c r="H5" s="2"/>
    </row>
    <row r="6" spans="1:8" ht="18">
      <c r="A6" s="23" t="s">
        <v>3</v>
      </c>
      <c r="B6" s="118"/>
      <c r="C6" s="4"/>
      <c r="D6" s="4"/>
      <c r="E6" s="4"/>
      <c r="F6" s="5"/>
      <c r="G6" s="5"/>
      <c r="H6" s="2"/>
    </row>
    <row r="7" spans="1:8" ht="15.7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2</v>
      </c>
      <c r="E10" s="74">
        <v>155626</v>
      </c>
      <c r="F10" s="74">
        <v>10865.5</v>
      </c>
      <c r="G10" s="104">
        <f>F10/E10</f>
        <v>0.0698180252657011</v>
      </c>
      <c r="H10" s="15"/>
    </row>
    <row r="11" spans="1:8" ht="15.75">
      <c r="A11" s="93" t="s">
        <v>121</v>
      </c>
      <c r="B11" s="13"/>
      <c r="C11" s="14"/>
      <c r="D11" s="73"/>
      <c r="E11" s="74"/>
      <c r="F11" s="74"/>
      <c r="G11" s="104"/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88932</v>
      </c>
      <c r="F12" s="74">
        <v>51123</v>
      </c>
      <c r="G12" s="104">
        <f>F12/E12</f>
        <v>0.5748549453515045</v>
      </c>
      <c r="H12" s="15"/>
    </row>
    <row r="13" spans="1:8" ht="15.7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109</v>
      </c>
      <c r="B15" s="13"/>
      <c r="C15" s="14"/>
      <c r="D15" s="73">
        <v>8</v>
      </c>
      <c r="E15" s="74">
        <f>1383885+58285</f>
        <v>1442170</v>
      </c>
      <c r="F15" s="74">
        <f>289456.5+19045</f>
        <v>308501.5</v>
      </c>
      <c r="G15" s="104">
        <f>F15/E15</f>
        <v>0.21391479506576894</v>
      </c>
      <c r="H15" s="15"/>
    </row>
    <row r="16" spans="1:8" ht="15.75">
      <c r="A16" s="93" t="s">
        <v>104</v>
      </c>
      <c r="B16" s="13"/>
      <c r="C16" s="14"/>
      <c r="D16" s="73">
        <v>4</v>
      </c>
      <c r="E16" s="74">
        <v>590512</v>
      </c>
      <c r="F16" s="74">
        <v>122144</v>
      </c>
      <c r="G16" s="104">
        <f>F16/E16</f>
        <v>0.2068442300918525</v>
      </c>
      <c r="H16" s="15"/>
    </row>
    <row r="17" spans="1:8" ht="15.7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>
      <c r="A18" s="70" t="s">
        <v>115</v>
      </c>
      <c r="B18" s="13"/>
      <c r="C18" s="14"/>
      <c r="D18" s="73"/>
      <c r="E18" s="74"/>
      <c r="F18" s="74"/>
      <c r="G18" s="104"/>
      <c r="H18" s="15"/>
    </row>
    <row r="19" spans="1:8" ht="15.75">
      <c r="A19" s="70" t="s">
        <v>14</v>
      </c>
      <c r="B19" s="13"/>
      <c r="C19" s="14"/>
      <c r="D19" s="73">
        <v>1</v>
      </c>
      <c r="E19" s="74">
        <v>76597</v>
      </c>
      <c r="F19" s="74">
        <v>28241</v>
      </c>
      <c r="G19" s="104">
        <f>F19/E19</f>
        <v>0.36869590192827395</v>
      </c>
      <c r="H19" s="15"/>
    </row>
    <row r="20" spans="1:8" ht="15.75">
      <c r="A20" s="93" t="s">
        <v>15</v>
      </c>
      <c r="B20" s="13"/>
      <c r="C20" s="14"/>
      <c r="D20" s="73">
        <v>2</v>
      </c>
      <c r="E20" s="74">
        <v>913655</v>
      </c>
      <c r="F20" s="74">
        <v>260379</v>
      </c>
      <c r="G20" s="104">
        <f>F20/E20</f>
        <v>0.2849861271486502</v>
      </c>
      <c r="H20" s="15"/>
    </row>
    <row r="21" spans="1:8" ht="15.7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116</v>
      </c>
      <c r="B23" s="13"/>
      <c r="C23" s="14"/>
      <c r="D23" s="73"/>
      <c r="E23" s="74"/>
      <c r="F23" s="74"/>
      <c r="G23" s="104"/>
      <c r="H23" s="15"/>
    </row>
    <row r="24" spans="1:8" ht="15.7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74">
        <v>619185</v>
      </c>
      <c r="F25" s="74">
        <v>134929</v>
      </c>
      <c r="G25" s="104">
        <f>F25/E25</f>
        <v>0.21791387065255133</v>
      </c>
      <c r="H25" s="15"/>
    </row>
    <row r="26" spans="1:8" ht="15.75">
      <c r="A26" s="94" t="s">
        <v>21</v>
      </c>
      <c r="B26" s="13"/>
      <c r="C26" s="14"/>
      <c r="D26" s="73">
        <v>9</v>
      </c>
      <c r="E26" s="74">
        <v>126003</v>
      </c>
      <c r="F26" s="74">
        <v>126003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24367</v>
      </c>
      <c r="F28" s="74">
        <v>-28783</v>
      </c>
      <c r="G28" s="104">
        <f>F28/E28</f>
        <v>-1.1812287109615462</v>
      </c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166292</v>
      </c>
      <c r="F29" s="74">
        <v>30136.7</v>
      </c>
      <c r="G29" s="104">
        <f aca="true" t="shared" si="0" ref="G29:G34">F29/E29</f>
        <v>0.1812275996439997</v>
      </c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111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>
        <v>1</v>
      </c>
      <c r="E33" s="74">
        <v>358451</v>
      </c>
      <c r="F33" s="74">
        <v>85516.22</v>
      </c>
      <c r="G33" s="104">
        <f t="shared" si="0"/>
        <v>0.23857157603131252</v>
      </c>
      <c r="H33" s="15"/>
    </row>
    <row r="34" spans="1:8" ht="15.75">
      <c r="A34" s="70" t="s">
        <v>76</v>
      </c>
      <c r="B34" s="13"/>
      <c r="C34" s="14"/>
      <c r="D34" s="73">
        <v>2</v>
      </c>
      <c r="E34" s="74">
        <v>799751</v>
      </c>
      <c r="F34" s="74">
        <v>254808.5</v>
      </c>
      <c r="G34" s="104">
        <f t="shared" si="0"/>
        <v>0.3186097922978527</v>
      </c>
      <c r="H34" s="15"/>
    </row>
    <row r="35" spans="1:8" ht="15">
      <c r="A35" s="16" t="s">
        <v>28</v>
      </c>
      <c r="B35" s="13"/>
      <c r="C35" s="14"/>
      <c r="D35" s="77"/>
      <c r="E35" s="95">
        <v>16600</v>
      </c>
      <c r="F35" s="74">
        <v>3320</v>
      </c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34</v>
      </c>
      <c r="E39" s="82">
        <f>SUM(E9:E38)</f>
        <v>5378141</v>
      </c>
      <c r="F39" s="82">
        <f>SUM(F9:F38)</f>
        <v>1387184.42</v>
      </c>
      <c r="G39" s="106">
        <f>F39/E39</f>
        <v>0.2579300951760097</v>
      </c>
      <c r="H39" s="15"/>
    </row>
    <row r="40" spans="1:8" ht="15.75">
      <c r="A40" s="120"/>
      <c r="B40" s="121"/>
      <c r="C40" s="22"/>
      <c r="D40" s="122"/>
      <c r="E40" s="123"/>
      <c r="F40" s="123"/>
      <c r="G40" s="124"/>
      <c r="H40" s="2"/>
    </row>
    <row r="41" spans="1:8" ht="18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>
      <c r="A42" s="26"/>
      <c r="B42" s="26"/>
      <c r="C42" s="14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>
      <c r="A44" s="27" t="s">
        <v>33</v>
      </c>
      <c r="B44" s="28"/>
      <c r="C44" s="14"/>
      <c r="D44" s="73">
        <v>40</v>
      </c>
      <c r="E44" s="111">
        <v>7457741.75</v>
      </c>
      <c r="F44" s="74">
        <v>417077.14</v>
      </c>
      <c r="G44" s="104">
        <f>1-(+F44/E44)</f>
        <v>0.9440746067668541</v>
      </c>
      <c r="H44" s="15"/>
    </row>
    <row r="45" spans="1:8" ht="15.75">
      <c r="A45" s="27" t="s">
        <v>34</v>
      </c>
      <c r="B45" s="28"/>
      <c r="C45" s="14"/>
      <c r="D45" s="73">
        <v>13</v>
      </c>
      <c r="E45" s="111">
        <v>4717127.06</v>
      </c>
      <c r="F45" s="74">
        <v>488264.3</v>
      </c>
      <c r="G45" s="104">
        <f>1-(+F45/E45)</f>
        <v>0.8964911706236719</v>
      </c>
      <c r="H45" s="15"/>
    </row>
    <row r="46" spans="1:8" ht="15.75">
      <c r="A46" s="27" t="s">
        <v>35</v>
      </c>
      <c r="B46" s="28"/>
      <c r="C46" s="14"/>
      <c r="D46" s="73">
        <v>86</v>
      </c>
      <c r="E46" s="111">
        <v>6342377.75</v>
      </c>
      <c r="F46" s="74">
        <v>480558.3</v>
      </c>
      <c r="G46" s="104">
        <f>1-(+F46/E46)</f>
        <v>0.9242305774045073</v>
      </c>
      <c r="H46" s="15"/>
    </row>
    <row r="47" spans="1:8" ht="15.75">
      <c r="A47" s="27" t="s">
        <v>36</v>
      </c>
      <c r="B47" s="28"/>
      <c r="C47" s="14"/>
      <c r="D47" s="73">
        <v>5</v>
      </c>
      <c r="E47" s="111">
        <v>3258804.75</v>
      </c>
      <c r="F47" s="74">
        <v>17311.25</v>
      </c>
      <c r="G47" s="104">
        <f>1-(+F47/E47)</f>
        <v>0.9946878529620408</v>
      </c>
      <c r="H47" s="15"/>
    </row>
    <row r="48" spans="1:8" ht="15.75">
      <c r="A48" s="27" t="s">
        <v>37</v>
      </c>
      <c r="B48" s="28"/>
      <c r="C48" s="14"/>
      <c r="D48" s="73">
        <v>78</v>
      </c>
      <c r="E48" s="111">
        <v>14277141.24</v>
      </c>
      <c r="F48" s="74">
        <v>1175357.47</v>
      </c>
      <c r="G48" s="104">
        <f aca="true" t="shared" si="1" ref="G48:G54">1-(+F48/E48)</f>
        <v>0.9176755731247497</v>
      </c>
      <c r="H48" s="15"/>
    </row>
    <row r="49" spans="1:8" ht="15.75">
      <c r="A49" s="27" t="s">
        <v>38</v>
      </c>
      <c r="B49" s="28"/>
      <c r="C49" s="14"/>
      <c r="D49" s="73">
        <v>3</v>
      </c>
      <c r="E49" s="111">
        <v>973661</v>
      </c>
      <c r="F49" s="74">
        <v>44378</v>
      </c>
      <c r="G49" s="104">
        <f t="shared" si="1"/>
        <v>0.9544215081018959</v>
      </c>
      <c r="H49" s="2"/>
    </row>
    <row r="50" spans="1:8" ht="15.75">
      <c r="A50" s="27" t="s">
        <v>39</v>
      </c>
      <c r="B50" s="28"/>
      <c r="C50" s="21"/>
      <c r="D50" s="73">
        <v>10</v>
      </c>
      <c r="E50" s="111">
        <v>969885</v>
      </c>
      <c r="F50" s="74">
        <v>160478.4</v>
      </c>
      <c r="G50" s="104">
        <f t="shared" si="1"/>
        <v>0.8345387339736154</v>
      </c>
      <c r="H50" s="2"/>
    </row>
    <row r="51" spans="1:8" ht="15.7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>
      <c r="A52" s="54" t="s">
        <v>41</v>
      </c>
      <c r="B52" s="28"/>
      <c r="C52" s="36"/>
      <c r="D52" s="73">
        <v>3</v>
      </c>
      <c r="E52" s="111">
        <v>150300</v>
      </c>
      <c r="F52" s="74">
        <v>40240</v>
      </c>
      <c r="G52" s="104">
        <f t="shared" si="1"/>
        <v>0.7322687957418497</v>
      </c>
      <c r="H52" s="2"/>
    </row>
    <row r="53" spans="1:8" ht="18">
      <c r="A53" s="55" t="s">
        <v>60</v>
      </c>
      <c r="B53" s="28"/>
      <c r="C53" s="36"/>
      <c r="D53" s="73"/>
      <c r="E53" s="111"/>
      <c r="F53" s="74"/>
      <c r="G53" s="104"/>
      <c r="H53" s="2"/>
    </row>
    <row r="54" spans="1:8" ht="15.75">
      <c r="A54" s="27" t="s">
        <v>99</v>
      </c>
      <c r="B54" s="28"/>
      <c r="C54" s="40"/>
      <c r="D54" s="73">
        <v>831</v>
      </c>
      <c r="E54" s="111">
        <v>82719867.41</v>
      </c>
      <c r="F54" s="74">
        <v>9716872.17</v>
      </c>
      <c r="G54" s="104">
        <f t="shared" si="1"/>
        <v>0.882532788382766</v>
      </c>
      <c r="H54" s="2"/>
    </row>
    <row r="55" spans="1:8" ht="15.7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>
      <c r="A60" s="32"/>
      <c r="B60" s="18"/>
      <c r="C60" s="39"/>
      <c r="D60" s="77"/>
      <c r="E60" s="80"/>
      <c r="F60" s="80"/>
      <c r="G60" s="105"/>
      <c r="H60" s="2"/>
    </row>
    <row r="61" spans="1:8" ht="18">
      <c r="A61" s="20" t="s">
        <v>45</v>
      </c>
      <c r="B61" s="20"/>
      <c r="C61" s="39"/>
      <c r="D61" s="81">
        <f>SUM(D44:D57)</f>
        <v>1069</v>
      </c>
      <c r="E61" s="82">
        <f>SUM(E44:E60)</f>
        <v>120866905.96</v>
      </c>
      <c r="F61" s="82">
        <f>SUM(F44:F60)</f>
        <v>12540537.03</v>
      </c>
      <c r="G61" s="110">
        <f>1-(+F61/E61)</f>
        <v>0.8962450727898156</v>
      </c>
      <c r="H61" s="2"/>
    </row>
    <row r="62" spans="1:8" ht="18">
      <c r="A62" s="33"/>
      <c r="B62" s="33"/>
      <c r="C62" s="39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9"/>
      <c r="D63" s="36"/>
      <c r="E63" s="36"/>
      <c r="F63" s="37">
        <f>F61+F39</f>
        <v>13927721.45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>
        <v>7</v>
      </c>
      <c r="E9" s="99">
        <v>872581</v>
      </c>
      <c r="F9" s="74">
        <v>279928.5</v>
      </c>
      <c r="G9" s="104">
        <f>+F9/E9</f>
        <v>0.32080517453394014</v>
      </c>
      <c r="H9" s="15"/>
    </row>
    <row r="10" spans="1:8" ht="15.75">
      <c r="A10" s="93" t="s">
        <v>146</v>
      </c>
      <c r="B10" s="13"/>
      <c r="C10" s="14"/>
      <c r="D10" s="73"/>
      <c r="E10" s="99"/>
      <c r="F10" s="74"/>
      <c r="G10" s="104"/>
      <c r="H10" s="15"/>
    </row>
    <row r="11" spans="1:8" ht="15.75">
      <c r="A11" s="93" t="s">
        <v>11</v>
      </c>
      <c r="B11" s="13"/>
      <c r="C11" s="14"/>
      <c r="D11" s="73">
        <v>2</v>
      </c>
      <c r="E11" s="99">
        <v>198062</v>
      </c>
      <c r="F11" s="74">
        <v>65192.5</v>
      </c>
      <c r="G11" s="104">
        <f>F11/E11</f>
        <v>0.32915198271248397</v>
      </c>
      <c r="H11" s="15"/>
    </row>
    <row r="12" spans="1:8" ht="15.7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115</v>
      </c>
      <c r="B13" s="13"/>
      <c r="C13" s="14"/>
      <c r="D13" s="73"/>
      <c r="E13" s="99"/>
      <c r="F13" s="74"/>
      <c r="G13" s="104"/>
      <c r="H13" s="15"/>
    </row>
    <row r="14" spans="1:8" ht="15.7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>
      <c r="A15" s="93" t="s">
        <v>106</v>
      </c>
      <c r="B15" s="13"/>
      <c r="C15" s="14"/>
      <c r="D15" s="73">
        <v>1</v>
      </c>
      <c r="E15" s="99">
        <v>171329</v>
      </c>
      <c r="F15" s="74">
        <v>51793</v>
      </c>
      <c r="G15" s="104">
        <f>F15/E15</f>
        <v>0.3023014200748268</v>
      </c>
      <c r="H15" s="15"/>
    </row>
    <row r="16" spans="1:8" ht="15.75">
      <c r="A16" s="93" t="s">
        <v>123</v>
      </c>
      <c r="B16" s="13"/>
      <c r="C16" s="14"/>
      <c r="D16" s="73"/>
      <c r="E16" s="99"/>
      <c r="F16" s="74"/>
      <c r="G16" s="104"/>
      <c r="H16" s="15"/>
    </row>
    <row r="17" spans="1:8" ht="15.7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438647</v>
      </c>
      <c r="F18" s="74">
        <v>107837</v>
      </c>
      <c r="G18" s="104">
        <f>F18/E18</f>
        <v>0.24584004905995024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>
      <c r="A21" s="93" t="s">
        <v>111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56</v>
      </c>
      <c r="B22" s="13"/>
      <c r="C22" s="14"/>
      <c r="D22" s="73">
        <v>2</v>
      </c>
      <c r="E22" s="99">
        <v>297790</v>
      </c>
      <c r="F22" s="74">
        <v>53311</v>
      </c>
      <c r="G22" s="104">
        <f>F22/E22</f>
        <v>0.17902212968870682</v>
      </c>
      <c r="H22" s="15"/>
    </row>
    <row r="23" spans="1:8" ht="15.7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77324</v>
      </c>
      <c r="F29" s="74">
        <v>27619</v>
      </c>
      <c r="G29" s="104">
        <f>F29/E29</f>
        <v>0.3571853499560292</v>
      </c>
      <c r="H29" s="15"/>
    </row>
    <row r="30" spans="1:8" ht="15.75">
      <c r="A30" s="70" t="s">
        <v>25</v>
      </c>
      <c r="B30" s="13"/>
      <c r="C30" s="14"/>
      <c r="D30" s="73">
        <v>1</v>
      </c>
      <c r="E30" s="74">
        <v>126826</v>
      </c>
      <c r="F30" s="74">
        <v>41803</v>
      </c>
      <c r="G30" s="104">
        <f>F30/E30</f>
        <v>0.3296090706952833</v>
      </c>
      <c r="H30" s="15"/>
    </row>
    <row r="31" spans="1:8" ht="15.7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119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98</v>
      </c>
      <c r="B33" s="13"/>
      <c r="C33" s="14"/>
      <c r="D33" s="73"/>
      <c r="E33" s="74"/>
      <c r="F33" s="74"/>
      <c r="G33" s="104"/>
      <c r="H33" s="15"/>
    </row>
    <row r="34" spans="1:8" ht="15.75">
      <c r="A34" s="70" t="s">
        <v>27</v>
      </c>
      <c r="B34" s="13"/>
      <c r="C34" s="14"/>
      <c r="D34" s="73">
        <v>1</v>
      </c>
      <c r="E34" s="74">
        <v>182076</v>
      </c>
      <c r="F34" s="74">
        <v>68277.5</v>
      </c>
      <c r="G34" s="104">
        <f>+F34/E34</f>
        <v>0.3749945077879567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16</v>
      </c>
      <c r="E39" s="82">
        <f>SUM(E9:E38)</f>
        <v>2364635</v>
      </c>
      <c r="F39" s="82">
        <f>SUM(F9:F38)</f>
        <v>695761.5</v>
      </c>
      <c r="G39" s="106">
        <f>F39/E39</f>
        <v>0.2942363197702817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19</v>
      </c>
      <c r="E44" s="74">
        <v>2852404.45</v>
      </c>
      <c r="F44" s="74">
        <v>154193.73</v>
      </c>
      <c r="G44" s="75">
        <f aca="true" t="shared" si="0" ref="G44:G51">1-(+F44/E44)</f>
        <v>0.945942543316394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99</v>
      </c>
      <c r="E46" s="74">
        <v>6933340</v>
      </c>
      <c r="F46" s="74">
        <v>498306.35</v>
      </c>
      <c r="G46" s="75">
        <f t="shared" si="0"/>
        <v>0.9281289609336915</v>
      </c>
      <c r="H46" s="15"/>
    </row>
    <row r="47" spans="1:8" ht="15.75">
      <c r="A47" s="27" t="s">
        <v>36</v>
      </c>
      <c r="B47" s="28"/>
      <c r="C47" s="14"/>
      <c r="D47" s="73">
        <v>32</v>
      </c>
      <c r="E47" s="74">
        <v>2550445.5</v>
      </c>
      <c r="F47" s="74">
        <v>170747.53</v>
      </c>
      <c r="G47" s="75">
        <f t="shared" si="0"/>
        <v>0.9330518805440069</v>
      </c>
      <c r="H47" s="15"/>
    </row>
    <row r="48" spans="1:8" ht="15.75">
      <c r="A48" s="27" t="s">
        <v>37</v>
      </c>
      <c r="B48" s="28"/>
      <c r="C48" s="14"/>
      <c r="D48" s="73">
        <v>76</v>
      </c>
      <c r="E48" s="74">
        <v>7598824</v>
      </c>
      <c r="F48" s="74">
        <v>665662.07</v>
      </c>
      <c r="G48" s="75">
        <f t="shared" si="0"/>
        <v>0.9123993304753473</v>
      </c>
      <c r="H48" s="15"/>
    </row>
    <row r="49" spans="1:8" ht="15.75">
      <c r="A49" s="27" t="s">
        <v>38</v>
      </c>
      <c r="B49" s="28"/>
      <c r="C49" s="14"/>
      <c r="D49" s="73">
        <v>6</v>
      </c>
      <c r="E49" s="74">
        <v>2153195</v>
      </c>
      <c r="F49" s="74">
        <v>16642</v>
      </c>
      <c r="G49" s="75">
        <f t="shared" si="0"/>
        <v>0.9922710205067353</v>
      </c>
      <c r="H49" s="15"/>
    </row>
    <row r="50" spans="1:8" ht="15.75">
      <c r="A50" s="27" t="s">
        <v>39</v>
      </c>
      <c r="B50" s="28"/>
      <c r="C50" s="14"/>
      <c r="D50" s="73">
        <v>6</v>
      </c>
      <c r="E50" s="74">
        <v>1413050</v>
      </c>
      <c r="F50" s="74">
        <v>112935</v>
      </c>
      <c r="G50" s="75">
        <f t="shared" si="0"/>
        <v>0.9200771381055164</v>
      </c>
      <c r="H50" s="15"/>
    </row>
    <row r="51" spans="1:8" ht="15.75">
      <c r="A51" s="27" t="s">
        <v>40</v>
      </c>
      <c r="B51" s="28"/>
      <c r="C51" s="14"/>
      <c r="D51" s="73">
        <v>1</v>
      </c>
      <c r="E51" s="74">
        <v>158900</v>
      </c>
      <c r="F51" s="74">
        <v>11750</v>
      </c>
      <c r="G51" s="75">
        <f t="shared" si="0"/>
        <v>0.9260541220893643</v>
      </c>
      <c r="H51" s="15"/>
    </row>
    <row r="52" spans="1:8" ht="15.75">
      <c r="A52" s="27" t="s">
        <v>41</v>
      </c>
      <c r="B52" s="28"/>
      <c r="C52" s="14"/>
      <c r="D52" s="73">
        <v>1</v>
      </c>
      <c r="E52" s="74">
        <v>676375</v>
      </c>
      <c r="F52" s="74">
        <v>1285</v>
      </c>
      <c r="G52" s="75">
        <f>1-(+F52/E52)</f>
        <v>0.9981001663278507</v>
      </c>
      <c r="H52" s="15"/>
    </row>
    <row r="53" spans="1:8" ht="15.75">
      <c r="A53" s="29" t="s">
        <v>61</v>
      </c>
      <c r="B53" s="30"/>
      <c r="C53" s="14"/>
      <c r="D53" s="73">
        <v>590</v>
      </c>
      <c r="E53" s="74">
        <v>47363170.24</v>
      </c>
      <c r="F53" s="74">
        <v>5238678.35</v>
      </c>
      <c r="G53" s="75">
        <f>1-(+F53/E53)</f>
        <v>0.8893934184841424</v>
      </c>
      <c r="H53" s="15"/>
    </row>
    <row r="54" spans="1:8" ht="15.7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>
      <c r="A59" s="32"/>
      <c r="B59" s="18"/>
      <c r="C59" s="33"/>
      <c r="D59" s="77"/>
      <c r="E59" s="80"/>
      <c r="F59" s="80"/>
      <c r="G59" s="79"/>
      <c r="H59" s="2"/>
    </row>
    <row r="60" spans="1:8" ht="18">
      <c r="A60" s="20" t="s">
        <v>45</v>
      </c>
      <c r="B60" s="20"/>
      <c r="C60" s="36"/>
      <c r="D60" s="81">
        <f>SUM(D44:D56)</f>
        <v>830</v>
      </c>
      <c r="E60" s="82">
        <f>SUM(E44:E59)</f>
        <v>71699704.19</v>
      </c>
      <c r="F60" s="82">
        <f>SUM(F44:F59)</f>
        <v>6870200.029999999</v>
      </c>
      <c r="G60" s="83">
        <f>1-(+F60/E60)</f>
        <v>0.9041809152825181</v>
      </c>
      <c r="H60" s="2"/>
    </row>
    <row r="61" spans="1:8" ht="18">
      <c r="A61" s="33"/>
      <c r="B61" s="39"/>
      <c r="C61" s="39"/>
      <c r="D61" s="91"/>
      <c r="E61" s="92"/>
      <c r="F61" s="34"/>
      <c r="G61" s="34"/>
      <c r="H61" s="2"/>
    </row>
    <row r="62" spans="1:8" ht="18">
      <c r="A62" s="35" t="s">
        <v>46</v>
      </c>
      <c r="B62" s="40"/>
      <c r="C62" s="40"/>
      <c r="D62" s="36"/>
      <c r="E62" s="36"/>
      <c r="F62" s="37">
        <f>F60+F39</f>
        <v>7565961.529999999</v>
      </c>
      <c r="G62" s="36"/>
      <c r="H62" s="2"/>
    </row>
    <row r="63" spans="1:8" ht="18">
      <c r="A63" s="35"/>
      <c r="B63" s="40"/>
      <c r="C63" s="40"/>
      <c r="D63" s="36"/>
      <c r="E63" s="36"/>
      <c r="F63" s="41"/>
      <c r="G63" s="40"/>
      <c r="H63" s="2"/>
    </row>
    <row r="64" spans="1:8" ht="15.7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>
      <c r="A66" s="4"/>
      <c r="B66" s="39"/>
      <c r="C66" s="39"/>
      <c r="D66" s="39"/>
      <c r="E66" s="39"/>
      <c r="F66" s="37"/>
      <c r="G66" s="39"/>
      <c r="H66" s="2"/>
    </row>
    <row r="67" ht="15">
      <c r="A67" s="42" t="s">
        <v>50</v>
      </c>
    </row>
    <row r="69" spans="1:4" ht="18">
      <c r="A69" s="116"/>
      <c r="B69" s="117"/>
      <c r="C69" s="117"/>
      <c r="D69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25</v>
      </c>
      <c r="B17" s="13"/>
      <c r="C17" s="14"/>
      <c r="D17" s="73">
        <v>1</v>
      </c>
      <c r="E17" s="74">
        <v>166283</v>
      </c>
      <c r="F17" s="74">
        <v>52321</v>
      </c>
      <c r="G17" s="75">
        <f>F17/E17</f>
        <v>0.31465032504826107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112641</v>
      </c>
      <c r="F18" s="74">
        <v>39918</v>
      </c>
      <c r="G18" s="75">
        <f>F18/E18</f>
        <v>0.35438250725757053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119</v>
      </c>
      <c r="B33" s="13"/>
      <c r="C33" s="14"/>
      <c r="D33" s="73">
        <v>3</v>
      </c>
      <c r="E33" s="74">
        <v>328379</v>
      </c>
      <c r="F33" s="74">
        <v>59041.5</v>
      </c>
      <c r="G33" s="75">
        <f>F33/E33</f>
        <v>0.17979682013770673</v>
      </c>
      <c r="H33" s="15"/>
    </row>
    <row r="34" spans="1:8" ht="15.75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5</v>
      </c>
      <c r="E39" s="82">
        <f>SUM(E9:E38)</f>
        <v>607303</v>
      </c>
      <c r="F39" s="82">
        <f>SUM(F9:F38)</f>
        <v>151280.5</v>
      </c>
      <c r="G39" s="83">
        <f>F39/E39</f>
        <v>0.24910217799022893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28</v>
      </c>
      <c r="E44" s="74">
        <v>1835541.25</v>
      </c>
      <c r="F44" s="74">
        <v>119668.19</v>
      </c>
      <c r="G44" s="75">
        <f>1-(+F44/E44)</f>
        <v>0.9348049573933574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48</v>
      </c>
      <c r="E46" s="74">
        <v>2305239.5</v>
      </c>
      <c r="F46" s="74">
        <v>190304.89</v>
      </c>
      <c r="G46" s="75">
        <f>1-(+F46/E46)</f>
        <v>0.9174468032497274</v>
      </c>
      <c r="H46" s="15"/>
    </row>
    <row r="47" spans="1:8" ht="15.75">
      <c r="A47" s="27" t="s">
        <v>36</v>
      </c>
      <c r="B47" s="28"/>
      <c r="C47" s="14"/>
      <c r="D47" s="73">
        <v>4</v>
      </c>
      <c r="E47" s="74">
        <v>415950.5</v>
      </c>
      <c r="F47" s="74">
        <v>34329.5</v>
      </c>
      <c r="G47" s="75">
        <f>1-(+F47/E47)</f>
        <v>0.9174673428689231</v>
      </c>
      <c r="H47" s="15"/>
    </row>
    <row r="48" spans="1:8" ht="15.75">
      <c r="A48" s="27" t="s">
        <v>37</v>
      </c>
      <c r="B48" s="28"/>
      <c r="C48" s="14"/>
      <c r="D48" s="73">
        <v>34</v>
      </c>
      <c r="E48" s="74">
        <v>2517781.22</v>
      </c>
      <c r="F48" s="74">
        <v>255686.06</v>
      </c>
      <c r="G48" s="75">
        <f>1-(+F48/E48)</f>
        <v>0.8984478643462119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255060</v>
      </c>
      <c r="F50" s="74">
        <v>6275</v>
      </c>
      <c r="G50" s="75">
        <f>1-(+F50/E50)</f>
        <v>0.9753979455814318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61</v>
      </c>
      <c r="B53" s="30"/>
      <c r="C53" s="14"/>
      <c r="D53" s="112">
        <v>332</v>
      </c>
      <c r="E53" s="113">
        <v>24801460</v>
      </c>
      <c r="F53" s="113">
        <v>2902083.85</v>
      </c>
      <c r="G53" s="75">
        <f>1-(+F53/E53)</f>
        <v>0.8829873785656167</v>
      </c>
      <c r="H53" s="15"/>
    </row>
    <row r="54" spans="1:8" ht="15.7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449</v>
      </c>
      <c r="E60" s="82">
        <f>SUM(E44:E59)</f>
        <v>32131032.47</v>
      </c>
      <c r="F60" s="82">
        <f>SUM(F44:F59)</f>
        <v>3508347.49</v>
      </c>
      <c r="G60" s="83">
        <f>1-(F60/E60)</f>
        <v>0.8908112432031039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3659627.99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8">
      <c r="A70" s="116"/>
      <c r="B70" s="117"/>
      <c r="C70" s="117"/>
      <c r="D70" s="117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3.2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AUGUST 2022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3.25">
      <c r="A5" s="21"/>
      <c r="B5" s="60"/>
      <c r="C5" s="60"/>
      <c r="D5" s="61" t="s">
        <v>145</v>
      </c>
      <c r="E5" s="62"/>
      <c r="F5" s="8"/>
      <c r="G5" s="5"/>
      <c r="H5" s="63"/>
    </row>
    <row r="6" spans="1:8" ht="18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>
      <c r="A15" s="93" t="s">
        <v>25</v>
      </c>
      <c r="B15" s="13"/>
      <c r="C15" s="14"/>
      <c r="D15" s="73">
        <v>3</v>
      </c>
      <c r="E15" s="74">
        <v>493138</v>
      </c>
      <c r="F15" s="74">
        <v>146314</v>
      </c>
      <c r="G15" s="75">
        <f>F15/E15</f>
        <v>0.2966999095587848</v>
      </c>
      <c r="H15" s="66"/>
    </row>
    <row r="16" spans="1:8" ht="15.7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>
      <c r="A19" s="93" t="s">
        <v>16</v>
      </c>
      <c r="B19" s="13"/>
      <c r="C19" s="14"/>
      <c r="D19" s="73">
        <v>1</v>
      </c>
      <c r="E19" s="74">
        <v>467156</v>
      </c>
      <c r="F19" s="74">
        <v>134179</v>
      </c>
      <c r="G19" s="75">
        <f>F19/E19</f>
        <v>0.28722525237822055</v>
      </c>
      <c r="H19" s="66"/>
    </row>
    <row r="20" spans="1:8" ht="15.7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>
      <c r="A24" s="93" t="s">
        <v>18</v>
      </c>
      <c r="B24" s="13"/>
      <c r="C24" s="14"/>
      <c r="D24" s="73">
        <v>2</v>
      </c>
      <c r="E24" s="74">
        <v>574466</v>
      </c>
      <c r="F24" s="74">
        <v>117522</v>
      </c>
      <c r="G24" s="75">
        <f>F24/E24</f>
        <v>0.20457607586871981</v>
      </c>
      <c r="H24" s="66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>
      <c r="A26" s="94" t="s">
        <v>21</v>
      </c>
      <c r="B26" s="13"/>
      <c r="C26" s="14"/>
      <c r="D26" s="73">
        <v>4</v>
      </c>
      <c r="E26" s="74">
        <v>19323</v>
      </c>
      <c r="F26" s="74">
        <v>19323</v>
      </c>
      <c r="G26" s="75">
        <f>F26/E26</f>
        <v>1</v>
      </c>
      <c r="H26" s="66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>
      <c r="A29" s="70" t="s">
        <v>94</v>
      </c>
      <c r="B29" s="13"/>
      <c r="C29" s="14"/>
      <c r="D29" s="73">
        <v>1</v>
      </c>
      <c r="E29" s="74">
        <v>81036</v>
      </c>
      <c r="F29" s="74">
        <v>30857</v>
      </c>
      <c r="G29" s="75">
        <f>F29/E29</f>
        <v>0.3807813811145664</v>
      </c>
      <c r="H29" s="66"/>
    </row>
    <row r="30" spans="1:8" ht="15.75">
      <c r="A30" s="70" t="s">
        <v>119</v>
      </c>
      <c r="B30" s="13"/>
      <c r="C30" s="14"/>
      <c r="D30" s="73">
        <v>11</v>
      </c>
      <c r="E30" s="74">
        <v>994426</v>
      </c>
      <c r="F30" s="74">
        <v>170431</v>
      </c>
      <c r="G30" s="75">
        <f>F30/E30</f>
        <v>0.17138630727676066</v>
      </c>
      <c r="H30" s="66"/>
    </row>
    <row r="31" spans="1:8" ht="15.75">
      <c r="A31" s="70" t="s">
        <v>126</v>
      </c>
      <c r="B31" s="13"/>
      <c r="C31" s="14"/>
      <c r="D31" s="73"/>
      <c r="E31" s="74"/>
      <c r="F31" s="74"/>
      <c r="G31" s="75"/>
      <c r="H31" s="66"/>
    </row>
    <row r="32" spans="1:8" ht="15.7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>
      <c r="A34" s="70" t="s">
        <v>129</v>
      </c>
      <c r="B34" s="13"/>
      <c r="C34" s="14"/>
      <c r="D34" s="73">
        <v>1</v>
      </c>
      <c r="E34" s="74">
        <v>70236</v>
      </c>
      <c r="F34" s="74">
        <v>11519.5</v>
      </c>
      <c r="G34" s="75">
        <f>F34/E34</f>
        <v>0.16401133321943162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.75">
      <c r="A39" s="19" t="s">
        <v>31</v>
      </c>
      <c r="B39" s="20"/>
      <c r="C39" s="21"/>
      <c r="D39" s="81">
        <f>SUM(D9:D38)</f>
        <v>23</v>
      </c>
      <c r="E39" s="82">
        <f>SUM(E9:E38)</f>
        <v>2699781</v>
      </c>
      <c r="F39" s="82">
        <f>SUM(F9:F38)</f>
        <v>630145.5</v>
      </c>
      <c r="G39" s="83">
        <f>F39/E39</f>
        <v>0.23340615405471776</v>
      </c>
      <c r="H39" s="67"/>
    </row>
    <row r="40" spans="1:8" ht="15.75">
      <c r="A40" s="22"/>
      <c r="B40" s="22"/>
      <c r="C40" s="22"/>
      <c r="D40" s="84"/>
      <c r="E40" s="85"/>
      <c r="F40" s="86"/>
      <c r="G40" s="86"/>
      <c r="H40" s="68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68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68"/>
    </row>
    <row r="44" spans="1:8" ht="15.75">
      <c r="A44" s="27" t="s">
        <v>33</v>
      </c>
      <c r="B44" s="28"/>
      <c r="C44" s="14"/>
      <c r="D44" s="73">
        <v>32</v>
      </c>
      <c r="E44" s="74">
        <v>412623.05</v>
      </c>
      <c r="F44" s="74">
        <v>43659.13</v>
      </c>
      <c r="G44" s="75">
        <f>1-(+F44/E44)</f>
        <v>0.8941912479198629</v>
      </c>
      <c r="H44" s="66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>
      <c r="A46" s="27" t="s">
        <v>35</v>
      </c>
      <c r="B46" s="28"/>
      <c r="C46" s="14"/>
      <c r="D46" s="73">
        <v>91</v>
      </c>
      <c r="E46" s="74">
        <v>3568789</v>
      </c>
      <c r="F46" s="74">
        <v>312344.29</v>
      </c>
      <c r="G46" s="75">
        <f aca="true" t="shared" si="0" ref="G46:G52">1-(+F46/E46)</f>
        <v>0.9124789137155489</v>
      </c>
      <c r="H46" s="66"/>
    </row>
    <row r="47" spans="1:8" ht="15.75">
      <c r="A47" s="27" t="s">
        <v>36</v>
      </c>
      <c r="B47" s="28"/>
      <c r="C47" s="14"/>
      <c r="D47" s="73">
        <v>8</v>
      </c>
      <c r="E47" s="74">
        <v>1477901.5</v>
      </c>
      <c r="F47" s="74">
        <v>92393.75</v>
      </c>
      <c r="G47" s="75">
        <f t="shared" si="0"/>
        <v>0.9374831475575335</v>
      </c>
      <c r="H47" s="66"/>
    </row>
    <row r="48" spans="1:8" ht="15.75">
      <c r="A48" s="27" t="s">
        <v>37</v>
      </c>
      <c r="B48" s="28"/>
      <c r="C48" s="14"/>
      <c r="D48" s="73">
        <v>91</v>
      </c>
      <c r="E48" s="74">
        <v>4687816</v>
      </c>
      <c r="F48" s="74">
        <v>394719.28</v>
      </c>
      <c r="G48" s="75">
        <f t="shared" si="0"/>
        <v>0.915798896543721</v>
      </c>
      <c r="H48" s="66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>
      <c r="A50" s="27" t="s">
        <v>39</v>
      </c>
      <c r="B50" s="28"/>
      <c r="C50" s="14"/>
      <c r="D50" s="73">
        <v>9</v>
      </c>
      <c r="E50" s="74">
        <v>1254495</v>
      </c>
      <c r="F50" s="74">
        <v>106859.35</v>
      </c>
      <c r="G50" s="75">
        <f t="shared" si="0"/>
        <v>0.9148188314819907</v>
      </c>
      <c r="H50" s="66"/>
    </row>
    <row r="51" spans="1:8" ht="15.75">
      <c r="A51" s="27" t="s">
        <v>40</v>
      </c>
      <c r="B51" s="28"/>
      <c r="C51" s="14"/>
      <c r="D51" s="73">
        <v>4</v>
      </c>
      <c r="E51" s="74">
        <v>572120</v>
      </c>
      <c r="F51" s="74">
        <v>35460</v>
      </c>
      <c r="G51" s="75">
        <f t="shared" si="0"/>
        <v>0.9380199958050759</v>
      </c>
      <c r="H51" s="66"/>
    </row>
    <row r="52" spans="1:8" ht="15.75">
      <c r="A52" s="27" t="s">
        <v>41</v>
      </c>
      <c r="B52" s="28"/>
      <c r="C52" s="14"/>
      <c r="D52" s="73">
        <v>2</v>
      </c>
      <c r="E52" s="74">
        <v>389225</v>
      </c>
      <c r="F52" s="74">
        <v>43250</v>
      </c>
      <c r="G52" s="75">
        <f t="shared" si="0"/>
        <v>0.8888817521998844</v>
      </c>
      <c r="H52" s="66"/>
    </row>
    <row r="53" spans="1:8" ht="15.7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>
      <c r="A54" s="27" t="s">
        <v>61</v>
      </c>
      <c r="B54" s="30"/>
      <c r="C54" s="14"/>
      <c r="D54" s="73">
        <v>598</v>
      </c>
      <c r="E54" s="74">
        <v>34098161.27</v>
      </c>
      <c r="F54" s="74">
        <v>3756556.66</v>
      </c>
      <c r="G54" s="75">
        <f>1-(+F54/E54)</f>
        <v>0.8898311075997793</v>
      </c>
      <c r="H54" s="66"/>
    </row>
    <row r="55" spans="1:8" ht="15.75">
      <c r="A55" s="27" t="s">
        <v>62</v>
      </c>
      <c r="B55" s="30"/>
      <c r="C55" s="14"/>
      <c r="D55" s="73">
        <v>8</v>
      </c>
      <c r="E55" s="74">
        <v>1129448.47</v>
      </c>
      <c r="F55" s="74">
        <v>49756.63</v>
      </c>
      <c r="G55" s="75">
        <f>1-(+F55/E55)</f>
        <v>0.9559460822502155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>
      <c r="A60" s="32"/>
      <c r="B60" s="18"/>
      <c r="C60" s="14"/>
      <c r="D60" s="77"/>
      <c r="E60" s="80"/>
      <c r="F60" s="80"/>
      <c r="G60" s="79"/>
      <c r="H60" s="66"/>
    </row>
    <row r="61" spans="1:8" ht="15.75">
      <c r="A61" s="20" t="s">
        <v>45</v>
      </c>
      <c r="B61" s="33"/>
      <c r="C61" s="33"/>
      <c r="D61" s="81">
        <f>SUM(D44:D57)</f>
        <v>843</v>
      </c>
      <c r="E61" s="82">
        <f>SUM(E44:E60)</f>
        <v>47590579.29000001</v>
      </c>
      <c r="F61" s="82">
        <f>SUM(F44:F60)</f>
        <v>4834999.09</v>
      </c>
      <c r="G61" s="83">
        <f>1-(F61/E61)</f>
        <v>0.8984042816428596</v>
      </c>
      <c r="H61" s="63"/>
    </row>
    <row r="62" spans="1:8" ht="18">
      <c r="A62" s="35"/>
      <c r="B62" s="36"/>
      <c r="C62" s="36"/>
      <c r="D62" s="98"/>
      <c r="E62" s="92"/>
      <c r="F62" s="34"/>
      <c r="G62" s="34"/>
      <c r="H62" s="65"/>
    </row>
    <row r="63" spans="1:8" ht="18">
      <c r="A63" s="35" t="s">
        <v>46</v>
      </c>
      <c r="B63" s="36"/>
      <c r="C63" s="36"/>
      <c r="D63" s="51"/>
      <c r="E63" s="36"/>
      <c r="F63" s="37">
        <f>F61+F39</f>
        <v>5465144.59</v>
      </c>
      <c r="G63" s="36"/>
      <c r="H63" s="65"/>
    </row>
    <row r="64" spans="1:8" ht="18">
      <c r="A64" s="35"/>
      <c r="B64" s="36"/>
      <c r="C64" s="36"/>
      <c r="D64" s="51"/>
      <c r="E64" s="36"/>
      <c r="F64" s="37"/>
      <c r="G64" s="36"/>
      <c r="H64" s="65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65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>
      <c r="A70" s="59"/>
      <c r="B70" s="21"/>
      <c r="C70" s="21"/>
      <c r="H70" s="21"/>
    </row>
    <row r="71" spans="1:4" ht="18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B13" sqref="B13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3.25">
      <c r="A1" s="56" t="s">
        <v>0</v>
      </c>
      <c r="B1" s="36"/>
      <c r="C1" s="37"/>
      <c r="D1" s="36"/>
    </row>
    <row r="2" spans="1:4" ht="23.25">
      <c r="A2" s="56" t="s">
        <v>1</v>
      </c>
      <c r="B2" s="36"/>
      <c r="C2" s="21"/>
      <c r="D2" s="21"/>
    </row>
    <row r="3" spans="1:4" ht="23.25">
      <c r="A3" s="56" t="s">
        <v>82</v>
      </c>
      <c r="B3" s="36"/>
      <c r="C3" s="21"/>
      <c r="D3" s="21"/>
    </row>
    <row r="4" spans="1:4" ht="23.25">
      <c r="A4" s="56" t="str">
        <f>ARG!$A$3</f>
        <v>MONTH ENDED:  AUGUST 2022</v>
      </c>
      <c r="B4" s="36"/>
      <c r="C4" s="21"/>
      <c r="D4" s="21"/>
    </row>
    <row r="5" spans="1:4" ht="24" thickBot="1">
      <c r="A5" s="56"/>
      <c r="B5" s="36"/>
      <c r="C5" s="21"/>
      <c r="D5" s="21"/>
    </row>
    <row r="6" spans="1:4" ht="21.75" thickBot="1" thickTop="1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424</v>
      </c>
      <c r="C6" s="58"/>
      <c r="D6" s="21"/>
    </row>
    <row r="7" spans="1:4" ht="21.75" thickBot="1" thickTop="1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105090863.25</v>
      </c>
      <c r="C7" s="58"/>
      <c r="D7" s="21"/>
    </row>
    <row r="8" spans="1:4" ht="21" thickTop="1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24442000.009999998</v>
      </c>
      <c r="C8" s="58"/>
      <c r="D8" s="21"/>
    </row>
    <row r="9" spans="1:4" ht="20.25">
      <c r="A9" s="127" t="s">
        <v>86</v>
      </c>
      <c r="B9" s="115">
        <f>B8/B7</f>
        <v>0.23257968632206472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142</v>
      </c>
      <c r="B11" s="126">
        <f>+AMERSC!$D$53+ARG!$D$53+HOLLYWOOD!$D$53</f>
        <v>44</v>
      </c>
      <c r="C11" s="58"/>
      <c r="D11" s="21"/>
    </row>
    <row r="12" spans="1:4" ht="21.75" thickBot="1" thickTop="1">
      <c r="A12" s="127" t="s">
        <v>143</v>
      </c>
      <c r="B12" s="135">
        <f>AMERSC!$E$53+ARG!$E$53+HOLLYWOOD!$E$53</f>
        <v>9991684.33</v>
      </c>
      <c r="C12" s="58"/>
      <c r="D12" s="21"/>
    </row>
    <row r="13" spans="1:4" ht="21" thickTop="1">
      <c r="A13" s="127" t="s">
        <v>144</v>
      </c>
      <c r="B13" s="135">
        <f>+AMERSC!$F$53+ARG!$F$53+HOLLYWOOD!$F$53</f>
        <v>525285.96</v>
      </c>
      <c r="C13" s="58"/>
      <c r="D13" s="21"/>
    </row>
    <row r="14" spans="1:4" ht="20.25">
      <c r="A14" s="127" t="s">
        <v>90</v>
      </c>
      <c r="B14" s="115">
        <f>1-(B13/B12)</f>
        <v>0.9474276865990621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87</v>
      </c>
      <c r="B16" s="126">
        <f>+ARG!$D$75+CARUTHERSVILLE!$D$60+HOLLYWOOD!$D$75+HARKC!$D$61+BALLYSKC!$D$62+AMERKC!$D$62+LAGRANGE!$D$60+AMERSC!$D$75+RIVERCITY!$D$61+HORSESHOE!$D$61+ISLEBV!$D$60+STJO!$D$60+CAPE!$D$61</f>
        <v>14400</v>
      </c>
      <c r="C16" s="58"/>
      <c r="D16" s="21"/>
    </row>
    <row r="17" spans="1:4" ht="21.75" thickBot="1" thickTop="1">
      <c r="A17" s="127" t="s">
        <v>88</v>
      </c>
      <c r="B17" s="135">
        <f>+ARG!$E$75+CARUTHERSVILLE!$E$60+HOLLYWOOD!$E$75+HARKC!$E$61+BALLYSKC!$E$62+AMERKC!$E$62+LAGRANGE!$E$60+AMERSC!$E$75+RIVERCITY!$E$61+HORSESHOE!$E$61+ISLEBV!$E$60+STJO!$E$60+CAPE!$E$61</f>
        <v>1412811857.97</v>
      </c>
      <c r="C17" s="58"/>
      <c r="D17" s="21"/>
    </row>
    <row r="18" spans="1:4" ht="21" thickTop="1">
      <c r="A18" s="127" t="s">
        <v>89</v>
      </c>
      <c r="B18" s="135">
        <f>+ARG!$F$75+CARUTHERSVILLE!$F$60+HOLLYWOOD!$F$75+HARKC!$F$61+BALLYSKC!$F$62+AMERKC!$F$62+LAGRANGE!$F$60+AMERSC!$F$75+RIVERCITY!$F$61+HORSESHOE!$F$61+ISLEBV!$F$60+STJO!$F$60+CAPE!$F$61</f>
        <v>136022467.23999998</v>
      </c>
      <c r="C18" s="21"/>
      <c r="D18" s="21"/>
    </row>
    <row r="19" spans="1:4" ht="20.25">
      <c r="A19" s="127" t="s">
        <v>90</v>
      </c>
      <c r="B19" s="115">
        <f>1-(B18/B17)</f>
        <v>0.9037221647930929</v>
      </c>
      <c r="C19" s="21"/>
      <c r="D19" s="21"/>
    </row>
    <row r="20" spans="1:4" ht="20.25">
      <c r="A20" s="129"/>
      <c r="B20" s="131"/>
      <c r="C20" s="21"/>
      <c r="D20" s="21"/>
    </row>
    <row r="21" spans="1:4" ht="20.25">
      <c r="A21" s="127" t="s">
        <v>91</v>
      </c>
      <c r="B21" s="128">
        <f>B18+B8+B13</f>
        <v>160989753.20999998</v>
      </c>
      <c r="C21" s="21"/>
      <c r="D21" s="21"/>
    </row>
    <row r="22" spans="1:2" ht="21" thickBot="1">
      <c r="A22" s="129"/>
      <c r="B22" s="132"/>
    </row>
    <row r="23" spans="1:2" ht="18.75" thickTop="1">
      <c r="A23" s="133"/>
      <c r="B23" s="134"/>
    </row>
    <row r="24" ht="15.7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137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146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123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234017</v>
      </c>
      <c r="F18" s="74">
        <v>60755</v>
      </c>
      <c r="G18" s="75">
        <f>F18/E18</f>
        <v>0.2596178910079182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111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13625</v>
      </c>
      <c r="F29" s="74">
        <v>8528</v>
      </c>
      <c r="G29" s="75">
        <f>F29/E29</f>
        <v>0.6259082568807339</v>
      </c>
      <c r="H29" s="15"/>
    </row>
    <row r="30" spans="1:8" ht="15.75">
      <c r="A30" s="70" t="s">
        <v>25</v>
      </c>
      <c r="B30" s="13"/>
      <c r="C30" s="14"/>
      <c r="D30" s="73">
        <v>2</v>
      </c>
      <c r="E30" s="74">
        <v>332214</v>
      </c>
      <c r="F30" s="74">
        <v>113412</v>
      </c>
      <c r="G30" s="75">
        <f>F30/E30</f>
        <v>0.3413823619715003</v>
      </c>
      <c r="H30" s="15"/>
    </row>
    <row r="31" spans="1:8" ht="15.7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119</v>
      </c>
      <c r="B32" s="13"/>
      <c r="C32" s="14"/>
      <c r="D32" s="73">
        <v>3</v>
      </c>
      <c r="E32" s="74">
        <v>402413</v>
      </c>
      <c r="F32" s="74">
        <v>89800.5</v>
      </c>
      <c r="G32" s="75">
        <f>F32/E32</f>
        <v>0.22315506705797278</v>
      </c>
      <c r="H32" s="15"/>
    </row>
    <row r="33" spans="1:8" ht="15.7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7</v>
      </c>
      <c r="E39" s="82">
        <f>SUM(E9:E38)</f>
        <v>982269</v>
      </c>
      <c r="F39" s="82">
        <f>SUM(F9:F38)</f>
        <v>272495.5</v>
      </c>
      <c r="G39" s="83">
        <f>F39/E39</f>
        <v>0.2774143335481421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8</v>
      </c>
      <c r="E44" s="74">
        <v>187052.35</v>
      </c>
      <c r="F44" s="74">
        <v>16814.99</v>
      </c>
      <c r="G44" s="75">
        <f>1-(+F44/E44)</f>
        <v>0.9101054330512287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35</v>
      </c>
      <c r="E46" s="74">
        <v>1515458</v>
      </c>
      <c r="F46" s="74">
        <v>139432.94</v>
      </c>
      <c r="G46" s="75">
        <f>1-(+F46/E46)</f>
        <v>0.9079928708020941</v>
      </c>
      <c r="H46" s="15"/>
    </row>
    <row r="47" spans="1:8" ht="15.75">
      <c r="A47" s="27" t="s">
        <v>36</v>
      </c>
      <c r="B47" s="28"/>
      <c r="C47" s="14"/>
      <c r="D47" s="73">
        <v>8</v>
      </c>
      <c r="E47" s="74">
        <v>537015</v>
      </c>
      <c r="F47" s="74">
        <v>41136.9</v>
      </c>
      <c r="G47" s="75">
        <f>1-(+F47/E47)</f>
        <v>0.9233971118125192</v>
      </c>
      <c r="H47" s="15"/>
    </row>
    <row r="48" spans="1:8" ht="15.75">
      <c r="A48" s="27" t="s">
        <v>37</v>
      </c>
      <c r="B48" s="28"/>
      <c r="C48" s="14"/>
      <c r="D48" s="73">
        <v>36</v>
      </c>
      <c r="E48" s="74">
        <v>2721302</v>
      </c>
      <c r="F48" s="74">
        <v>251330.5</v>
      </c>
      <c r="G48" s="75">
        <f>1-(+F48/E48)</f>
        <v>0.9076432898663949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604235</v>
      </c>
      <c r="F50" s="74">
        <v>31260</v>
      </c>
      <c r="G50" s="75">
        <f>1-(+F50/E50)</f>
        <v>0.9482651617334316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61</v>
      </c>
      <c r="B53" s="30"/>
      <c r="C53" s="14"/>
      <c r="D53" s="73">
        <v>428</v>
      </c>
      <c r="E53" s="74">
        <v>26088898.15</v>
      </c>
      <c r="F53" s="74">
        <v>2735977.04</v>
      </c>
      <c r="G53" s="75">
        <f>1-(+F53/E53)</f>
        <v>0.8951286856091314</v>
      </c>
      <c r="H53" s="15"/>
    </row>
    <row r="54" spans="1:8" ht="15.75">
      <c r="A54" s="29" t="s">
        <v>62</v>
      </c>
      <c r="B54" s="30"/>
      <c r="C54" s="14"/>
      <c r="D54" s="73">
        <v>7</v>
      </c>
      <c r="E54" s="74">
        <v>176548.62</v>
      </c>
      <c r="F54" s="74">
        <v>8565.64</v>
      </c>
      <c r="G54" s="75">
        <f>1-(+F54/E54)</f>
        <v>0.9514828266570421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525</v>
      </c>
      <c r="E60" s="82">
        <f>SUM(E44:E59)</f>
        <v>31830509.12</v>
      </c>
      <c r="F60" s="82">
        <f>SUM(F44:F59)</f>
        <v>3224518.0100000002</v>
      </c>
      <c r="G60" s="83">
        <f>1-(F60/E60)</f>
        <v>0.8986972530711441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3497013.5100000002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OutlineSymbols="0" zoomScale="87" zoomScaleNormal="87" zoomScalePageLayoutView="0" workbookViewId="0" topLeftCell="A49">
      <selection activeCell="I80" sqref="I8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69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101</v>
      </c>
      <c r="B9" s="13"/>
      <c r="C9" s="14"/>
      <c r="D9" s="73">
        <v>4</v>
      </c>
      <c r="E9" s="74">
        <v>719009</v>
      </c>
      <c r="F9" s="74">
        <v>27252</v>
      </c>
      <c r="G9" s="75">
        <f>F9/E9</f>
        <v>0.03790216812306939</v>
      </c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104</v>
      </c>
      <c r="B11" s="13"/>
      <c r="C11" s="14"/>
      <c r="D11" s="73">
        <v>3</v>
      </c>
      <c r="E11" s="74">
        <v>986805</v>
      </c>
      <c r="F11" s="74">
        <v>265321.5</v>
      </c>
      <c r="G11" s="75">
        <f>F11/E11</f>
        <v>0.26886922948302855</v>
      </c>
      <c r="H11" s="15"/>
    </row>
    <row r="12" spans="1:8" ht="15.75">
      <c r="A12" s="93" t="s">
        <v>67</v>
      </c>
      <c r="B12" s="13"/>
      <c r="C12" s="14"/>
      <c r="D12" s="73">
        <v>2</v>
      </c>
      <c r="E12" s="74">
        <v>1355</v>
      </c>
      <c r="F12" s="74">
        <v>-31</v>
      </c>
      <c r="G12" s="75">
        <f>F12/E12</f>
        <v>-0.022878228782287822</v>
      </c>
      <c r="H12" s="15"/>
    </row>
    <row r="13" spans="1:8" ht="15.75">
      <c r="A13" s="93" t="s">
        <v>108</v>
      </c>
      <c r="B13" s="13"/>
      <c r="C13" s="14"/>
      <c r="D13" s="73">
        <v>3</v>
      </c>
      <c r="E13" s="74">
        <v>857880</v>
      </c>
      <c r="F13" s="74">
        <v>209164.52</v>
      </c>
      <c r="G13" s="75">
        <f>F13/E13</f>
        <v>0.24381559192427843</v>
      </c>
      <c r="H13" s="15"/>
    </row>
    <row r="14" spans="1:8" ht="15.7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14</v>
      </c>
      <c r="B17" s="13"/>
      <c r="C17" s="14"/>
      <c r="D17" s="73">
        <v>2</v>
      </c>
      <c r="E17" s="74">
        <v>187383</v>
      </c>
      <c r="F17" s="74">
        <v>51135</v>
      </c>
      <c r="G17" s="75">
        <f aca="true" t="shared" si="0" ref="G17:G24">F17/E17</f>
        <v>0.27289028353692707</v>
      </c>
      <c r="H17" s="15"/>
    </row>
    <row r="18" spans="1:8" ht="15.75">
      <c r="A18" s="93" t="s">
        <v>15</v>
      </c>
      <c r="B18" s="13"/>
      <c r="C18" s="14"/>
      <c r="D18" s="73">
        <v>2</v>
      </c>
      <c r="E18" s="74">
        <v>1340476</v>
      </c>
      <c r="F18" s="74">
        <v>486867</v>
      </c>
      <c r="G18" s="75">
        <f t="shared" si="0"/>
        <v>0.36320456315517774</v>
      </c>
      <c r="H18" s="15"/>
    </row>
    <row r="19" spans="1:8" ht="15.7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17</v>
      </c>
      <c r="B20" s="13"/>
      <c r="C20" s="14"/>
      <c r="D20" s="73">
        <v>1</v>
      </c>
      <c r="E20" s="74">
        <v>65407</v>
      </c>
      <c r="F20" s="74">
        <v>-167621.35</v>
      </c>
      <c r="G20" s="75">
        <f t="shared" si="0"/>
        <v>-2.5627432843579436</v>
      </c>
      <c r="H20" s="15"/>
    </row>
    <row r="21" spans="1:8" ht="15.75">
      <c r="A21" s="93" t="s">
        <v>55</v>
      </c>
      <c r="B21" s="13"/>
      <c r="C21" s="14"/>
      <c r="D21" s="73">
        <v>7</v>
      </c>
      <c r="E21" s="74">
        <v>5490742</v>
      </c>
      <c r="F21" s="74">
        <v>251950.5</v>
      </c>
      <c r="G21" s="75">
        <f t="shared" si="0"/>
        <v>0.04588642117950543</v>
      </c>
      <c r="H21" s="15"/>
    </row>
    <row r="22" spans="1:8" ht="15.75">
      <c r="A22" s="93" t="s">
        <v>56</v>
      </c>
      <c r="B22" s="13"/>
      <c r="C22" s="14"/>
      <c r="D22" s="73">
        <v>3</v>
      </c>
      <c r="E22" s="74">
        <v>719728</v>
      </c>
      <c r="F22" s="74">
        <v>244219.5</v>
      </c>
      <c r="G22" s="75">
        <f t="shared" si="0"/>
        <v>0.3393219382877976</v>
      </c>
      <c r="H22" s="15"/>
    </row>
    <row r="23" spans="1:8" ht="15.75">
      <c r="A23" s="94" t="s">
        <v>20</v>
      </c>
      <c r="B23" s="13"/>
      <c r="C23" s="14"/>
      <c r="D23" s="73">
        <v>4</v>
      </c>
      <c r="E23" s="74">
        <v>657908</v>
      </c>
      <c r="F23" s="74">
        <v>159244</v>
      </c>
      <c r="G23" s="75">
        <f t="shared" si="0"/>
        <v>0.24204600035263288</v>
      </c>
      <c r="H23" s="15"/>
    </row>
    <row r="24" spans="1:8" ht="15.75">
      <c r="A24" s="94" t="s">
        <v>21</v>
      </c>
      <c r="B24" s="13"/>
      <c r="C24" s="14"/>
      <c r="D24" s="73">
        <v>22</v>
      </c>
      <c r="E24" s="74">
        <v>123978</v>
      </c>
      <c r="F24" s="74">
        <v>123978</v>
      </c>
      <c r="G24" s="75">
        <f t="shared" si="0"/>
        <v>1</v>
      </c>
      <c r="H24" s="15"/>
    </row>
    <row r="25" spans="1:8" ht="15.7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.75">
      <c r="A26" s="70" t="s">
        <v>23</v>
      </c>
      <c r="B26" s="13"/>
      <c r="C26" s="14"/>
      <c r="D26" s="73"/>
      <c r="E26" s="74">
        <v>30853</v>
      </c>
      <c r="F26" s="74">
        <v>-10147</v>
      </c>
      <c r="G26" s="75">
        <f>F26/E26</f>
        <v>-0.3288821184325673</v>
      </c>
      <c r="H26" s="15"/>
    </row>
    <row r="27" spans="1:8" ht="15.75">
      <c r="A27" s="93" t="s">
        <v>124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24</v>
      </c>
      <c r="B28" s="13"/>
      <c r="C28" s="14"/>
      <c r="D28" s="73">
        <v>2</v>
      </c>
      <c r="E28" s="74">
        <v>84405</v>
      </c>
      <c r="F28" s="74">
        <v>22090</v>
      </c>
      <c r="G28" s="75">
        <f>F28/E28</f>
        <v>0.26171435341508203</v>
      </c>
      <c r="H28" s="15"/>
    </row>
    <row r="29" spans="1:8" ht="15.75">
      <c r="A29" s="70" t="s">
        <v>120</v>
      </c>
      <c r="B29" s="13"/>
      <c r="C29" s="14"/>
      <c r="D29" s="73">
        <v>1</v>
      </c>
      <c r="E29" s="74">
        <v>63480</v>
      </c>
      <c r="F29" s="74">
        <v>30318.5</v>
      </c>
      <c r="G29" s="75">
        <f>F29/E29</f>
        <v>0.47760712035286707</v>
      </c>
      <c r="H29" s="15"/>
    </row>
    <row r="30" spans="1:8" ht="15.75">
      <c r="A30" s="70" t="s">
        <v>125</v>
      </c>
      <c r="B30" s="13"/>
      <c r="C30" s="14"/>
      <c r="D30" s="73"/>
      <c r="E30" s="76"/>
      <c r="F30" s="74"/>
      <c r="G30" s="75"/>
      <c r="H30" s="15"/>
    </row>
    <row r="31" spans="1:8" ht="15.75">
      <c r="A31" s="70" t="s">
        <v>152</v>
      </c>
      <c r="B31" s="13"/>
      <c r="C31" s="14"/>
      <c r="D31" s="73"/>
      <c r="E31" s="76"/>
      <c r="F31" s="74"/>
      <c r="G31" s="75"/>
      <c r="H31" s="15"/>
    </row>
    <row r="32" spans="1:8" ht="15.75">
      <c r="A32" s="70" t="s">
        <v>58</v>
      </c>
      <c r="B32" s="13"/>
      <c r="C32" s="14"/>
      <c r="D32" s="73">
        <v>19</v>
      </c>
      <c r="E32" s="76">
        <v>1597929</v>
      </c>
      <c r="F32" s="76">
        <v>297606.5</v>
      </c>
      <c r="G32" s="75">
        <f>F32/E32</f>
        <v>0.18624513354473196</v>
      </c>
      <c r="H32" s="15"/>
    </row>
    <row r="33" spans="1:8" ht="15.75">
      <c r="A33" s="93" t="s">
        <v>149</v>
      </c>
      <c r="B33" s="13"/>
      <c r="C33" s="14"/>
      <c r="D33" s="73"/>
      <c r="E33" s="74"/>
      <c r="F33" s="74"/>
      <c r="G33" s="75"/>
      <c r="H33" s="15"/>
    </row>
    <row r="34" spans="1:8" ht="15.75">
      <c r="A34" s="93" t="s">
        <v>98</v>
      </c>
      <c r="B34" s="13"/>
      <c r="C34" s="14"/>
      <c r="D34" s="73">
        <v>2</v>
      </c>
      <c r="E34" s="74">
        <v>326219</v>
      </c>
      <c r="F34" s="74">
        <v>65220</v>
      </c>
      <c r="G34" s="75">
        <f>F34/E34</f>
        <v>0.19992704287610472</v>
      </c>
      <c r="H34" s="15"/>
    </row>
    <row r="35" spans="1:8" ht="15">
      <c r="A35" s="16" t="s">
        <v>28</v>
      </c>
      <c r="B35" s="13"/>
      <c r="C35" s="14"/>
      <c r="D35" s="77"/>
      <c r="E35" s="78">
        <v>243150</v>
      </c>
      <c r="F35" s="74">
        <v>40406</v>
      </c>
      <c r="G35" s="79"/>
      <c r="H35" s="15"/>
    </row>
    <row r="36" spans="1:8" ht="15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2"/>
      <c r="D39" s="81">
        <f>SUM(D9:D38)</f>
        <v>77</v>
      </c>
      <c r="E39" s="82">
        <f>SUM(E9:E38)</f>
        <v>13496707</v>
      </c>
      <c r="F39" s="82">
        <f>SUM(F9:F38)</f>
        <v>2096973.67</v>
      </c>
      <c r="G39" s="83">
        <f>F39/E39</f>
        <v>0.15536928155882765</v>
      </c>
      <c r="H39" s="2"/>
    </row>
    <row r="40" spans="1:8" ht="15.75">
      <c r="A40" s="22"/>
      <c r="B40" s="22"/>
      <c r="C40" s="24"/>
      <c r="D40" s="122"/>
      <c r="E40" s="123"/>
      <c r="F40" s="123"/>
      <c r="G40" s="124"/>
      <c r="H40" s="2"/>
    </row>
    <row r="41" spans="1:8" ht="18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>
      <c r="A44" s="27" t="s">
        <v>10</v>
      </c>
      <c r="B44" s="28"/>
      <c r="C44" s="14"/>
      <c r="D44" s="73">
        <v>14</v>
      </c>
      <c r="E44" s="111">
        <v>3240013.32</v>
      </c>
      <c r="F44" s="74">
        <v>183775.77</v>
      </c>
      <c r="G44" s="104">
        <f>1-(+F44/E44)</f>
        <v>0.9432793165183654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.75">
      <c r="A47" s="27"/>
      <c r="B47" s="28"/>
      <c r="C47" s="14"/>
      <c r="D47" s="73"/>
      <c r="E47" s="111"/>
      <c r="F47" s="74"/>
      <c r="G47" s="104"/>
      <c r="H47" s="2"/>
    </row>
    <row r="48" spans="1:8" ht="15.7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141</v>
      </c>
      <c r="B53" s="20"/>
      <c r="C53" s="21"/>
      <c r="D53" s="138">
        <f>SUM(D44:D49)</f>
        <v>14</v>
      </c>
      <c r="E53" s="139">
        <f>SUM(E44:E52)</f>
        <v>3240013.32</v>
      </c>
      <c r="F53" s="139">
        <f>SUM(F44:F52)</f>
        <v>183775.77</v>
      </c>
      <c r="G53" s="110">
        <f>1-(+F53/E53)</f>
        <v>0.9432793165183654</v>
      </c>
      <c r="H53" s="2"/>
    </row>
    <row r="54" spans="1:8" ht="15.75">
      <c r="A54" s="22"/>
      <c r="B54" s="22"/>
      <c r="C54" s="24"/>
      <c r="D54" s="122"/>
      <c r="E54" s="123"/>
      <c r="F54" s="123"/>
      <c r="G54" s="124"/>
      <c r="H54" s="2"/>
    </row>
    <row r="55" spans="1:8" ht="18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>
      <c r="A56" s="26"/>
      <c r="B56" s="26"/>
      <c r="C56" s="26"/>
      <c r="D56" s="89"/>
      <c r="E56" s="25" t="s">
        <v>134</v>
      </c>
      <c r="F56" s="25" t="s">
        <v>134</v>
      </c>
      <c r="G56" s="25" t="s">
        <v>5</v>
      </c>
      <c r="H56" s="2"/>
    </row>
    <row r="57" spans="1:8" ht="15.75">
      <c r="A57" s="26"/>
      <c r="B57" s="26"/>
      <c r="C57" s="14"/>
      <c r="D57" s="89" t="s">
        <v>6</v>
      </c>
      <c r="E57" s="90" t="s">
        <v>135</v>
      </c>
      <c r="F57" s="88" t="s">
        <v>8</v>
      </c>
      <c r="G57" s="88" t="s">
        <v>136</v>
      </c>
      <c r="H57" s="15"/>
    </row>
    <row r="58" spans="1:8" ht="15.75">
      <c r="A58" s="27" t="s">
        <v>33</v>
      </c>
      <c r="B58" s="28"/>
      <c r="C58" s="14"/>
      <c r="D58" s="73">
        <v>185</v>
      </c>
      <c r="E58" s="74">
        <v>32576501.33</v>
      </c>
      <c r="F58" s="74">
        <v>1827938.2</v>
      </c>
      <c r="G58" s="75">
        <f aca="true" t="shared" si="1" ref="G58:G64">1-(+F58/E58)</f>
        <v>0.9438878294055282</v>
      </c>
      <c r="H58" s="15"/>
    </row>
    <row r="59" spans="1:8" ht="15.75">
      <c r="A59" s="27" t="s">
        <v>34</v>
      </c>
      <c r="B59" s="28"/>
      <c r="C59" s="14"/>
      <c r="D59" s="73">
        <v>4</v>
      </c>
      <c r="E59" s="74">
        <v>3581447.27</v>
      </c>
      <c r="F59" s="74">
        <v>430921.77</v>
      </c>
      <c r="G59" s="75">
        <f t="shared" si="1"/>
        <v>0.8796794319409316</v>
      </c>
      <c r="H59" s="15"/>
    </row>
    <row r="60" spans="1:8" ht="15.75">
      <c r="A60" s="27" t="s">
        <v>35</v>
      </c>
      <c r="B60" s="28"/>
      <c r="C60" s="14"/>
      <c r="D60" s="73">
        <v>287</v>
      </c>
      <c r="E60" s="74">
        <v>23189574.25</v>
      </c>
      <c r="F60" s="74">
        <v>1397459.12</v>
      </c>
      <c r="G60" s="75">
        <f t="shared" si="1"/>
        <v>0.9397376120434812</v>
      </c>
      <c r="H60" s="15"/>
    </row>
    <row r="61" spans="1:8" ht="15.75">
      <c r="A61" s="27" t="s">
        <v>36</v>
      </c>
      <c r="B61" s="28"/>
      <c r="C61" s="14"/>
      <c r="D61" s="73">
        <v>23</v>
      </c>
      <c r="E61" s="74">
        <v>931539</v>
      </c>
      <c r="F61" s="74">
        <v>49183.5</v>
      </c>
      <c r="G61" s="75">
        <f t="shared" si="1"/>
        <v>0.9472018884877605</v>
      </c>
      <c r="H61" s="15"/>
    </row>
    <row r="62" spans="1:8" ht="15.75">
      <c r="A62" s="27" t="s">
        <v>37</v>
      </c>
      <c r="B62" s="28"/>
      <c r="C62" s="14"/>
      <c r="D62" s="73">
        <v>148</v>
      </c>
      <c r="E62" s="74">
        <v>11563220.21</v>
      </c>
      <c r="F62" s="74">
        <v>782080.18</v>
      </c>
      <c r="G62" s="75">
        <f t="shared" si="1"/>
        <v>0.932364845968803</v>
      </c>
      <c r="H62" s="15"/>
    </row>
    <row r="63" spans="1:8" ht="15.75">
      <c r="A63" s="27" t="s">
        <v>38</v>
      </c>
      <c r="B63" s="28"/>
      <c r="C63" s="14"/>
      <c r="D63" s="73">
        <v>3</v>
      </c>
      <c r="E63" s="74">
        <v>229661</v>
      </c>
      <c r="F63" s="74">
        <v>46525</v>
      </c>
      <c r="G63" s="75">
        <f t="shared" si="1"/>
        <v>0.7974188042375501</v>
      </c>
      <c r="H63" s="15"/>
    </row>
    <row r="64" spans="1:8" ht="15.75">
      <c r="A64" s="27" t="s">
        <v>39</v>
      </c>
      <c r="B64" s="28"/>
      <c r="C64" s="14"/>
      <c r="D64" s="73">
        <v>23</v>
      </c>
      <c r="E64" s="74">
        <v>2009020</v>
      </c>
      <c r="F64" s="74">
        <v>131715</v>
      </c>
      <c r="G64" s="75">
        <f t="shared" si="1"/>
        <v>0.9344381837911021</v>
      </c>
      <c r="H64" s="15"/>
    </row>
    <row r="65" spans="1:8" ht="15.7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>
      <c r="A66" s="27" t="s">
        <v>41</v>
      </c>
      <c r="B66" s="28"/>
      <c r="C66" s="14"/>
      <c r="D66" s="73">
        <v>4</v>
      </c>
      <c r="E66" s="74">
        <v>343875</v>
      </c>
      <c r="F66" s="74">
        <v>9325</v>
      </c>
      <c r="G66" s="75">
        <f>1-(+F66/E66)</f>
        <v>0.9728825881497637</v>
      </c>
      <c r="H66" s="15"/>
    </row>
    <row r="67" spans="1:8" ht="15.75">
      <c r="A67" s="29" t="s">
        <v>60</v>
      </c>
      <c r="B67" s="30"/>
      <c r="C67" s="14"/>
      <c r="D67" s="73">
        <v>2</v>
      </c>
      <c r="E67" s="74">
        <v>96600</v>
      </c>
      <c r="F67" s="74">
        <v>9900</v>
      </c>
      <c r="G67" s="75">
        <f>1-(+F67/E67)</f>
        <v>0.8975155279503105</v>
      </c>
      <c r="H67" s="15"/>
    </row>
    <row r="68" spans="1:8" ht="15.75">
      <c r="A68" s="27" t="s">
        <v>61</v>
      </c>
      <c r="B68" s="30"/>
      <c r="C68" s="14"/>
      <c r="D68" s="73">
        <v>1186</v>
      </c>
      <c r="E68" s="74">
        <v>110346296.81</v>
      </c>
      <c r="F68" s="74">
        <v>12375819.61</v>
      </c>
      <c r="G68" s="75">
        <f>1-(+F68/E68)</f>
        <v>0.8878456281019622</v>
      </c>
      <c r="H68" s="15"/>
    </row>
    <row r="69" spans="1:8" ht="15.7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ht="15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ht="15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>
      <c r="A74" s="32"/>
      <c r="B74" s="18"/>
      <c r="C74" s="21"/>
      <c r="D74" s="77"/>
      <c r="E74" s="80"/>
      <c r="F74" s="80"/>
      <c r="G74" s="79"/>
      <c r="H74" s="15"/>
    </row>
    <row r="75" spans="1:8" ht="15.75">
      <c r="A75" s="20" t="s">
        <v>45</v>
      </c>
      <c r="B75" s="20"/>
      <c r="C75" s="33"/>
      <c r="D75" s="81">
        <f>SUM(D58:D71)</f>
        <v>1865</v>
      </c>
      <c r="E75" s="82">
        <f>SUM(E58:E74)</f>
        <v>184867734.87</v>
      </c>
      <c r="F75" s="82">
        <f>SUM(F58:F74)</f>
        <v>17060867.38</v>
      </c>
      <c r="G75" s="83">
        <f>1-(+F75/E75)</f>
        <v>0.9077131150441298</v>
      </c>
      <c r="H75" s="2"/>
    </row>
    <row r="76" spans="1:8" ht="18">
      <c r="A76" s="35" t="s">
        <v>46</v>
      </c>
      <c r="B76" s="36"/>
      <c r="C76" s="39"/>
      <c r="D76" s="36"/>
      <c r="E76" s="36"/>
      <c r="F76" s="37">
        <f>F75+F39+F53</f>
        <v>19341616.819999997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>
        <v>8</v>
      </c>
      <c r="E10" s="99">
        <v>2473825</v>
      </c>
      <c r="F10" s="74">
        <v>725005</v>
      </c>
      <c r="G10" s="100">
        <f>F10/E10</f>
        <v>0.2930704475862278</v>
      </c>
      <c r="H10" s="15"/>
    </row>
    <row r="11" spans="1:8" ht="15.75">
      <c r="A11" s="93" t="s">
        <v>104</v>
      </c>
      <c r="B11" s="13"/>
      <c r="C11" s="14"/>
      <c r="D11" s="73">
        <v>10</v>
      </c>
      <c r="E11" s="99">
        <v>1423662</v>
      </c>
      <c r="F11" s="74">
        <v>438315</v>
      </c>
      <c r="G11" s="100">
        <f>F11/E11</f>
        <v>0.3078785554436376</v>
      </c>
      <c r="H11" s="15"/>
    </row>
    <row r="12" spans="1:8" ht="15.7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>
      <c r="A14" s="93" t="s">
        <v>25</v>
      </c>
      <c r="B14" s="13"/>
      <c r="C14" s="14"/>
      <c r="D14" s="73">
        <v>2</v>
      </c>
      <c r="E14" s="99">
        <v>514267</v>
      </c>
      <c r="F14" s="74">
        <v>90990</v>
      </c>
      <c r="G14" s="100">
        <f>F14/E14</f>
        <v>0.17693143833845065</v>
      </c>
      <c r="H14" s="15"/>
    </row>
    <row r="15" spans="1:8" ht="15.7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>
      <c r="A16" s="93" t="s">
        <v>10</v>
      </c>
      <c r="B16" s="13"/>
      <c r="C16" s="14"/>
      <c r="D16" s="73"/>
      <c r="E16" s="99"/>
      <c r="F16" s="74"/>
      <c r="G16" s="75"/>
      <c r="H16" s="15"/>
    </row>
    <row r="17" spans="1:8" ht="15.75">
      <c r="A17" s="93" t="s">
        <v>14</v>
      </c>
      <c r="B17" s="13"/>
      <c r="C17" s="14"/>
      <c r="D17" s="73">
        <v>2</v>
      </c>
      <c r="E17" s="99">
        <v>725962</v>
      </c>
      <c r="F17" s="74">
        <v>136927.5</v>
      </c>
      <c r="G17" s="75">
        <f aca="true" t="shared" si="0" ref="G17:G22">F17/E17</f>
        <v>0.18861524432408308</v>
      </c>
      <c r="H17" s="15"/>
    </row>
    <row r="18" spans="1:8" ht="15.75">
      <c r="A18" s="93" t="s">
        <v>15</v>
      </c>
      <c r="B18" s="13"/>
      <c r="C18" s="14"/>
      <c r="D18" s="73">
        <v>3</v>
      </c>
      <c r="E18" s="99">
        <v>1372725</v>
      </c>
      <c r="F18" s="74">
        <v>477075</v>
      </c>
      <c r="G18" s="100">
        <f t="shared" si="0"/>
        <v>0.34753865486532265</v>
      </c>
      <c r="H18" s="15"/>
    </row>
    <row r="19" spans="1:8" ht="15.75">
      <c r="A19" s="93" t="s">
        <v>54</v>
      </c>
      <c r="B19" s="13"/>
      <c r="C19" s="14"/>
      <c r="D19" s="73">
        <v>2</v>
      </c>
      <c r="E19" s="99">
        <v>664105</v>
      </c>
      <c r="F19" s="74">
        <v>247712.5</v>
      </c>
      <c r="G19" s="75">
        <f t="shared" si="0"/>
        <v>0.3730020102242868</v>
      </c>
      <c r="H19" s="15"/>
    </row>
    <row r="20" spans="1:8" ht="15.7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55</v>
      </c>
      <c r="B21" s="13"/>
      <c r="C21" s="14"/>
      <c r="D21" s="73">
        <v>6</v>
      </c>
      <c r="E21" s="99">
        <v>2741562</v>
      </c>
      <c r="F21" s="74">
        <v>954951.5</v>
      </c>
      <c r="G21" s="75">
        <f t="shared" si="0"/>
        <v>0.3483238752214978</v>
      </c>
      <c r="H21" s="15"/>
    </row>
    <row r="22" spans="1:8" ht="15.75">
      <c r="A22" s="93" t="s">
        <v>56</v>
      </c>
      <c r="B22" s="13"/>
      <c r="C22" s="14"/>
      <c r="D22" s="73">
        <v>3</v>
      </c>
      <c r="E22" s="99">
        <v>1040381</v>
      </c>
      <c r="F22" s="74">
        <v>153857.5</v>
      </c>
      <c r="G22" s="75">
        <f t="shared" si="0"/>
        <v>0.1478857264790495</v>
      </c>
      <c r="H22" s="15"/>
    </row>
    <row r="23" spans="1:8" ht="15.75">
      <c r="A23" s="94" t="s">
        <v>20</v>
      </c>
      <c r="B23" s="13"/>
      <c r="C23" s="14"/>
      <c r="D23" s="73">
        <v>3</v>
      </c>
      <c r="E23" s="99">
        <v>723387</v>
      </c>
      <c r="F23" s="74">
        <v>224897</v>
      </c>
      <c r="G23" s="75">
        <f>F23/E23</f>
        <v>0.31089444515867715</v>
      </c>
      <c r="H23" s="15"/>
    </row>
    <row r="24" spans="1:8" ht="15.75">
      <c r="A24" s="94" t="s">
        <v>21</v>
      </c>
      <c r="B24" s="13"/>
      <c r="C24" s="14"/>
      <c r="D24" s="73">
        <v>13</v>
      </c>
      <c r="E24" s="99">
        <v>269826</v>
      </c>
      <c r="F24" s="74">
        <v>269826</v>
      </c>
      <c r="G24" s="75">
        <f>F24/E24</f>
        <v>1</v>
      </c>
      <c r="H24" s="15"/>
    </row>
    <row r="25" spans="1:8" ht="15.7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>
      <c r="A26" s="70" t="s">
        <v>23</v>
      </c>
      <c r="B26" s="13"/>
      <c r="C26" s="14"/>
      <c r="D26" s="73"/>
      <c r="E26" s="99">
        <v>58616</v>
      </c>
      <c r="F26" s="74">
        <v>20055</v>
      </c>
      <c r="G26" s="75">
        <f>F26/E26</f>
        <v>0.34214207724853285</v>
      </c>
      <c r="H26" s="15"/>
    </row>
    <row r="27" spans="1:8" ht="15.75">
      <c r="A27" s="93" t="s">
        <v>124</v>
      </c>
      <c r="B27" s="13"/>
      <c r="C27" s="14"/>
      <c r="D27" s="73"/>
      <c r="E27" s="99"/>
      <c r="F27" s="74"/>
      <c r="G27" s="100"/>
      <c r="H27" s="15"/>
    </row>
    <row r="28" spans="1:8" ht="15.75">
      <c r="A28" s="70" t="s">
        <v>24</v>
      </c>
      <c r="B28" s="13"/>
      <c r="C28" s="14"/>
      <c r="D28" s="73">
        <v>1</v>
      </c>
      <c r="E28" s="99">
        <v>157375</v>
      </c>
      <c r="F28" s="74">
        <v>83309</v>
      </c>
      <c r="G28" s="75">
        <f>F28/E28</f>
        <v>0.5293661636219221</v>
      </c>
      <c r="H28" s="15"/>
    </row>
    <row r="29" spans="1:8" ht="15.75">
      <c r="A29" s="70" t="s">
        <v>120</v>
      </c>
      <c r="B29" s="13"/>
      <c r="C29" s="14"/>
      <c r="D29" s="101"/>
      <c r="E29" s="99"/>
      <c r="F29" s="99"/>
      <c r="G29" s="102"/>
      <c r="H29" s="15"/>
    </row>
    <row r="30" spans="1:8" ht="15.75">
      <c r="A30" s="70" t="s">
        <v>125</v>
      </c>
      <c r="B30" s="13"/>
      <c r="C30" s="14"/>
      <c r="D30" s="73"/>
      <c r="E30" s="103"/>
      <c r="F30" s="74"/>
      <c r="G30" s="100"/>
      <c r="H30" s="15"/>
    </row>
    <row r="31" spans="1:8" ht="15.75">
      <c r="A31" s="70" t="s">
        <v>152</v>
      </c>
      <c r="B31" s="13"/>
      <c r="C31" s="14"/>
      <c r="D31" s="73">
        <v>1</v>
      </c>
      <c r="E31" s="103">
        <v>160636</v>
      </c>
      <c r="F31" s="74">
        <v>1765</v>
      </c>
      <c r="G31" s="100">
        <f>F31/E31</f>
        <v>0.010987574391792624</v>
      </c>
      <c r="H31" s="15"/>
    </row>
    <row r="32" spans="1:8" ht="15.7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>
      <c r="A33" s="93" t="s">
        <v>149</v>
      </c>
      <c r="B33" s="13"/>
      <c r="C33" s="14"/>
      <c r="D33" s="73">
        <v>2</v>
      </c>
      <c r="E33" s="99">
        <v>369123</v>
      </c>
      <c r="F33" s="74">
        <v>84485</v>
      </c>
      <c r="G33" s="100">
        <f>F33/E33</f>
        <v>0.22888034611768976</v>
      </c>
      <c r="H33" s="15"/>
    </row>
    <row r="34" spans="1:8" ht="15.7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ht="15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ht="15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21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2"/>
      <c r="D39" s="81">
        <f>SUM(D9:D38)</f>
        <v>56</v>
      </c>
      <c r="E39" s="82">
        <f>SUM(E9:E38)</f>
        <v>12695452</v>
      </c>
      <c r="F39" s="82">
        <f>SUM(F9:F38)</f>
        <v>3909171</v>
      </c>
      <c r="G39" s="83">
        <f>F39/E39</f>
        <v>0.3079190091065682</v>
      </c>
      <c r="H39" s="2"/>
    </row>
    <row r="40" spans="1:8" ht="15.75">
      <c r="A40" s="22"/>
      <c r="B40" s="22"/>
      <c r="C40" s="24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14"/>
      <c r="D43" s="89" t="s">
        <v>6</v>
      </c>
      <c r="E43" s="90" t="s">
        <v>135</v>
      </c>
      <c r="F43" s="88" t="s">
        <v>8</v>
      </c>
      <c r="G43" s="88" t="s">
        <v>136</v>
      </c>
      <c r="H43" s="15"/>
    </row>
    <row r="44" spans="1:8" ht="15.75">
      <c r="A44" s="27" t="s">
        <v>33</v>
      </c>
      <c r="B44" s="28"/>
      <c r="C44" s="14"/>
      <c r="D44" s="73">
        <v>52</v>
      </c>
      <c r="E44" s="74">
        <v>7392667.35</v>
      </c>
      <c r="F44" s="74">
        <v>473153.04</v>
      </c>
      <c r="G44" s="75">
        <f>1-(+F44/E44)</f>
        <v>0.9359969794934706</v>
      </c>
      <c r="H44" s="15"/>
    </row>
    <row r="45" spans="1:8" ht="15.75">
      <c r="A45" s="27" t="s">
        <v>34</v>
      </c>
      <c r="B45" s="28"/>
      <c r="C45" s="14"/>
      <c r="D45" s="73">
        <v>12</v>
      </c>
      <c r="E45" s="74">
        <v>4976473.98</v>
      </c>
      <c r="F45" s="74">
        <v>552049.22</v>
      </c>
      <c r="G45" s="75">
        <f aca="true" t="shared" si="1" ref="G45:G54">1-(+F45/E45)</f>
        <v>0.8890681992473716</v>
      </c>
      <c r="H45" s="15"/>
    </row>
    <row r="46" spans="1:8" ht="15.75">
      <c r="A46" s="27" t="s">
        <v>35</v>
      </c>
      <c r="B46" s="28"/>
      <c r="C46" s="14"/>
      <c r="D46" s="73">
        <v>124</v>
      </c>
      <c r="E46" s="74">
        <v>12224917.35</v>
      </c>
      <c r="F46" s="74">
        <v>689611.33</v>
      </c>
      <c r="G46" s="75">
        <f t="shared" si="1"/>
        <v>0.9435896938804254</v>
      </c>
      <c r="H46" s="15"/>
    </row>
    <row r="47" spans="1:8" ht="15.7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>
      <c r="A48" s="27" t="s">
        <v>37</v>
      </c>
      <c r="B48" s="28"/>
      <c r="C48" s="14"/>
      <c r="D48" s="73">
        <v>110</v>
      </c>
      <c r="E48" s="74">
        <v>18659558.61</v>
      </c>
      <c r="F48" s="74">
        <v>1288827.72</v>
      </c>
      <c r="G48" s="75">
        <f t="shared" si="1"/>
        <v>0.9309293565331554</v>
      </c>
      <c r="H48" s="15"/>
    </row>
    <row r="49" spans="1:8" ht="15.75">
      <c r="A49" s="27" t="s">
        <v>38</v>
      </c>
      <c r="B49" s="28"/>
      <c r="C49" s="14"/>
      <c r="D49" s="73">
        <v>2</v>
      </c>
      <c r="E49" s="74">
        <v>1738079</v>
      </c>
      <c r="F49" s="74">
        <v>158857</v>
      </c>
      <c r="G49" s="75">
        <f t="shared" si="1"/>
        <v>0.9086019680348246</v>
      </c>
      <c r="H49" s="15"/>
    </row>
    <row r="50" spans="1:8" ht="15.75">
      <c r="A50" s="27" t="s">
        <v>39</v>
      </c>
      <c r="B50" s="28"/>
      <c r="C50" s="14"/>
      <c r="D50" s="73">
        <v>9</v>
      </c>
      <c r="E50" s="74">
        <v>2155305</v>
      </c>
      <c r="F50" s="74">
        <v>199692</v>
      </c>
      <c r="G50" s="75">
        <f t="shared" si="1"/>
        <v>0.9073486119133951</v>
      </c>
      <c r="H50" s="15"/>
    </row>
    <row r="51" spans="1:8" ht="15.75">
      <c r="A51" s="27" t="s">
        <v>40</v>
      </c>
      <c r="B51" s="28"/>
      <c r="C51" s="14"/>
      <c r="D51" s="73">
        <v>2</v>
      </c>
      <c r="E51" s="74">
        <v>357350</v>
      </c>
      <c r="F51" s="74">
        <v>35630</v>
      </c>
      <c r="G51" s="75">
        <f t="shared" si="1"/>
        <v>0.9002938295788443</v>
      </c>
      <c r="H51" s="15"/>
    </row>
    <row r="52" spans="1:8" ht="15.75">
      <c r="A52" s="27" t="s">
        <v>41</v>
      </c>
      <c r="B52" s="28"/>
      <c r="C52" s="14"/>
      <c r="D52" s="73">
        <v>2</v>
      </c>
      <c r="E52" s="74">
        <v>544500</v>
      </c>
      <c r="F52" s="74">
        <v>40000</v>
      </c>
      <c r="G52" s="75">
        <f t="shared" si="1"/>
        <v>0.9265381083562901</v>
      </c>
      <c r="H52" s="15"/>
    </row>
    <row r="53" spans="1:8" ht="15.75">
      <c r="A53" s="29" t="s">
        <v>60</v>
      </c>
      <c r="B53" s="30"/>
      <c r="C53" s="14"/>
      <c r="D53" s="73">
        <v>3</v>
      </c>
      <c r="E53" s="74">
        <v>193400</v>
      </c>
      <c r="F53" s="74">
        <v>44900</v>
      </c>
      <c r="G53" s="75">
        <f t="shared" si="1"/>
        <v>0.7678386763185109</v>
      </c>
      <c r="H53" s="15"/>
    </row>
    <row r="54" spans="1:8" ht="15.75">
      <c r="A54" s="27" t="s">
        <v>61</v>
      </c>
      <c r="B54" s="30"/>
      <c r="C54" s="14"/>
      <c r="D54" s="73">
        <v>654</v>
      </c>
      <c r="E54" s="74">
        <v>70508297.7</v>
      </c>
      <c r="F54" s="74">
        <v>7917059.02</v>
      </c>
      <c r="G54" s="75">
        <f t="shared" si="1"/>
        <v>0.8877145062601618</v>
      </c>
      <c r="H54" s="15"/>
    </row>
    <row r="55" spans="1:8" ht="15.7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ht="15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>
      <c r="A60" s="32"/>
      <c r="B60" s="18"/>
      <c r="C60" s="21"/>
      <c r="D60" s="77"/>
      <c r="E60" s="97"/>
      <c r="F60" s="80"/>
      <c r="G60" s="79"/>
      <c r="H60" s="2"/>
    </row>
    <row r="61" spans="1:8" ht="18">
      <c r="A61" s="20" t="s">
        <v>45</v>
      </c>
      <c r="B61" s="20"/>
      <c r="C61" s="39"/>
      <c r="D61" s="81">
        <f>SUM(D44:D57)</f>
        <v>970</v>
      </c>
      <c r="E61" s="82">
        <f>SUM(E44:E60)</f>
        <v>118750548.99000001</v>
      </c>
      <c r="F61" s="82">
        <f>SUM(F44:F60)</f>
        <v>11399779.329999998</v>
      </c>
      <c r="G61" s="83">
        <f>1-(F61/E61)</f>
        <v>0.9040023020781153</v>
      </c>
      <c r="H61" s="2"/>
    </row>
    <row r="62" spans="1:8" ht="18">
      <c r="A62" s="33"/>
      <c r="B62" s="33"/>
      <c r="C62" s="39"/>
      <c r="D62" s="98"/>
      <c r="E62" s="92"/>
      <c r="F62" s="34"/>
      <c r="G62" s="34"/>
      <c r="H62" s="2"/>
    </row>
    <row r="63" spans="1:8" ht="18">
      <c r="A63" s="35" t="s">
        <v>46</v>
      </c>
      <c r="B63" s="36"/>
      <c r="C63" s="39"/>
      <c r="D63" s="51"/>
      <c r="E63" s="36"/>
      <c r="F63" s="37">
        <f>F61+F25</f>
        <v>11399779.329999998</v>
      </c>
      <c r="G63" s="36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151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>
        <v>5</v>
      </c>
      <c r="E10" s="74">
        <v>357724</v>
      </c>
      <c r="F10" s="74">
        <v>41320</v>
      </c>
      <c r="G10" s="75">
        <f>F10/E10</f>
        <v>0.11550804530867373</v>
      </c>
      <c r="H10" s="15"/>
    </row>
    <row r="11" spans="1:8" ht="15.7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63</v>
      </c>
      <c r="B12" s="13"/>
      <c r="C12" s="14"/>
      <c r="D12" s="73">
        <v>1</v>
      </c>
      <c r="E12" s="74">
        <v>35877</v>
      </c>
      <c r="F12" s="74">
        <v>12005</v>
      </c>
      <c r="G12" s="75">
        <f>F12/E12</f>
        <v>0.3346154918192714</v>
      </c>
      <c r="H12" s="15"/>
    </row>
    <row r="13" spans="1:8" ht="15.7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130</v>
      </c>
      <c r="B14" s="13"/>
      <c r="C14" s="14"/>
      <c r="D14" s="73">
        <v>6</v>
      </c>
      <c r="E14" s="74">
        <v>3195186</v>
      </c>
      <c r="F14" s="74">
        <v>444917</v>
      </c>
      <c r="G14" s="75">
        <f>F14/E14</f>
        <v>0.1392460407625722</v>
      </c>
      <c r="H14" s="15"/>
    </row>
    <row r="15" spans="1:8" ht="15.7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112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132</v>
      </c>
      <c r="B17" s="13"/>
      <c r="C17" s="14"/>
      <c r="D17" s="73">
        <v>1</v>
      </c>
      <c r="E17" s="74">
        <v>199162</v>
      </c>
      <c r="F17" s="74">
        <v>66874</v>
      </c>
      <c r="G17" s="75">
        <f>F17/E17</f>
        <v>0.33577690523292597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720819</v>
      </c>
      <c r="F18" s="74">
        <v>154248.5</v>
      </c>
      <c r="G18" s="75">
        <f>F18/E18</f>
        <v>0.21399061345497275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125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118</v>
      </c>
      <c r="B23" s="13"/>
      <c r="C23" s="14"/>
      <c r="D23" s="73">
        <v>8</v>
      </c>
      <c r="E23" s="74">
        <v>957949</v>
      </c>
      <c r="F23" s="74">
        <v>218808.5</v>
      </c>
      <c r="G23" s="75">
        <f>F23/E23</f>
        <v>0.22841351679473543</v>
      </c>
      <c r="H23" s="15"/>
    </row>
    <row r="24" spans="1:8" ht="15.75">
      <c r="A24" s="93" t="s">
        <v>157</v>
      </c>
      <c r="B24" s="13"/>
      <c r="C24" s="14"/>
      <c r="D24" s="73">
        <v>1</v>
      </c>
      <c r="E24" s="74">
        <v>592494</v>
      </c>
      <c r="F24" s="74">
        <v>90591</v>
      </c>
      <c r="G24" s="75">
        <f>F24/E24</f>
        <v>0.15289775086329987</v>
      </c>
      <c r="H24" s="15"/>
    </row>
    <row r="25" spans="1:8" ht="15.75">
      <c r="A25" s="94" t="s">
        <v>20</v>
      </c>
      <c r="B25" s="13"/>
      <c r="C25" s="14"/>
      <c r="D25" s="73">
        <v>1</v>
      </c>
      <c r="E25" s="74">
        <v>3982</v>
      </c>
      <c r="F25" s="74">
        <v>975</v>
      </c>
      <c r="G25" s="75">
        <f>F25/E25</f>
        <v>0.2448518332496233</v>
      </c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147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110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24</v>
      </c>
      <c r="E39" s="82">
        <f>SUM(E9:E38)</f>
        <v>6063193</v>
      </c>
      <c r="F39" s="82">
        <f>SUM(F9:F38)</f>
        <v>1029739</v>
      </c>
      <c r="G39" s="83">
        <f>F39/E39</f>
        <v>0.169834442017597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53</v>
      </c>
      <c r="E46" s="74">
        <v>1776590.25</v>
      </c>
      <c r="F46" s="74">
        <v>164765.55</v>
      </c>
      <c r="G46" s="75">
        <f>1-(+F46/E46)</f>
        <v>0.9072574275356966</v>
      </c>
      <c r="H46" s="15"/>
    </row>
    <row r="47" spans="1:8" ht="15.75">
      <c r="A47" s="27" t="s">
        <v>36</v>
      </c>
      <c r="B47" s="28"/>
      <c r="C47" s="14"/>
      <c r="D47" s="73">
        <v>6</v>
      </c>
      <c r="E47" s="74">
        <v>1451055.5</v>
      </c>
      <c r="F47" s="74">
        <v>46756</v>
      </c>
      <c r="G47" s="75"/>
      <c r="H47" s="15"/>
    </row>
    <row r="48" spans="1:8" ht="15.75">
      <c r="A48" s="27" t="s">
        <v>37</v>
      </c>
      <c r="B48" s="28"/>
      <c r="C48" s="14"/>
      <c r="D48" s="73">
        <v>54</v>
      </c>
      <c r="E48" s="74">
        <v>4057445</v>
      </c>
      <c r="F48" s="74">
        <v>432226.75</v>
      </c>
      <c r="G48" s="75">
        <f>1-(+F48/E48)</f>
        <v>0.8934731709240668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18</v>
      </c>
      <c r="E50" s="74">
        <v>835895</v>
      </c>
      <c r="F50" s="74">
        <v>62730</v>
      </c>
      <c r="G50" s="75">
        <f>1-(+F50/E50)</f>
        <v>0.9249546892851375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>
      <c r="A54" s="27" t="s">
        <v>61</v>
      </c>
      <c r="B54" s="30"/>
      <c r="C54" s="14"/>
      <c r="D54" s="73">
        <v>557</v>
      </c>
      <c r="E54" s="74">
        <v>41869952.8</v>
      </c>
      <c r="F54" s="74">
        <v>5009940.78</v>
      </c>
      <c r="G54" s="75">
        <f>1-(+F54/E54)</f>
        <v>0.8803452011534152</v>
      </c>
      <c r="H54" s="15"/>
    </row>
    <row r="55" spans="1:8" ht="15.7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>
      <c r="A56" s="72" t="s">
        <v>127</v>
      </c>
      <c r="B56" s="30"/>
      <c r="C56" s="14"/>
      <c r="D56" s="73">
        <v>217</v>
      </c>
      <c r="E56" s="74">
        <v>32465324.74</v>
      </c>
      <c r="F56" s="74">
        <v>3554311.89</v>
      </c>
      <c r="G56" s="75">
        <f>1-(+F56/E56)</f>
        <v>0.8905197493490404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905</v>
      </c>
      <c r="E62" s="82">
        <f>SUM(E44:E61)</f>
        <v>82456263.28999999</v>
      </c>
      <c r="F62" s="82">
        <f>SUM(F44:F61)</f>
        <v>9270730.97</v>
      </c>
      <c r="G62" s="83">
        <f>1-(+F62/E62)</f>
        <v>0.8875678984215585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10300469.97</v>
      </c>
      <c r="G64" s="36"/>
      <c r="H64" s="2"/>
    </row>
    <row r="65" spans="1:8" ht="18">
      <c r="A65" s="38"/>
      <c r="B65" s="39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37"/>
      <c r="F72" s="2"/>
      <c r="G72" s="2"/>
      <c r="H72" s="2"/>
    </row>
    <row r="73" spans="1:8" ht="18">
      <c r="A73" s="43"/>
      <c r="B73" s="39"/>
      <c r="C73" s="39"/>
      <c r="D73" s="39"/>
      <c r="E73" s="44"/>
      <c r="F73" s="2"/>
      <c r="G73" s="2"/>
      <c r="H73" s="2"/>
    </row>
    <row r="74" spans="1:8" ht="18">
      <c r="A74" s="43"/>
      <c r="B74" s="39"/>
      <c r="C74" s="39"/>
      <c r="D74" s="39"/>
      <c r="E74" s="45"/>
      <c r="F74" s="2"/>
      <c r="G74" s="2"/>
      <c r="H74" s="2"/>
    </row>
    <row r="75" spans="1:8" ht="18">
      <c r="A75" s="43"/>
      <c r="B75" s="39"/>
      <c r="C75" s="39"/>
      <c r="D75" s="39"/>
      <c r="E75" s="46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37"/>
      <c r="F77" s="2"/>
      <c r="G77" s="2"/>
      <c r="H77" s="2"/>
    </row>
    <row r="78" spans="1:8" ht="18">
      <c r="A78" s="43"/>
      <c r="B78" s="39"/>
      <c r="C78" s="39"/>
      <c r="D78" s="39"/>
      <c r="E78" s="44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5"/>
      <c r="F81" s="2"/>
      <c r="G81" s="2"/>
      <c r="H81" s="2"/>
    </row>
    <row r="82" spans="1:8" ht="18">
      <c r="A82" s="43"/>
      <c r="B82" s="39"/>
      <c r="C82" s="39"/>
      <c r="D82" s="39"/>
      <c r="E82" s="47"/>
      <c r="F82" s="2"/>
      <c r="G82" s="2"/>
      <c r="H82" s="2"/>
    </row>
    <row r="83" spans="1:8" ht="18">
      <c r="A83" s="43"/>
      <c r="B83" s="39"/>
      <c r="C83" s="39"/>
      <c r="D83" s="39"/>
      <c r="E83" s="39"/>
      <c r="F83" s="2"/>
      <c r="G83" s="2"/>
      <c r="H83" s="2"/>
    </row>
    <row r="84" spans="1:8" ht="15.7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>
      <c r="A11" s="93" t="s">
        <v>101</v>
      </c>
      <c r="B11" s="13"/>
      <c r="C11" s="14"/>
      <c r="D11" s="73">
        <v>6</v>
      </c>
      <c r="E11" s="99">
        <v>999967</v>
      </c>
      <c r="F11" s="74">
        <v>142774</v>
      </c>
      <c r="G11" s="75">
        <f aca="true" t="shared" si="0" ref="G11:G23">F11/E11</f>
        <v>0.14277871169748602</v>
      </c>
      <c r="H11" s="15"/>
    </row>
    <row r="12" spans="1:8" ht="15.7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>
      <c r="A13" s="93" t="s">
        <v>64</v>
      </c>
      <c r="B13" s="13"/>
      <c r="C13" s="14"/>
      <c r="D13" s="73">
        <v>1</v>
      </c>
      <c r="E13" s="99">
        <v>136887</v>
      </c>
      <c r="F13" s="74">
        <v>23341.5</v>
      </c>
      <c r="G13" s="75">
        <f t="shared" si="0"/>
        <v>0.1705165574524973</v>
      </c>
      <c r="H13" s="15"/>
    </row>
    <row r="14" spans="1:8" ht="15.75">
      <c r="A14" s="93" t="s">
        <v>130</v>
      </c>
      <c r="B14" s="13"/>
      <c r="C14" s="14"/>
      <c r="D14" s="73">
        <v>2</v>
      </c>
      <c r="E14" s="99">
        <v>1181631</v>
      </c>
      <c r="F14" s="74">
        <v>213084</v>
      </c>
      <c r="G14" s="75">
        <f t="shared" si="0"/>
        <v>0.18033040771611442</v>
      </c>
      <c r="H14" s="15"/>
    </row>
    <row r="15" spans="1:8" ht="15.75">
      <c r="A15" s="93" t="s">
        <v>25</v>
      </c>
      <c r="B15" s="13"/>
      <c r="C15" s="14"/>
      <c r="D15" s="73">
        <v>1</v>
      </c>
      <c r="E15" s="99">
        <v>207235</v>
      </c>
      <c r="F15" s="74">
        <v>78462</v>
      </c>
      <c r="G15" s="75">
        <f t="shared" si="0"/>
        <v>0.3786136511689628</v>
      </c>
      <c r="H15" s="15"/>
    </row>
    <row r="16" spans="1:8" ht="15.75">
      <c r="A16" s="93" t="s">
        <v>112</v>
      </c>
      <c r="B16" s="13"/>
      <c r="C16" s="14"/>
      <c r="D16" s="73">
        <v>1</v>
      </c>
      <c r="E16" s="99">
        <v>123969</v>
      </c>
      <c r="F16" s="74">
        <v>31994.5</v>
      </c>
      <c r="G16" s="75">
        <f t="shared" si="0"/>
        <v>0.2580846824609378</v>
      </c>
      <c r="H16" s="15"/>
    </row>
    <row r="17" spans="1:8" ht="15.75">
      <c r="A17" s="93" t="s">
        <v>132</v>
      </c>
      <c r="B17" s="13"/>
      <c r="C17" s="14"/>
      <c r="D17" s="73">
        <v>2</v>
      </c>
      <c r="E17" s="99">
        <v>154513</v>
      </c>
      <c r="F17" s="74">
        <v>26186.5</v>
      </c>
      <c r="G17" s="75">
        <f t="shared" si="0"/>
        <v>0.16947764912984667</v>
      </c>
      <c r="H17" s="15"/>
    </row>
    <row r="18" spans="1:8" ht="15.75">
      <c r="A18" s="93" t="s">
        <v>14</v>
      </c>
      <c r="B18" s="13"/>
      <c r="C18" s="14"/>
      <c r="D18" s="73">
        <v>2</v>
      </c>
      <c r="E18" s="99">
        <v>376865</v>
      </c>
      <c r="F18" s="74">
        <v>11524</v>
      </c>
      <c r="G18" s="75">
        <f t="shared" si="0"/>
        <v>0.030578589149960863</v>
      </c>
      <c r="H18" s="15"/>
    </row>
    <row r="19" spans="1:8" ht="15.75">
      <c r="A19" s="93" t="s">
        <v>15</v>
      </c>
      <c r="B19" s="13"/>
      <c r="C19" s="14"/>
      <c r="D19" s="73">
        <v>2</v>
      </c>
      <c r="E19" s="99">
        <v>1494482</v>
      </c>
      <c r="F19" s="74">
        <v>295634</v>
      </c>
      <c r="G19" s="75">
        <f t="shared" si="0"/>
        <v>0.1978170362707614</v>
      </c>
      <c r="H19" s="15"/>
    </row>
    <row r="20" spans="1:8" ht="15.7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125</v>
      </c>
      <c r="B21" s="13"/>
      <c r="C21" s="14"/>
      <c r="D21" s="73">
        <v>2</v>
      </c>
      <c r="E21" s="99">
        <v>317987</v>
      </c>
      <c r="F21" s="74">
        <v>82639</v>
      </c>
      <c r="G21" s="75">
        <f t="shared" si="0"/>
        <v>0.2598816932767692</v>
      </c>
      <c r="H21" s="15"/>
    </row>
    <row r="22" spans="1:8" ht="15.75">
      <c r="A22" s="93" t="s">
        <v>156</v>
      </c>
      <c r="B22" s="13"/>
      <c r="C22" s="14"/>
      <c r="D22" s="73"/>
      <c r="E22" s="99"/>
      <c r="F22" s="74"/>
      <c r="G22" s="75"/>
      <c r="H22" s="15"/>
    </row>
    <row r="23" spans="1:8" ht="15.75">
      <c r="A23" s="93" t="s">
        <v>118</v>
      </c>
      <c r="B23" s="13"/>
      <c r="C23" s="14"/>
      <c r="D23" s="73">
        <v>12</v>
      </c>
      <c r="E23" s="99">
        <v>2321332</v>
      </c>
      <c r="F23" s="74">
        <v>600952</v>
      </c>
      <c r="G23" s="75">
        <f t="shared" si="0"/>
        <v>0.2588824002770823</v>
      </c>
      <c r="H23" s="15"/>
    </row>
    <row r="24" spans="1:8" ht="15.75">
      <c r="A24" s="93" t="s">
        <v>157</v>
      </c>
      <c r="B24" s="13"/>
      <c r="C24" s="14"/>
      <c r="D24" s="73"/>
      <c r="E24" s="99"/>
      <c r="F24" s="74"/>
      <c r="G24" s="75"/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867200</v>
      </c>
      <c r="F25" s="74">
        <v>158340.5</v>
      </c>
      <c r="G25" s="75">
        <f>F25/E25</f>
        <v>0.18258821494464944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>
      <c r="A29" s="70" t="s">
        <v>147</v>
      </c>
      <c r="B29" s="13"/>
      <c r="C29" s="14"/>
      <c r="D29" s="73"/>
      <c r="E29" s="99"/>
      <c r="F29" s="74"/>
      <c r="G29" s="75"/>
      <c r="H29" s="15"/>
    </row>
    <row r="30" spans="1:8" ht="15.75">
      <c r="A30" s="70" t="s">
        <v>67</v>
      </c>
      <c r="B30" s="13"/>
      <c r="C30" s="14"/>
      <c r="D30" s="73">
        <v>1</v>
      </c>
      <c r="E30" s="99">
        <v>54803</v>
      </c>
      <c r="F30" s="74">
        <v>16895</v>
      </c>
      <c r="G30" s="75">
        <f>F30/E30</f>
        <v>0.3082860427348868</v>
      </c>
      <c r="H30" s="15"/>
    </row>
    <row r="31" spans="1:8" ht="15.75">
      <c r="A31" s="70" t="s">
        <v>110</v>
      </c>
      <c r="B31" s="13"/>
      <c r="C31" s="14"/>
      <c r="D31" s="73"/>
      <c r="E31" s="99"/>
      <c r="F31" s="74"/>
      <c r="G31" s="75"/>
      <c r="H31" s="15"/>
    </row>
    <row r="32" spans="1:8" ht="15.75">
      <c r="A32" s="70" t="s">
        <v>53</v>
      </c>
      <c r="B32" s="13"/>
      <c r="C32" s="14"/>
      <c r="D32" s="73">
        <v>1</v>
      </c>
      <c r="E32" s="99">
        <v>149411</v>
      </c>
      <c r="F32" s="74">
        <v>58049</v>
      </c>
      <c r="G32" s="75">
        <f>F32/E32</f>
        <v>0.3885189176165075</v>
      </c>
      <c r="H32" s="15"/>
    </row>
    <row r="33" spans="1:8" ht="15.75">
      <c r="A33" s="70" t="s">
        <v>98</v>
      </c>
      <c r="B33" s="13"/>
      <c r="C33" s="14"/>
      <c r="D33" s="73">
        <v>1</v>
      </c>
      <c r="E33" s="99">
        <v>37295</v>
      </c>
      <c r="F33" s="74">
        <v>14270</v>
      </c>
      <c r="G33" s="75">
        <f>F33/E33</f>
        <v>0.3826250167582786</v>
      </c>
      <c r="H33" s="15"/>
    </row>
    <row r="34" spans="1:8" ht="15.75">
      <c r="A34" s="70" t="s">
        <v>103</v>
      </c>
      <c r="B34" s="13"/>
      <c r="C34" s="14"/>
      <c r="D34" s="73">
        <v>6</v>
      </c>
      <c r="E34" s="99">
        <v>1310880</v>
      </c>
      <c r="F34" s="74">
        <v>345469</v>
      </c>
      <c r="G34" s="75">
        <f>F34/E34</f>
        <v>0.2635397595508361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44</v>
      </c>
      <c r="E39" s="82">
        <f>SUM(E9:E38)</f>
        <v>9734457</v>
      </c>
      <c r="F39" s="82">
        <f>SUM(F9:F38)</f>
        <v>2099615</v>
      </c>
      <c r="G39" s="83">
        <f>F39/E39</f>
        <v>0.21568896960559794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>
      <c r="A44" s="27" t="s">
        <v>33</v>
      </c>
      <c r="B44" s="28"/>
      <c r="C44" s="14"/>
      <c r="D44" s="73">
        <v>118</v>
      </c>
      <c r="E44" s="74">
        <v>15621221.05</v>
      </c>
      <c r="F44" s="74">
        <v>760483.67</v>
      </c>
      <c r="G44" s="75">
        <f>1-(+F44/E44)</f>
        <v>0.9513172710656956</v>
      </c>
      <c r="H44" s="15"/>
    </row>
    <row r="45" spans="1:8" ht="15.75">
      <c r="A45" s="27" t="s">
        <v>34</v>
      </c>
      <c r="B45" s="28"/>
      <c r="C45" s="14"/>
      <c r="D45" s="73">
        <v>16</v>
      </c>
      <c r="E45" s="74">
        <v>6069319.39</v>
      </c>
      <c r="F45" s="74">
        <v>604166.7</v>
      </c>
      <c r="G45" s="75">
        <f aca="true" t="shared" si="1" ref="G45:G53">1-(+F45/E45)</f>
        <v>0.9004556094056536</v>
      </c>
      <c r="H45" s="15"/>
    </row>
    <row r="46" spans="1:8" ht="15.75">
      <c r="A46" s="27" t="s">
        <v>35</v>
      </c>
      <c r="B46" s="28"/>
      <c r="C46" s="14"/>
      <c r="D46" s="73">
        <v>215</v>
      </c>
      <c r="E46" s="74">
        <v>6507208.25</v>
      </c>
      <c r="F46" s="74">
        <v>469315.15</v>
      </c>
      <c r="G46" s="75">
        <f t="shared" si="1"/>
        <v>0.9278776501428243</v>
      </c>
      <c r="H46" s="15"/>
    </row>
    <row r="47" spans="1:8" ht="15.75">
      <c r="A47" s="27" t="s">
        <v>36</v>
      </c>
      <c r="B47" s="28"/>
      <c r="C47" s="14"/>
      <c r="D47" s="73">
        <v>16</v>
      </c>
      <c r="E47" s="74">
        <v>862482.5</v>
      </c>
      <c r="F47" s="74">
        <v>100718.5</v>
      </c>
      <c r="G47" s="75">
        <f t="shared" si="1"/>
        <v>0.8832225581388607</v>
      </c>
      <c r="H47" s="15"/>
    </row>
    <row r="48" spans="1:8" ht="15.75">
      <c r="A48" s="27" t="s">
        <v>37</v>
      </c>
      <c r="B48" s="28"/>
      <c r="C48" s="14"/>
      <c r="D48" s="73">
        <v>119</v>
      </c>
      <c r="E48" s="74">
        <v>22520972.8</v>
      </c>
      <c r="F48" s="74">
        <v>1242932.62</v>
      </c>
      <c r="G48" s="75">
        <f t="shared" si="1"/>
        <v>0.9448099941757401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15</v>
      </c>
      <c r="E50" s="74">
        <v>1743965</v>
      </c>
      <c r="F50" s="74">
        <v>171379</v>
      </c>
      <c r="G50" s="75">
        <f t="shared" si="1"/>
        <v>0.9017302526140146</v>
      </c>
      <c r="H50" s="15"/>
    </row>
    <row r="51" spans="1:8" ht="15.75">
      <c r="A51" s="27" t="s">
        <v>40</v>
      </c>
      <c r="B51" s="28"/>
      <c r="C51" s="14"/>
      <c r="D51" s="73">
        <v>3</v>
      </c>
      <c r="E51" s="74">
        <v>318110</v>
      </c>
      <c r="F51" s="74">
        <v>24980</v>
      </c>
      <c r="G51" s="75">
        <f t="shared" si="1"/>
        <v>0.9214737040646317</v>
      </c>
      <c r="H51" s="15"/>
    </row>
    <row r="52" spans="1:8" ht="15.75">
      <c r="A52" s="27" t="s">
        <v>41</v>
      </c>
      <c r="B52" s="28"/>
      <c r="C52" s="14"/>
      <c r="D52" s="73">
        <v>5</v>
      </c>
      <c r="E52" s="74">
        <v>261325</v>
      </c>
      <c r="F52" s="74">
        <v>41875</v>
      </c>
      <c r="G52" s="75">
        <f t="shared" si="1"/>
        <v>0.8397589208839568</v>
      </c>
      <c r="H52" s="15"/>
    </row>
    <row r="53" spans="1:8" ht="15.75">
      <c r="A53" s="29" t="s">
        <v>60</v>
      </c>
      <c r="B53" s="30"/>
      <c r="C53" s="14"/>
      <c r="D53" s="73">
        <v>2</v>
      </c>
      <c r="E53" s="74">
        <v>192200</v>
      </c>
      <c r="F53" s="74">
        <v>4900</v>
      </c>
      <c r="G53" s="75">
        <f t="shared" si="1"/>
        <v>0.9745057232049948</v>
      </c>
      <c r="H53" s="15"/>
    </row>
    <row r="54" spans="1:8" ht="15.75">
      <c r="A54" s="27" t="s">
        <v>61</v>
      </c>
      <c r="B54" s="30"/>
      <c r="C54" s="14"/>
      <c r="D54" s="73">
        <v>1301</v>
      </c>
      <c r="E54" s="74">
        <v>96670632.78</v>
      </c>
      <c r="F54" s="74">
        <v>10849844.26</v>
      </c>
      <c r="G54" s="75">
        <f>1-(+F54/E54)</f>
        <v>0.8877648366625288</v>
      </c>
      <c r="H54" s="15"/>
    </row>
    <row r="55" spans="1:8" ht="15.75">
      <c r="A55" s="27" t="s">
        <v>62</v>
      </c>
      <c r="B55" s="30"/>
      <c r="C55" s="14"/>
      <c r="D55" s="73">
        <v>21</v>
      </c>
      <c r="E55" s="74">
        <v>529556.85</v>
      </c>
      <c r="F55" s="74">
        <v>69794.28</v>
      </c>
      <c r="G55" s="75">
        <f>1-(+F55/E55)</f>
        <v>0.8682024791105998</v>
      </c>
      <c r="H55" s="15"/>
    </row>
    <row r="56" spans="1:8" ht="15.75">
      <c r="A56" s="72" t="s">
        <v>127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97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1831</v>
      </c>
      <c r="E62" s="82">
        <f>SUM(E44:E61)</f>
        <v>151296993.62</v>
      </c>
      <c r="F62" s="82">
        <f>SUM(F44:F61)</f>
        <v>14340389.18</v>
      </c>
      <c r="G62" s="83">
        <f>1-(F62/E62)</f>
        <v>0.9052169587981533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F62+F39</f>
        <v>16440004.18</v>
      </c>
      <c r="G64" s="36"/>
      <c r="H64" s="2"/>
    </row>
    <row r="65" spans="1:8" ht="18">
      <c r="A65" s="38"/>
      <c r="B65" s="39"/>
      <c r="C65" s="39"/>
      <c r="D65" s="114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2</v>
      </c>
      <c r="E9" s="74">
        <v>107572</v>
      </c>
      <c r="F9" s="74">
        <v>43554</v>
      </c>
      <c r="G9" s="75">
        <f>F9/E9</f>
        <v>0.40488231138214403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116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128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113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119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131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2</v>
      </c>
      <c r="E39" s="82">
        <f>SUM(E9:E38)</f>
        <v>107572</v>
      </c>
      <c r="F39" s="82">
        <f>SUM(F9:F38)</f>
        <v>43554</v>
      </c>
      <c r="G39" s="83">
        <f>F39/E39</f>
        <v>0.40488231138214403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134</v>
      </c>
      <c r="F42" s="25" t="s">
        <v>134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88" t="s">
        <v>136</v>
      </c>
      <c r="H43" s="2"/>
    </row>
    <row r="44" spans="1:8" ht="15.75" customHeight="1">
      <c r="A44" s="27" t="s">
        <v>33</v>
      </c>
      <c r="B44" s="28"/>
      <c r="C44" s="14"/>
      <c r="D44" s="73">
        <v>19</v>
      </c>
      <c r="E44" s="74">
        <v>630275.9</v>
      </c>
      <c r="F44" s="74">
        <v>35138.85</v>
      </c>
      <c r="G44" s="75">
        <f>1-(+F44/E44)</f>
        <v>0.944248463252363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21</v>
      </c>
      <c r="E46" s="74">
        <v>566231.5</v>
      </c>
      <c r="F46" s="74">
        <v>80147.5</v>
      </c>
      <c r="G46" s="75">
        <f>1-(+F46/E46)</f>
        <v>0.8584545367045104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550037</v>
      </c>
      <c r="F47" s="74">
        <v>85541</v>
      </c>
      <c r="G47" s="75">
        <f>1-(+F47/E47)</f>
        <v>0.8444813712532067</v>
      </c>
      <c r="H47" s="15"/>
    </row>
    <row r="48" spans="1:8" ht="15.75" customHeight="1">
      <c r="A48" s="27" t="s">
        <v>37</v>
      </c>
      <c r="B48" s="28"/>
      <c r="C48" s="14"/>
      <c r="D48" s="73">
        <v>29</v>
      </c>
      <c r="E48" s="74">
        <v>1545104.19</v>
      </c>
      <c r="F48" s="74">
        <v>134450.33</v>
      </c>
      <c r="G48" s="75">
        <f>1-(+F48/E48)</f>
        <v>0.9129830008421633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9</v>
      </c>
      <c r="E50" s="74">
        <v>468032</v>
      </c>
      <c r="F50" s="74">
        <v>58261.5</v>
      </c>
      <c r="G50" s="75">
        <f>1-(+F50/E50)</f>
        <v>0.8755181269656775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327</v>
      </c>
      <c r="E53" s="74">
        <v>22078102.79</v>
      </c>
      <c r="F53" s="74">
        <v>2516848.88</v>
      </c>
      <c r="G53" s="75">
        <f>1-(+F53/E53)</f>
        <v>0.8860024838212106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417</v>
      </c>
      <c r="E60" s="82">
        <f>SUM(E44:E59)</f>
        <v>25837783.38</v>
      </c>
      <c r="F60" s="82">
        <f>SUM(F44:F59)</f>
        <v>2910388.06</v>
      </c>
      <c r="G60" s="83">
        <f>1-(F60/E60)</f>
        <v>0.8873592205183972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2953942.06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tabSelected="1" showOutlineSymbols="0" zoomScale="87" zoomScaleNormal="87" zoomScalePageLayoutView="0" workbookViewId="0" topLeftCell="A1">
      <selection activeCell="E80" sqref="E8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153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4</v>
      </c>
      <c r="E10" s="74">
        <v>1169511</v>
      </c>
      <c r="F10" s="74">
        <v>323117</v>
      </c>
      <c r="G10" s="104">
        <f>F10/E10</f>
        <v>0.27628384854866694</v>
      </c>
      <c r="H10" s="15"/>
    </row>
    <row r="11" spans="1:8" ht="15.75">
      <c r="A11" s="93" t="s">
        <v>73</v>
      </c>
      <c r="B11" s="13"/>
      <c r="C11" s="14"/>
      <c r="D11" s="73">
        <v>1</v>
      </c>
      <c r="E11" s="74">
        <v>429149</v>
      </c>
      <c r="F11" s="74">
        <v>139096.4</v>
      </c>
      <c r="G11" s="104">
        <f>F11/E11</f>
        <v>0.32412145898044736</v>
      </c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327846</v>
      </c>
      <c r="F12" s="74">
        <v>98380</v>
      </c>
      <c r="G12" s="104">
        <f>F12/E12</f>
        <v>0.30007991557011526</v>
      </c>
      <c r="H12" s="15"/>
    </row>
    <row r="13" spans="1:8" ht="15.75">
      <c r="A13" s="93" t="s">
        <v>74</v>
      </c>
      <c r="B13" s="13"/>
      <c r="C13" s="14"/>
      <c r="D13" s="73">
        <v>19</v>
      </c>
      <c r="E13" s="74">
        <v>4867429</v>
      </c>
      <c r="F13" s="74">
        <v>1210248.5</v>
      </c>
      <c r="G13" s="104">
        <f>F13/E13</f>
        <v>0.24864225035434517</v>
      </c>
      <c r="H13" s="15"/>
    </row>
    <row r="14" spans="1:8" ht="15.75">
      <c r="A14" s="93" t="s">
        <v>122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114</v>
      </c>
      <c r="B15" s="13"/>
      <c r="C15" s="14"/>
      <c r="D15" s="73"/>
      <c r="E15" s="74"/>
      <c r="F15" s="74"/>
      <c r="G15" s="104"/>
      <c r="H15" s="15"/>
    </row>
    <row r="16" spans="1:8" ht="15.75">
      <c r="A16" s="93" t="s">
        <v>123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154</v>
      </c>
      <c r="B17" s="13"/>
      <c r="C17" s="14"/>
      <c r="D17" s="73"/>
      <c r="E17" s="74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2</v>
      </c>
      <c r="E18" s="74">
        <v>1364002</v>
      </c>
      <c r="F18" s="74">
        <v>374897</v>
      </c>
      <c r="G18" s="104">
        <f>F18/E18</f>
        <v>0.2748507700135337</v>
      </c>
      <c r="H18" s="15"/>
    </row>
    <row r="19" spans="1:8" ht="15.75">
      <c r="A19" s="93" t="s">
        <v>15</v>
      </c>
      <c r="B19" s="13"/>
      <c r="C19" s="14"/>
      <c r="D19" s="73">
        <v>2</v>
      </c>
      <c r="E19" s="74">
        <v>2711945</v>
      </c>
      <c r="F19" s="74">
        <v>1368709</v>
      </c>
      <c r="G19" s="104">
        <f>F19/E19</f>
        <v>0.5046964448025311</v>
      </c>
      <c r="H19" s="15"/>
    </row>
    <row r="20" spans="1:8" ht="15.7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75</v>
      </c>
      <c r="B21" s="13"/>
      <c r="C21" s="14"/>
      <c r="D21" s="73">
        <v>3</v>
      </c>
      <c r="E21" s="74">
        <v>2411755</v>
      </c>
      <c r="F21" s="74">
        <v>785398</v>
      </c>
      <c r="G21" s="104">
        <f>F21/E21</f>
        <v>0.3256541398276359</v>
      </c>
      <c r="H21" s="15"/>
    </row>
    <row r="22" spans="1:8" ht="15.7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158</v>
      </c>
      <c r="B23" s="13"/>
      <c r="C23" s="14"/>
      <c r="D23" s="73">
        <v>1</v>
      </c>
      <c r="E23" s="74">
        <v>2340</v>
      </c>
      <c r="F23" s="74">
        <v>-2802</v>
      </c>
      <c r="G23" s="104">
        <f>F23/E23</f>
        <v>-1.1974358974358974</v>
      </c>
      <c r="H23" s="15"/>
    </row>
    <row r="24" spans="1:8" ht="15.75">
      <c r="A24" s="93" t="s">
        <v>150</v>
      </c>
      <c r="B24" s="13"/>
      <c r="C24" s="14"/>
      <c r="D24" s="73">
        <v>1</v>
      </c>
      <c r="E24" s="74">
        <v>461765</v>
      </c>
      <c r="F24" s="74">
        <v>135777</v>
      </c>
      <c r="G24" s="104">
        <f>F24/E24</f>
        <v>0.2940391757712256</v>
      </c>
      <c r="H24" s="15"/>
    </row>
    <row r="25" spans="1:8" ht="15.75">
      <c r="A25" s="94" t="s">
        <v>20</v>
      </c>
      <c r="B25" s="13"/>
      <c r="C25" s="14"/>
      <c r="D25" s="73">
        <v>4</v>
      </c>
      <c r="E25" s="74">
        <v>1500076</v>
      </c>
      <c r="F25" s="74">
        <v>361007</v>
      </c>
      <c r="G25" s="104">
        <f>F25/E25</f>
        <v>0.24065913993690985</v>
      </c>
      <c r="H25" s="15"/>
    </row>
    <row r="26" spans="1:8" ht="15.75">
      <c r="A26" s="94" t="s">
        <v>21</v>
      </c>
      <c r="B26" s="13"/>
      <c r="C26" s="14"/>
      <c r="D26" s="73">
        <v>21</v>
      </c>
      <c r="E26" s="74">
        <v>308831</v>
      </c>
      <c r="F26" s="74">
        <v>308831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77870</v>
      </c>
      <c r="F28" s="74">
        <v>20220</v>
      </c>
      <c r="G28" s="104">
        <f>F28/E28</f>
        <v>0.2596635418004366</v>
      </c>
      <c r="H28" s="15"/>
    </row>
    <row r="29" spans="1:8" ht="15.75">
      <c r="A29" s="70" t="s">
        <v>160</v>
      </c>
      <c r="B29" s="13"/>
      <c r="C29" s="14"/>
      <c r="D29" s="73">
        <v>1</v>
      </c>
      <c r="E29" s="74">
        <v>1691972</v>
      </c>
      <c r="F29" s="74">
        <v>268777</v>
      </c>
      <c r="G29" s="104">
        <f>F29/E29</f>
        <v>0.15885428364062762</v>
      </c>
      <c r="H29" s="15"/>
    </row>
    <row r="30" spans="1:8" ht="15.75">
      <c r="A30" s="70" t="s">
        <v>117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149</v>
      </c>
      <c r="B32" s="13"/>
      <c r="C32" s="14"/>
      <c r="D32" s="73">
        <v>1</v>
      </c>
      <c r="E32" s="74">
        <v>337430</v>
      </c>
      <c r="F32" s="74">
        <v>94502</v>
      </c>
      <c r="G32" s="104">
        <f>F32/E32</f>
        <v>0.2800640132768278</v>
      </c>
      <c r="H32" s="15"/>
    </row>
    <row r="33" spans="1:8" ht="15.75">
      <c r="A33" s="70" t="s">
        <v>162</v>
      </c>
      <c r="B33" s="13"/>
      <c r="C33" s="14"/>
      <c r="D33" s="73">
        <v>3</v>
      </c>
      <c r="E33" s="74">
        <v>997644</v>
      </c>
      <c r="F33" s="74">
        <v>116657.33</v>
      </c>
      <c r="G33" s="104">
        <f>F33/E33</f>
        <v>0.11693282373271428</v>
      </c>
      <c r="H33" s="15"/>
    </row>
    <row r="34" spans="1:8" ht="15.75">
      <c r="A34" s="70" t="s">
        <v>76</v>
      </c>
      <c r="B34" s="13"/>
      <c r="C34" s="14"/>
      <c r="D34" s="73">
        <v>3</v>
      </c>
      <c r="E34" s="74">
        <v>2959016</v>
      </c>
      <c r="F34" s="74">
        <v>341606</v>
      </c>
      <c r="G34" s="104">
        <f>F34/E34</f>
        <v>0.11544581036398587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67</v>
      </c>
      <c r="E39" s="82">
        <f>SUM(E9:E38)</f>
        <v>21618581</v>
      </c>
      <c r="F39" s="82">
        <f>SUM(F9:F38)</f>
        <v>5944421.23</v>
      </c>
      <c r="G39" s="106">
        <f>F39/E39</f>
        <v>0.2749681503147686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139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148</v>
      </c>
      <c r="F42" s="25" t="s">
        <v>148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2"/>
    </row>
    <row r="44" spans="1:8" ht="15.75">
      <c r="A44" s="27" t="s">
        <v>10</v>
      </c>
      <c r="B44" s="28"/>
      <c r="C44" s="14"/>
      <c r="D44" s="73">
        <v>18</v>
      </c>
      <c r="E44" s="111">
        <v>4684772.5</v>
      </c>
      <c r="F44" s="74">
        <v>222475.66</v>
      </c>
      <c r="G44" s="104">
        <f>1-(+F44/E44)</f>
        <v>0.952510893538587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.75">
      <c r="A47" s="27"/>
      <c r="B47" s="28"/>
      <c r="C47" s="14"/>
      <c r="D47" s="73"/>
      <c r="E47" s="111"/>
      <c r="F47" s="74"/>
      <c r="G47" s="104"/>
      <c r="H47" s="2"/>
    </row>
    <row r="48" spans="1:8" ht="15.75">
      <c r="A48" s="27"/>
      <c r="B48" s="28"/>
      <c r="C48" s="14"/>
      <c r="D48" s="73"/>
      <c r="E48" s="111"/>
      <c r="F48" s="74"/>
      <c r="G48" s="104"/>
      <c r="H48" s="2"/>
    </row>
    <row r="49" spans="1:8" ht="15">
      <c r="A49" s="16" t="s">
        <v>140</v>
      </c>
      <c r="B49" s="30"/>
      <c r="C49" s="14"/>
      <c r="D49" s="77"/>
      <c r="E49" s="96"/>
      <c r="F49" s="74"/>
      <c r="G49" s="105"/>
      <c r="H49" s="2"/>
    </row>
    <row r="50" spans="1:8" ht="15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t="15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>
      <c r="A52" s="32"/>
      <c r="B52" s="18"/>
      <c r="C52" s="14"/>
      <c r="D52" s="77"/>
      <c r="E52" s="80"/>
      <c r="F52" s="80"/>
      <c r="G52" s="105"/>
      <c r="H52" s="2"/>
    </row>
    <row r="53" spans="1:8" ht="15.75">
      <c r="A53" s="20" t="s">
        <v>141</v>
      </c>
      <c r="B53" s="20"/>
      <c r="C53" s="21"/>
      <c r="D53" s="138">
        <f>SUM(D44:D49)</f>
        <v>18</v>
      </c>
      <c r="E53" s="139">
        <f>SUM(E44:E52)</f>
        <v>4684772.5</v>
      </c>
      <c r="F53" s="139">
        <f>SUM(F44:F52)</f>
        <v>222475.66</v>
      </c>
      <c r="G53" s="110">
        <f>1-(+F53/E53)</f>
        <v>0.952510893538587</v>
      </c>
      <c r="H53" s="2"/>
    </row>
    <row r="54" spans="1:8" ht="15.75">
      <c r="A54" s="22"/>
      <c r="B54" s="22"/>
      <c r="C54" s="22"/>
      <c r="D54" s="136"/>
      <c r="E54" s="137"/>
      <c r="F54" s="107"/>
      <c r="G54" s="107"/>
      <c r="H54" s="2"/>
    </row>
    <row r="55" spans="1:8" ht="18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>
      <c r="A56" s="26"/>
      <c r="B56" s="26"/>
      <c r="C56" s="26"/>
      <c r="D56" s="89"/>
      <c r="E56" s="25" t="s">
        <v>134</v>
      </c>
      <c r="F56" s="25" t="s">
        <v>134</v>
      </c>
      <c r="G56" s="108" t="s">
        <v>5</v>
      </c>
      <c r="H56" s="2"/>
    </row>
    <row r="57" spans="1:8" ht="15.75">
      <c r="A57" s="26"/>
      <c r="B57" s="26"/>
      <c r="C57" s="26"/>
      <c r="D57" s="89" t="s">
        <v>6</v>
      </c>
      <c r="E57" s="90" t="s">
        <v>135</v>
      </c>
      <c r="F57" s="88" t="s">
        <v>8</v>
      </c>
      <c r="G57" s="109" t="s">
        <v>136</v>
      </c>
      <c r="H57" s="2"/>
    </row>
    <row r="58" spans="1:8" ht="15.75">
      <c r="A58" s="27" t="s">
        <v>33</v>
      </c>
      <c r="B58" s="28"/>
      <c r="C58" s="14"/>
      <c r="D58" s="73">
        <v>95</v>
      </c>
      <c r="E58" s="74">
        <v>18697078.8</v>
      </c>
      <c r="F58" s="74">
        <v>1123345.77</v>
      </c>
      <c r="G58" s="104">
        <f>1-(+F58/E58)</f>
        <v>0.9399186481473245</v>
      </c>
      <c r="H58" s="15"/>
    </row>
    <row r="59" spans="1:8" ht="15.75">
      <c r="A59" s="27" t="s">
        <v>34</v>
      </c>
      <c r="B59" s="28"/>
      <c r="C59" s="14"/>
      <c r="D59" s="73">
        <v>8</v>
      </c>
      <c r="E59" s="74">
        <v>6529178.48</v>
      </c>
      <c r="F59" s="74">
        <v>828176.97</v>
      </c>
      <c r="G59" s="104">
        <f>1-(+F59/E59)</f>
        <v>0.8731575538121911</v>
      </c>
      <c r="H59" s="15"/>
    </row>
    <row r="60" spans="1:8" ht="15.75">
      <c r="A60" s="27" t="s">
        <v>35</v>
      </c>
      <c r="B60" s="28"/>
      <c r="C60" s="14"/>
      <c r="D60" s="73">
        <v>290</v>
      </c>
      <c r="E60" s="74">
        <v>21874670.25</v>
      </c>
      <c r="F60" s="74">
        <v>1118904.86</v>
      </c>
      <c r="G60" s="104">
        <f>1-(+F60/E60)</f>
        <v>0.9488492924824775</v>
      </c>
      <c r="H60" s="15"/>
    </row>
    <row r="61" spans="1:8" ht="15.75">
      <c r="A61" s="27" t="s">
        <v>36</v>
      </c>
      <c r="B61" s="28"/>
      <c r="C61" s="14"/>
      <c r="D61" s="73">
        <v>23</v>
      </c>
      <c r="E61" s="74">
        <v>2876276.5</v>
      </c>
      <c r="F61" s="74">
        <v>267208.5</v>
      </c>
      <c r="G61" s="104">
        <f>1-(+F61/E61)</f>
        <v>0.9070991610159872</v>
      </c>
      <c r="H61" s="15"/>
    </row>
    <row r="62" spans="1:8" ht="15.75">
      <c r="A62" s="27" t="s">
        <v>37</v>
      </c>
      <c r="B62" s="28"/>
      <c r="C62" s="14"/>
      <c r="D62" s="73">
        <v>118</v>
      </c>
      <c r="E62" s="74">
        <v>23334061.01</v>
      </c>
      <c r="F62" s="74">
        <v>1681853.86</v>
      </c>
      <c r="G62" s="104">
        <f>1-(+F62/E62)</f>
        <v>0.9279227966671028</v>
      </c>
      <c r="H62" s="15"/>
    </row>
    <row r="63" spans="1:8" ht="15.7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>
      <c r="A64" s="27" t="s">
        <v>39</v>
      </c>
      <c r="B64" s="28"/>
      <c r="C64" s="14"/>
      <c r="D64" s="73">
        <v>42</v>
      </c>
      <c r="E64" s="74">
        <v>10902439.5</v>
      </c>
      <c r="F64" s="74">
        <v>585548.14</v>
      </c>
      <c r="G64" s="104">
        <f aca="true" t="shared" si="0" ref="G64:G69">1-(+F64/E64)</f>
        <v>0.9462920073988945</v>
      </c>
      <c r="H64" s="15"/>
    </row>
    <row r="65" spans="1:8" ht="15.75">
      <c r="A65" s="27" t="s">
        <v>40</v>
      </c>
      <c r="B65" s="28"/>
      <c r="C65" s="14"/>
      <c r="D65" s="73">
        <v>8</v>
      </c>
      <c r="E65" s="74">
        <v>983184</v>
      </c>
      <c r="F65" s="74">
        <v>115256.7</v>
      </c>
      <c r="G65" s="104">
        <f t="shared" si="0"/>
        <v>0.8827719938485573</v>
      </c>
      <c r="H65" s="15"/>
    </row>
    <row r="66" spans="1:8" ht="15.75">
      <c r="A66" s="54" t="s">
        <v>41</v>
      </c>
      <c r="B66" s="28"/>
      <c r="C66" s="14"/>
      <c r="D66" s="73">
        <v>6</v>
      </c>
      <c r="E66" s="74">
        <v>707525</v>
      </c>
      <c r="F66" s="74">
        <v>38709.58</v>
      </c>
      <c r="G66" s="104">
        <f t="shared" si="0"/>
        <v>0.9452887459807073</v>
      </c>
      <c r="H66" s="15"/>
    </row>
    <row r="67" spans="1:8" ht="15.75">
      <c r="A67" s="55" t="s">
        <v>60</v>
      </c>
      <c r="B67" s="28"/>
      <c r="C67" s="14"/>
      <c r="D67" s="73">
        <v>2</v>
      </c>
      <c r="E67" s="74">
        <v>190800</v>
      </c>
      <c r="F67" s="74">
        <v>21700</v>
      </c>
      <c r="G67" s="104">
        <f t="shared" si="0"/>
        <v>0.8862683438155137</v>
      </c>
      <c r="H67" s="15"/>
    </row>
    <row r="68" spans="1:8" ht="15.75">
      <c r="A68" s="27" t="s">
        <v>99</v>
      </c>
      <c r="B68" s="28"/>
      <c r="C68" s="14"/>
      <c r="D68" s="73">
        <v>1228</v>
      </c>
      <c r="E68" s="74">
        <v>133441404.05</v>
      </c>
      <c r="F68" s="74">
        <v>14624536.46</v>
      </c>
      <c r="G68" s="104">
        <f t="shared" si="0"/>
        <v>0.8904048067830563</v>
      </c>
      <c r="H68" s="15"/>
    </row>
    <row r="69" spans="1:8" ht="15.75">
      <c r="A69" s="71" t="s">
        <v>100</v>
      </c>
      <c r="B69" s="30"/>
      <c r="C69" s="14"/>
      <c r="D69" s="73">
        <v>3</v>
      </c>
      <c r="E69" s="74">
        <v>609388</v>
      </c>
      <c r="F69" s="74">
        <v>48111.83</v>
      </c>
      <c r="G69" s="104">
        <f t="shared" si="0"/>
        <v>0.921048937622664</v>
      </c>
      <c r="H69" s="15"/>
    </row>
    <row r="70" spans="1:8" ht="15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ht="15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ht="15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ht="15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>
      <c r="A74" s="32"/>
      <c r="B74" s="18"/>
      <c r="C74" s="14"/>
      <c r="D74" s="77"/>
      <c r="E74" s="80"/>
      <c r="F74" s="80"/>
      <c r="G74" s="105"/>
      <c r="H74" s="2"/>
    </row>
    <row r="75" spans="1:8" ht="15.75">
      <c r="A75" s="20" t="s">
        <v>45</v>
      </c>
      <c r="B75" s="20"/>
      <c r="C75" s="21"/>
      <c r="D75" s="81">
        <f>SUM(D58:D71)</f>
        <v>1823</v>
      </c>
      <c r="E75" s="82">
        <f>SUM(E58:E74)</f>
        <v>220146005.59</v>
      </c>
      <c r="F75" s="82">
        <f>SUM(F58:F74)</f>
        <v>20453352.669999998</v>
      </c>
      <c r="G75" s="110">
        <f>1-(+F75/E75)</f>
        <v>0.9070918747074961</v>
      </c>
      <c r="H75" s="2"/>
    </row>
    <row r="76" spans="1:8" ht="18">
      <c r="A76" s="35" t="s">
        <v>46</v>
      </c>
      <c r="B76" s="36"/>
      <c r="C76" s="36"/>
      <c r="D76" s="36"/>
      <c r="E76" s="36"/>
      <c r="F76" s="37">
        <f>F75+F39+F53</f>
        <v>26620249.56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6"/>
      <c r="B82" s="117"/>
      <c r="C82" s="117"/>
      <c r="D82" s="117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AUGUST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>
      <c r="A11" s="93" t="s">
        <v>121</v>
      </c>
      <c r="B11" s="13"/>
      <c r="C11" s="14"/>
      <c r="D11" s="73"/>
      <c r="E11" s="99"/>
      <c r="F11" s="111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>
      <c r="A13" s="93" t="s">
        <v>74</v>
      </c>
      <c r="B13" s="13"/>
      <c r="C13" s="14"/>
      <c r="D13" s="73">
        <v>13</v>
      </c>
      <c r="E13" s="99">
        <v>3007749</v>
      </c>
      <c r="F13" s="111">
        <v>877106.5</v>
      </c>
      <c r="G13" s="104">
        <f>F13/E13</f>
        <v>0.2916155902636822</v>
      </c>
      <c r="H13" s="15"/>
    </row>
    <row r="14" spans="1:8" ht="15.75">
      <c r="A14" s="93" t="s">
        <v>107</v>
      </c>
      <c r="B14" s="13"/>
      <c r="C14" s="14"/>
      <c r="D14" s="73">
        <v>2</v>
      </c>
      <c r="E14" s="99">
        <v>665584</v>
      </c>
      <c r="F14" s="111">
        <v>138967.5</v>
      </c>
      <c r="G14" s="104">
        <f>F14/E14</f>
        <v>0.20879032548859347</v>
      </c>
      <c r="H14" s="15"/>
    </row>
    <row r="15" spans="1:8" ht="15.7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>
      <c r="A16" s="93" t="s">
        <v>104</v>
      </c>
      <c r="B16" s="13"/>
      <c r="C16" s="14"/>
      <c r="D16" s="73">
        <v>1</v>
      </c>
      <c r="E16" s="99">
        <v>265823</v>
      </c>
      <c r="F16" s="111">
        <v>100830</v>
      </c>
      <c r="G16" s="104">
        <f>F16/E16</f>
        <v>0.3793125500803166</v>
      </c>
      <c r="H16" s="15"/>
    </row>
    <row r="17" spans="1:8" ht="15.75">
      <c r="A17" s="93" t="s">
        <v>78</v>
      </c>
      <c r="B17" s="13"/>
      <c r="C17" s="14"/>
      <c r="D17" s="73">
        <v>2</v>
      </c>
      <c r="E17" s="99">
        <v>569377</v>
      </c>
      <c r="F17" s="111">
        <v>233599</v>
      </c>
      <c r="G17" s="104">
        <f>F17/E17</f>
        <v>0.4102712262701163</v>
      </c>
      <c r="H17" s="15"/>
    </row>
    <row r="18" spans="1:8" ht="15.75">
      <c r="A18" s="70" t="s">
        <v>115</v>
      </c>
      <c r="B18" s="13"/>
      <c r="C18" s="14"/>
      <c r="D18" s="73">
        <v>1</v>
      </c>
      <c r="E18" s="99">
        <v>372363</v>
      </c>
      <c r="F18" s="111">
        <v>-113571.16</v>
      </c>
      <c r="G18" s="104">
        <f>F18/E18</f>
        <v>-0.30500119507040174</v>
      </c>
      <c r="H18" s="15"/>
    </row>
    <row r="19" spans="1:8" ht="15.7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>
      <c r="A20" s="93" t="s">
        <v>15</v>
      </c>
      <c r="B20" s="13"/>
      <c r="C20" s="14"/>
      <c r="D20" s="73">
        <v>2</v>
      </c>
      <c r="E20" s="99">
        <v>1332907</v>
      </c>
      <c r="F20" s="111">
        <v>290355.5</v>
      </c>
      <c r="G20" s="104">
        <f>F20/E20</f>
        <v>0.21783627814993844</v>
      </c>
      <c r="H20" s="15"/>
    </row>
    <row r="21" spans="1:8" ht="15.7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>
      <c r="A23" s="93" t="s">
        <v>116</v>
      </c>
      <c r="B23" s="13"/>
      <c r="C23" s="14"/>
      <c r="D23" s="73">
        <v>3</v>
      </c>
      <c r="E23" s="99">
        <v>894018</v>
      </c>
      <c r="F23" s="111">
        <v>186158</v>
      </c>
      <c r="G23" s="104">
        <f aca="true" t="shared" si="0" ref="G23:G29">F23/E23</f>
        <v>0.2082262325814469</v>
      </c>
      <c r="H23" s="15"/>
    </row>
    <row r="24" spans="1:8" ht="15.75">
      <c r="A24" s="93" t="s">
        <v>18</v>
      </c>
      <c r="B24" s="13"/>
      <c r="C24" s="14"/>
      <c r="D24" s="73">
        <v>2</v>
      </c>
      <c r="E24" s="99">
        <v>1957180</v>
      </c>
      <c r="F24" s="111">
        <v>189006.5</v>
      </c>
      <c r="G24" s="104">
        <f t="shared" si="0"/>
        <v>0.09657083150246784</v>
      </c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746212</v>
      </c>
      <c r="F25" s="111">
        <v>147813.5</v>
      </c>
      <c r="G25" s="104">
        <f t="shared" si="0"/>
        <v>0.19808512862296507</v>
      </c>
      <c r="H25" s="15"/>
    </row>
    <row r="26" spans="1:8" ht="15.7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99">
        <v>50126</v>
      </c>
      <c r="F29" s="111">
        <v>17918</v>
      </c>
      <c r="G29" s="104">
        <f t="shared" si="0"/>
        <v>0.3574592028089215</v>
      </c>
      <c r="H29" s="15"/>
    </row>
    <row r="30" spans="1:8" ht="15.7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>
      <c r="A32" s="70" t="s">
        <v>111</v>
      </c>
      <c r="B32" s="13"/>
      <c r="C32" s="14"/>
      <c r="D32" s="73">
        <v>2</v>
      </c>
      <c r="E32" s="99">
        <v>81858</v>
      </c>
      <c r="F32" s="111">
        <v>22116</v>
      </c>
      <c r="G32" s="104">
        <f>F32/E32</f>
        <v>0.270175181411713</v>
      </c>
      <c r="H32" s="15"/>
    </row>
    <row r="33" spans="1:8" ht="15.7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>
      <c r="A34" s="70" t="s">
        <v>76</v>
      </c>
      <c r="B34" s="13"/>
      <c r="C34" s="14"/>
      <c r="D34" s="73">
        <v>6</v>
      </c>
      <c r="E34" s="99">
        <v>4188558</v>
      </c>
      <c r="F34" s="111">
        <v>852697.5</v>
      </c>
      <c r="G34" s="104">
        <f>F34/E34</f>
        <v>0.2035778184282037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>
        <v>980</v>
      </c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39</v>
      </c>
      <c r="E39" s="82">
        <f>SUM(E9:E38)</f>
        <v>14131755</v>
      </c>
      <c r="F39" s="82">
        <f>SUM(F9:F38)</f>
        <v>2943976.84</v>
      </c>
      <c r="G39" s="106">
        <f>F39/E39</f>
        <v>0.208323512543205</v>
      </c>
      <c r="H39" s="15"/>
    </row>
    <row r="40" spans="1:8" ht="15.75">
      <c r="A40" s="120"/>
      <c r="B40" s="121"/>
      <c r="C40" s="21"/>
      <c r="D40" s="122"/>
      <c r="E40" s="123"/>
      <c r="F40" s="123"/>
      <c r="G40" s="124"/>
      <c r="H40" s="15"/>
    </row>
    <row r="41" spans="1:8" ht="18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>
      <c r="A42" s="26"/>
      <c r="B42" s="26"/>
      <c r="C42" s="26"/>
      <c r="D42" s="89"/>
      <c r="E42" s="25" t="s">
        <v>134</v>
      </c>
      <c r="F42" s="25" t="s">
        <v>134</v>
      </c>
      <c r="G42" s="108" t="s">
        <v>5</v>
      </c>
      <c r="H42" s="15"/>
    </row>
    <row r="43" spans="1:8" ht="15.75">
      <c r="A43" s="26"/>
      <c r="B43" s="26"/>
      <c r="C43" s="26"/>
      <c r="D43" s="89" t="s">
        <v>6</v>
      </c>
      <c r="E43" s="90" t="s">
        <v>135</v>
      </c>
      <c r="F43" s="88" t="s">
        <v>8</v>
      </c>
      <c r="G43" s="109" t="s">
        <v>136</v>
      </c>
      <c r="H43" s="15"/>
    </row>
    <row r="44" spans="1:8" ht="15.75">
      <c r="A44" s="27" t="s">
        <v>33</v>
      </c>
      <c r="B44" s="28"/>
      <c r="C44" s="14"/>
      <c r="D44" s="73">
        <v>138</v>
      </c>
      <c r="E44" s="74">
        <v>24864873.91</v>
      </c>
      <c r="F44" s="74">
        <v>1171393.9</v>
      </c>
      <c r="G44" s="104">
        <f>1-(+F44/E44)</f>
        <v>0.9528896102896023</v>
      </c>
      <c r="H44" s="15"/>
    </row>
    <row r="45" spans="1:8" ht="15.75">
      <c r="A45" s="27" t="s">
        <v>34</v>
      </c>
      <c r="B45" s="28"/>
      <c r="C45" s="14"/>
      <c r="D45" s="73">
        <v>9</v>
      </c>
      <c r="E45" s="74">
        <v>5567035.19</v>
      </c>
      <c r="F45" s="74">
        <v>315125.7</v>
      </c>
      <c r="G45" s="104">
        <f aca="true" t="shared" si="1" ref="G45:G54">1-(+F45/E45)</f>
        <v>0.9433943402107361</v>
      </c>
      <c r="H45" s="15"/>
    </row>
    <row r="46" spans="1:8" ht="15.75">
      <c r="A46" s="27" t="s">
        <v>35</v>
      </c>
      <c r="B46" s="28"/>
      <c r="C46" s="14"/>
      <c r="D46" s="73">
        <v>147</v>
      </c>
      <c r="E46" s="74">
        <v>22545191.87</v>
      </c>
      <c r="F46" s="74">
        <v>1027593.99</v>
      </c>
      <c r="G46" s="104">
        <f t="shared" si="1"/>
        <v>0.9544207032734382</v>
      </c>
      <c r="H46" s="15"/>
    </row>
    <row r="47" spans="1:8" ht="15.75">
      <c r="A47" s="27" t="s">
        <v>36</v>
      </c>
      <c r="B47" s="28"/>
      <c r="C47" s="14"/>
      <c r="D47" s="73">
        <v>6</v>
      </c>
      <c r="E47" s="74">
        <v>1878695.5</v>
      </c>
      <c r="F47" s="74">
        <v>124038.03</v>
      </c>
      <c r="G47" s="104">
        <f t="shared" si="1"/>
        <v>0.9339765118934921</v>
      </c>
      <c r="H47" s="15"/>
    </row>
    <row r="48" spans="1:8" ht="15.75">
      <c r="A48" s="27" t="s">
        <v>37</v>
      </c>
      <c r="B48" s="28"/>
      <c r="C48" s="14"/>
      <c r="D48" s="73">
        <v>106</v>
      </c>
      <c r="E48" s="74">
        <v>15152469.38</v>
      </c>
      <c r="F48" s="74">
        <v>1004800.36</v>
      </c>
      <c r="G48" s="104">
        <f t="shared" si="1"/>
        <v>0.9336873525495288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>
      <c r="A50" s="27" t="s">
        <v>39</v>
      </c>
      <c r="B50" s="28"/>
      <c r="C50" s="14"/>
      <c r="D50" s="73">
        <v>10</v>
      </c>
      <c r="E50" s="74">
        <v>2422440</v>
      </c>
      <c r="F50" s="74">
        <v>185645</v>
      </c>
      <c r="G50" s="104">
        <f t="shared" si="1"/>
        <v>0.9233644589752481</v>
      </c>
      <c r="H50" s="2"/>
    </row>
    <row r="51" spans="1:8" ht="15.75">
      <c r="A51" s="27" t="s">
        <v>40</v>
      </c>
      <c r="B51" s="28"/>
      <c r="C51" s="14"/>
      <c r="D51" s="73">
        <v>4</v>
      </c>
      <c r="E51" s="74">
        <v>898170</v>
      </c>
      <c r="F51" s="74">
        <v>87070.1</v>
      </c>
      <c r="G51" s="104">
        <f t="shared" si="1"/>
        <v>0.9030583297148647</v>
      </c>
      <c r="H51" s="2"/>
    </row>
    <row r="52" spans="1:8" ht="15.75">
      <c r="A52" s="54" t="s">
        <v>41</v>
      </c>
      <c r="B52" s="28"/>
      <c r="C52" s="14"/>
      <c r="D52" s="73">
        <v>2</v>
      </c>
      <c r="E52" s="74">
        <v>623475</v>
      </c>
      <c r="F52" s="74">
        <v>54000</v>
      </c>
      <c r="G52" s="104">
        <f t="shared" si="1"/>
        <v>0.9133886683507759</v>
      </c>
      <c r="H52" s="2"/>
    </row>
    <row r="53" spans="1:8" ht="15.7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>
      <c r="A54" s="27" t="s">
        <v>99</v>
      </c>
      <c r="B54" s="28"/>
      <c r="C54" s="14"/>
      <c r="D54" s="73">
        <v>1352</v>
      </c>
      <c r="E54" s="74">
        <v>126522930.82</v>
      </c>
      <c r="F54" s="74">
        <v>13807100.83</v>
      </c>
      <c r="G54" s="104">
        <f t="shared" si="1"/>
        <v>0.8908727395064622</v>
      </c>
      <c r="H54" s="2"/>
    </row>
    <row r="55" spans="1:8" ht="15.7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>
      <c r="A60" s="32"/>
      <c r="B60" s="18"/>
      <c r="C60" s="14"/>
      <c r="D60" s="77"/>
      <c r="E60" s="80"/>
      <c r="F60" s="80"/>
      <c r="G60" s="105"/>
      <c r="H60" s="2"/>
    </row>
    <row r="61" spans="1:8" ht="15.75">
      <c r="A61" s="20" t="s">
        <v>45</v>
      </c>
      <c r="B61" s="20"/>
      <c r="C61" s="21"/>
      <c r="D61" s="81">
        <f>SUM(D44:D57)</f>
        <v>1774</v>
      </c>
      <c r="E61" s="82">
        <f>SUM(E44:E60)</f>
        <v>200475281.67</v>
      </c>
      <c r="F61" s="82">
        <f>SUM(F44:F60)</f>
        <v>17776767.91</v>
      </c>
      <c r="G61" s="110">
        <f>1-(+F61/E61)</f>
        <v>0.9113268839833225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6"/>
      <c r="D63" s="36"/>
      <c r="E63" s="36"/>
      <c r="F63" s="37">
        <f>F61+F39</f>
        <v>20720744.75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2022-08-09T12:44:19Z</cp:lastPrinted>
  <dcterms:created xsi:type="dcterms:W3CDTF">2012-06-07T14:04:25Z</dcterms:created>
  <dcterms:modified xsi:type="dcterms:W3CDTF">2022-10-07T13:28:13Z</dcterms:modified>
  <cp:category/>
  <cp:version/>
  <cp:contentType/>
  <cp:contentStatus/>
</cp:coreProperties>
</file>