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 tabRatio="684"/>
  </bookViews>
  <sheets>
    <sheet name="ARG" sheetId="1" r:id="rId1"/>
    <sheet name="CARUTHERSVILLE" sheetId="2" r:id="rId2"/>
    <sheet name="HOLLYWOOD" sheetId="3" r:id="rId3"/>
    <sheet name="HARKC" sheetId="4" r:id="rId4"/>
    <sheet name="CASINO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6" i="14"/>
  <c r="G24" i="14"/>
  <c r="G19" i="14"/>
  <c r="G15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3" i="12"/>
  <c r="G31" i="12"/>
  <c r="G18" i="12"/>
  <c r="G17" i="12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8" i="7"/>
  <c r="G15" i="7"/>
  <c r="G14" i="7"/>
  <c r="G9" i="7"/>
  <c r="F61" i="10"/>
  <c r="F63" i="10"/>
  <c r="E61" i="10"/>
  <c r="D61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29" i="10"/>
  <c r="G25" i="10"/>
  <c r="G21" i="10"/>
  <c r="G19" i="10"/>
  <c r="G17" i="10"/>
  <c r="G15" i="10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19" i="9"/>
  <c r="G18" i="9"/>
  <c r="G17" i="9"/>
  <c r="G16" i="9"/>
  <c r="G14" i="9"/>
  <c r="G13" i="9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2" i="11"/>
  <c r="G18" i="11"/>
  <c r="G15" i="11"/>
  <c r="G13" i="11"/>
  <c r="G10" i="11"/>
  <c r="F73" i="8"/>
  <c r="F75" i="8"/>
  <c r="E73" i="8"/>
  <c r="D73" i="8"/>
  <c r="G67" i="8"/>
  <c r="G66" i="8"/>
  <c r="G65" i="8"/>
  <c r="G64" i="8"/>
  <c r="G63" i="8"/>
  <c r="G62" i="8"/>
  <c r="G60" i="8"/>
  <c r="G59" i="8"/>
  <c r="G58" i="8"/>
  <c r="G57" i="8"/>
  <c r="G56" i="8"/>
  <c r="F51" i="8"/>
  <c r="G51" i="8"/>
  <c r="E51" i="8"/>
  <c r="D51" i="8"/>
  <c r="G44" i="8"/>
  <c r="F39" i="8"/>
  <c r="G39" i="8"/>
  <c r="E39" i="8"/>
  <c r="D39" i="8"/>
  <c r="G34" i="8"/>
  <c r="G33" i="8"/>
  <c r="G32" i="8"/>
  <c r="G28" i="8"/>
  <c r="G26" i="8"/>
  <c r="G25" i="8"/>
  <c r="G24" i="8"/>
  <c r="G21" i="8"/>
  <c r="G19" i="8"/>
  <c r="G18" i="8"/>
  <c r="G13" i="8"/>
  <c r="G12" i="8"/>
  <c r="G11" i="8"/>
  <c r="G10" i="8"/>
  <c r="G62" i="6"/>
  <c r="F62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F64" i="6"/>
  <c r="E39" i="6"/>
  <c r="D39" i="6"/>
  <c r="G34" i="6"/>
  <c r="G33" i="6"/>
  <c r="G32" i="6"/>
  <c r="G30" i="6"/>
  <c r="G29" i="6"/>
  <c r="G25" i="6"/>
  <c r="G24" i="6"/>
  <c r="G23" i="6"/>
  <c r="G21" i="6"/>
  <c r="G20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4" i="5"/>
  <c r="G50" i="5"/>
  <c r="G48" i="5"/>
  <c r="G46" i="5"/>
  <c r="F39" i="5"/>
  <c r="G39" i="5"/>
  <c r="E39" i="5"/>
  <c r="D39" i="5"/>
  <c r="G25" i="5"/>
  <c r="G23" i="5"/>
  <c r="G18" i="5"/>
  <c r="G17" i="5"/>
  <c r="G14" i="5"/>
  <c r="G13" i="5"/>
  <c r="G12" i="5"/>
  <c r="G10" i="5"/>
  <c r="F64" i="4"/>
  <c r="F62" i="4"/>
  <c r="G62" i="4"/>
  <c r="E62" i="4"/>
  <c r="D62" i="4"/>
  <c r="G55" i="4"/>
  <c r="G54" i="4"/>
  <c r="G53" i="4"/>
  <c r="G52" i="4"/>
  <c r="G51" i="4"/>
  <c r="G50" i="4"/>
  <c r="G49" i="4"/>
  <c r="G47" i="4"/>
  <c r="G46" i="4"/>
  <c r="G45" i="4"/>
  <c r="F40" i="4"/>
  <c r="G40" i="4"/>
  <c r="E40" i="4"/>
  <c r="D40" i="4"/>
  <c r="G35" i="4"/>
  <c r="G34" i="4"/>
  <c r="G33" i="4"/>
  <c r="G30" i="4"/>
  <c r="G29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E40" i="3"/>
  <c r="D40" i="3"/>
  <c r="G35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F60" i="2"/>
  <c r="F62" i="2"/>
  <c r="E60" i="2"/>
  <c r="D60" i="2"/>
  <c r="G54" i="2"/>
  <c r="G53" i="2"/>
  <c r="G50" i="2"/>
  <c r="G48" i="2"/>
  <c r="G47" i="2"/>
  <c r="G46" i="2"/>
  <c r="G44" i="2"/>
  <c r="F39" i="2"/>
  <c r="G39" i="2"/>
  <c r="E39" i="2"/>
  <c r="D39" i="2"/>
  <c r="G34" i="2"/>
  <c r="G32" i="2"/>
  <c r="G30" i="2"/>
  <c r="G29" i="2"/>
  <c r="G18" i="2"/>
  <c r="F62" i="1"/>
  <c r="G60" i="1"/>
  <c r="F60" i="1"/>
  <c r="E60" i="1"/>
  <c r="D60" i="1"/>
  <c r="G53" i="1"/>
  <c r="G52" i="1"/>
  <c r="G50" i="1"/>
  <c r="G49" i="1"/>
  <c r="G48" i="1"/>
  <c r="G47" i="1"/>
  <c r="G46" i="1"/>
  <c r="G45" i="1"/>
  <c r="G44" i="1"/>
  <c r="F39" i="1"/>
  <c r="G39" i="1"/>
  <c r="E39" i="1"/>
  <c r="D39" i="1"/>
  <c r="G33" i="1"/>
  <c r="G31" i="1"/>
  <c r="G25" i="1"/>
  <c r="G24" i="1"/>
  <c r="G23" i="1"/>
  <c r="G21" i="1"/>
  <c r="G20" i="1"/>
  <c r="G18" i="1"/>
  <c r="G16" i="1"/>
  <c r="G15" i="1"/>
  <c r="G13" i="1"/>
  <c r="G11" i="1"/>
  <c r="G10" i="1"/>
  <c r="G61" i="14"/>
  <c r="G60" i="12"/>
  <c r="G60" i="7"/>
  <c r="G61" i="10"/>
  <c r="G61" i="9"/>
  <c r="G61" i="11"/>
  <c r="G73" i="8"/>
  <c r="G39" i="6"/>
  <c r="G62" i="5"/>
  <c r="G62" i="3"/>
  <c r="G60" i="2"/>
  <c r="B11" i="13"/>
  <c r="B13" i="13"/>
  <c r="B14" i="13"/>
  <c r="B12" i="13"/>
  <c r="A3" i="14"/>
  <c r="A4" i="13"/>
  <c r="A3" i="12"/>
  <c r="A3" i="11"/>
  <c r="A3" i="10"/>
  <c r="A3" i="9"/>
  <c r="A3" i="8"/>
  <c r="A3" i="7"/>
  <c r="A3" i="6"/>
  <c r="A3" i="5"/>
  <c r="A3" i="4"/>
  <c r="A3" i="3"/>
  <c r="A3" i="2"/>
  <c r="B16" i="13"/>
  <c r="B7" i="13"/>
  <c r="B6" i="13"/>
  <c r="B8" i="13"/>
  <c r="B17" i="13"/>
  <c r="B18" i="13"/>
  <c r="B9" i="13"/>
  <c r="B19" i="13"/>
  <c r="B21" i="13"/>
</calcChain>
</file>

<file path=xl/sharedStrings.xml><?xml version="1.0" encoding="utf-8"?>
<sst xmlns="http://schemas.openxmlformats.org/spreadsheetml/2006/main" count="953" uniqueCount="161">
  <si>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</si>
  <si>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</si>
  <si>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</si>
  <si>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</si>
  <si>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</si>
  <si>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</si>
  <si>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</si>
  <si>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</si>
  <si>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</si>
  <si>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</si>
  <si>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</si>
  <si>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</si>
  <si>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</si>
  <si>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</si>
  <si>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</si>
  <si>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</si>
  <si>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</si>
  <si>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</si>
  <si>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</si>
  <si>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</si>
  <si>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</si>
  <si>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</si>
  <si>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</si>
  <si>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</si>
  <si>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</si>
  <si>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</si>
  <si>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</si>
  <si>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</si>
  <si>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</si>
  <si>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</si>
  <si>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</si>
  <si>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</si>
  <si>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</si>
  <si>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</si>
  <si>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</si>
  <si>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</si>
  <si>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</si>
  <si>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</si>
  <si>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</si>
  <si>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</si>
  <si>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</si>
  <si>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</si>
  <si>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</si>
  <si>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</si>
  <si>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</si>
  <si>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</si>
  <si>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</si>
  <si>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</si>
  <si>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</si>
  <si>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</si>
  <si>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</si>
  <si>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</si>
  <si>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</si>
  <si>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</si>
  <si>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</si>
  <si>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</si>
  <si>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</si>
  <si>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</si>
  <si>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</si>
  <si>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</si>
  <si>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</si>
  <si>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</si>
  <si>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</si>
  <si>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</si>
  <si>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</si>
  <si>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</si>
  <si>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</si>
  <si>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</si>
  <si>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</si>
  <si>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</si>
  <si>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</si>
  <si>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</si>
  <si>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</si>
  <si>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</si>
  <si>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</si>
  <si>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</si>
  <si>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</si>
  <si>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</si>
  <si>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</si>
  <si>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</si>
  <si>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</si>
  <si>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</si>
  <si>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</si>
  <si>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</si>
  <si>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</si>
  <si>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</si>
  <si>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</si>
  <si>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</si>
  <si>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</si>
  <si>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</si>
  <si>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</si>
  <si>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</si>
  <si>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</si>
  <si>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</si>
  <si>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</si>
  <si>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</si>
  <si>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</si>
  <si>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</si>
  <si>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</si>
  <si>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</si>
  <si>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</si>
  <si>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</si>
  <si>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</si>
  <si>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</si>
  <si>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</si>
  <si>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</si>
  <si>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</si>
  <si>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</si>
  <si>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</si>
  <si>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</si>
  <si>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</si>
  <si>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</si>
  <si>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</si>
  <si>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</si>
  <si>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</si>
  <si>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</si>
  <si>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</si>
  <si>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</si>
  <si>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</si>
  <si>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</si>
  <si>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</si>
  <si>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</si>
  <si>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</si>
  <si>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</si>
  <si>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</si>
  <si>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</si>
  <si>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</si>
  <si>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</si>
  <si>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</si>
  <si>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</si>
  <si>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</si>
  <si>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</si>
  <si>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</si>
  <si>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</si>
  <si>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</si>
  <si>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</si>
  <si>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</si>
  <si>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</si>
  <si>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</si>
  <si>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</si>
  <si>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</si>
  <si>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</si>
  <si>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</si>
  <si>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</si>
  <si>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</si>
  <si>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</si>
  <si>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BOAT:   CASINO KC</t>
  </si>
  <si>
    <t xml:space="preserve">   Trilux X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</si>
  <si>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</si>
  <si>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</si>
  <si>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</si>
  <si>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</si>
  <si>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</si>
  <si>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</si>
  <si>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</si>
  <si>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</si>
  <si>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</si>
  <si>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</si>
  <si>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</si>
  <si>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</si>
  <si>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MONTH ENDED: 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</si>
</sst>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155</v>
      </c>
      <c r="B10" s="13"/>
      <c r="C10" s="14"/>
      <c r="D10" s="73">
        <v>1</v>
      </c>
      <c r="E10" s="74">
        <v>579415</v>
      </c>
      <c r="F10" s="74">
        <v>77028.5</v>
      </c>
      <c r="G10" s="75">
        <f>F10/E10</f>
        <v>0.13294184651760826</v>
      </c>
      <c r="H10" s="15"/>
    </row>
    <row r="11" spans="1:8" ht="15.75" x14ac:dyDescent="0.25">
      <c r="A11" s="93" t="s">
        <v>109</v>
      </c>
      <c r="B11" s="13"/>
      <c r="C11" s="14"/>
      <c r="D11" s="73">
        <v>2</v>
      </c>
      <c r="E11" s="74">
        <v>955313</v>
      </c>
      <c r="F11" s="74">
        <v>75091.5</v>
      </c>
      <c r="G11" s="75">
        <f>F11/E11</f>
        <v>7.8604080547422683E-2</v>
      </c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117</v>
      </c>
      <c r="B13" s="13"/>
      <c r="C13" s="14"/>
      <c r="D13" s="73">
        <v>1</v>
      </c>
      <c r="E13" s="74">
        <v>114911</v>
      </c>
      <c r="F13" s="74">
        <v>55671</v>
      </c>
      <c r="G13" s="75">
        <f>F13/E13</f>
        <v>0.48447059028291461</v>
      </c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120</v>
      </c>
      <c r="B15" s="13"/>
      <c r="C15" s="14"/>
      <c r="D15" s="73">
        <v>2</v>
      </c>
      <c r="E15" s="74">
        <v>492494</v>
      </c>
      <c r="F15" s="74">
        <v>108270.5</v>
      </c>
      <c r="G15" s="75">
        <f>F15/E15</f>
        <v>0.21984125694932324</v>
      </c>
      <c r="H15" s="15"/>
    </row>
    <row r="16" spans="1:8" ht="15.75" x14ac:dyDescent="0.25">
      <c r="A16" s="93" t="s">
        <v>127</v>
      </c>
      <c r="B16" s="13"/>
      <c r="C16" s="14"/>
      <c r="D16" s="73">
        <v>2</v>
      </c>
      <c r="E16" s="74">
        <v>2625702</v>
      </c>
      <c r="F16" s="74">
        <v>322151</v>
      </c>
      <c r="G16" s="75">
        <f>F16/E16</f>
        <v>0.12269137929589877</v>
      </c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655386</v>
      </c>
      <c r="F18" s="74">
        <v>295994.5</v>
      </c>
      <c r="G18" s="75">
        <f>F18/E18</f>
        <v>0.45163384631347026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>
        <v>1</v>
      </c>
      <c r="E20" s="74">
        <v>329632</v>
      </c>
      <c r="F20" s="74">
        <v>8228.5</v>
      </c>
      <c r="G20" s="75">
        <f t="shared" ref="G20:G25" si="0">F20/E20</f>
        <v>2.4962685661586253E-2</v>
      </c>
      <c r="H20" s="15"/>
    </row>
    <row r="21" spans="1:8" ht="15.75" x14ac:dyDescent="0.25">
      <c r="A21" s="93" t="s">
        <v>113</v>
      </c>
      <c r="B21" s="13"/>
      <c r="C21" s="14"/>
      <c r="D21" s="73">
        <v>1</v>
      </c>
      <c r="E21" s="74">
        <v>131882</v>
      </c>
      <c r="F21" s="74">
        <v>52405</v>
      </c>
      <c r="G21" s="75">
        <f t="shared" si="0"/>
        <v>0.39736279401282965</v>
      </c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>
        <v>5</v>
      </c>
      <c r="E23" s="74">
        <v>3244446</v>
      </c>
      <c r="F23" s="74">
        <v>168310.5</v>
      </c>
      <c r="G23" s="75">
        <f t="shared" si="0"/>
        <v>5.187649910030865E-2</v>
      </c>
      <c r="H23" s="15"/>
    </row>
    <row r="24" spans="1:8" ht="15.75" x14ac:dyDescent="0.25">
      <c r="A24" s="93" t="s">
        <v>19</v>
      </c>
      <c r="B24" s="13"/>
      <c r="C24" s="14"/>
      <c r="D24" s="73">
        <v>1</v>
      </c>
      <c r="E24" s="74">
        <v>29222</v>
      </c>
      <c r="F24" s="74">
        <v>6336</v>
      </c>
      <c r="G24" s="75">
        <f t="shared" si="0"/>
        <v>0.21682294161932791</v>
      </c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607262</v>
      </c>
      <c r="F25" s="74">
        <v>74745</v>
      </c>
      <c r="G25" s="75">
        <f t="shared" si="0"/>
        <v>0.12308525809288248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6"/>
      <c r="F29" s="76"/>
      <c r="G29" s="75"/>
      <c r="H29" s="15"/>
    </row>
    <row r="30" spans="1:8" ht="15.75" x14ac:dyDescent="0.25">
      <c r="A30" s="70" t="s">
        <v>25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26</v>
      </c>
      <c r="B31" s="13"/>
      <c r="C31" s="14"/>
      <c r="D31" s="73">
        <v>9</v>
      </c>
      <c r="E31" s="76">
        <v>1913235</v>
      </c>
      <c r="F31" s="76">
        <v>366158.5</v>
      </c>
      <c r="G31" s="75">
        <f>F31/E31</f>
        <v>0.1913818741555533</v>
      </c>
      <c r="H31" s="15"/>
    </row>
    <row r="32" spans="1:8" ht="15.75" x14ac:dyDescent="0.25">
      <c r="A32" s="70" t="s">
        <v>122</v>
      </c>
      <c r="B32" s="13"/>
      <c r="C32" s="14"/>
      <c r="D32" s="73"/>
      <c r="E32" s="76"/>
      <c r="F32" s="76"/>
      <c r="G32" s="75"/>
      <c r="H32" s="15"/>
    </row>
    <row r="33" spans="1:8" ht="15.75" x14ac:dyDescent="0.25">
      <c r="A33" s="70" t="s">
        <v>100</v>
      </c>
      <c r="B33" s="13"/>
      <c r="C33" s="14"/>
      <c r="D33" s="73">
        <v>1</v>
      </c>
      <c r="E33" s="76">
        <v>57463</v>
      </c>
      <c r="F33" s="76">
        <v>26499</v>
      </c>
      <c r="G33" s="75">
        <f>F33/E33</f>
        <v>0.46114891321372015</v>
      </c>
      <c r="H33" s="15"/>
    </row>
    <row r="34" spans="1:8" ht="15.75" x14ac:dyDescent="0.25">
      <c r="A34" s="70" t="s">
        <v>27</v>
      </c>
      <c r="B34" s="13"/>
      <c r="C34" s="14"/>
      <c r="D34" s="73"/>
      <c r="E34" s="76"/>
      <c r="F34" s="76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30</v>
      </c>
      <c r="E39" s="82">
        <f>SUM(E9:E38)</f>
        <v>11736363</v>
      </c>
      <c r="F39" s="82">
        <f>SUM(F9:F38)</f>
        <v>1636889.5</v>
      </c>
      <c r="G39" s="83">
        <f>F39/E39</f>
        <v>0.13947161484354226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94</v>
      </c>
      <c r="E44" s="74">
        <v>10858540.9</v>
      </c>
      <c r="F44" s="74">
        <v>645483.32999999996</v>
      </c>
      <c r="G44" s="75">
        <f t="shared" ref="G44:G50" si="1">1-(+F44/E44)</f>
        <v>0.94055524255565492</v>
      </c>
      <c r="H44" s="15"/>
    </row>
    <row r="45" spans="1:8" ht="15.75" x14ac:dyDescent="0.25">
      <c r="A45" s="27" t="s">
        <v>34</v>
      </c>
      <c r="B45" s="28"/>
      <c r="C45" s="14"/>
      <c r="D45" s="73">
        <v>7</v>
      </c>
      <c r="E45" s="74">
        <v>4923162.33</v>
      </c>
      <c r="F45" s="74">
        <v>563691.23</v>
      </c>
      <c r="G45" s="75">
        <f t="shared" si="1"/>
        <v>0.88550220524619594</v>
      </c>
      <c r="H45" s="15"/>
    </row>
    <row r="46" spans="1:8" ht="15.75" x14ac:dyDescent="0.25">
      <c r="A46" s="27" t="s">
        <v>35</v>
      </c>
      <c r="B46" s="28"/>
      <c r="C46" s="14"/>
      <c r="D46" s="73">
        <v>78</v>
      </c>
      <c r="E46" s="74">
        <v>6787209.5</v>
      </c>
      <c r="F46" s="74">
        <v>453077.92</v>
      </c>
      <c r="G46" s="75">
        <f t="shared" si="1"/>
        <v>0.93324533153131639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1440962.5</v>
      </c>
      <c r="F47" s="74">
        <v>58777.01</v>
      </c>
      <c r="G47" s="75">
        <f t="shared" si="1"/>
        <v>0.95920989616315488</v>
      </c>
      <c r="H47" s="15"/>
    </row>
    <row r="48" spans="1:8" ht="15.75" x14ac:dyDescent="0.25">
      <c r="A48" s="27" t="s">
        <v>37</v>
      </c>
      <c r="B48" s="28"/>
      <c r="C48" s="14"/>
      <c r="D48" s="73">
        <v>115</v>
      </c>
      <c r="E48" s="74">
        <v>13888005.640000001</v>
      </c>
      <c r="F48" s="74">
        <v>1029058.42</v>
      </c>
      <c r="G48" s="75">
        <f t="shared" si="1"/>
        <v>0.92590308164650192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1709436</v>
      </c>
      <c r="F49" s="74">
        <v>48547</v>
      </c>
      <c r="G49" s="75">
        <f t="shared" si="1"/>
        <v>0.97160057469247163</v>
      </c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1290833.8500000001</v>
      </c>
      <c r="F50" s="74">
        <v>79439.350000000006</v>
      </c>
      <c r="G50" s="75">
        <f t="shared" si="1"/>
        <v>0.93845888841542235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>
        <v>3</v>
      </c>
      <c r="E52" s="74">
        <v>203225</v>
      </c>
      <c r="F52" s="74">
        <v>-20275</v>
      </c>
      <c r="G52" s="75">
        <f>1-(+F52/E52)</f>
        <v>1.0997662689137655</v>
      </c>
      <c r="H52" s="15"/>
    </row>
    <row r="53" spans="1:8" ht="15.75" x14ac:dyDescent="0.25">
      <c r="A53" s="29" t="s">
        <v>61</v>
      </c>
      <c r="B53" s="30"/>
      <c r="C53" s="14"/>
      <c r="D53" s="73">
        <v>817</v>
      </c>
      <c r="E53" s="74">
        <v>84210488.569999993</v>
      </c>
      <c r="F53" s="74">
        <v>9245189.0399999991</v>
      </c>
      <c r="G53" s="75">
        <f>1-(+F53/E53)</f>
        <v>0.89021333094018407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14"/>
      <c r="D58" s="77"/>
      <c r="E58" s="78"/>
      <c r="F58" s="76"/>
      <c r="G58" s="79"/>
      <c r="H58" s="15"/>
    </row>
    <row r="59" spans="1:8" ht="15.75" x14ac:dyDescent="0.25">
      <c r="A59" s="32"/>
      <c r="B59" s="18"/>
      <c r="C59" s="14"/>
      <c r="D59" s="77"/>
      <c r="E59" s="80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1139</v>
      </c>
      <c r="E60" s="82">
        <f>SUM(E44:E59)</f>
        <v>125311864.28999999</v>
      </c>
      <c r="F60" s="82">
        <f>SUM(F44:F59)</f>
        <v>12102988.299999999</v>
      </c>
      <c r="G60" s="83">
        <f>1-(+F60/E60)</f>
        <v>0.90341705976067077</v>
      </c>
      <c r="H60" s="15"/>
    </row>
    <row r="61" spans="1:8" x14ac:dyDescent="0.2">
      <c r="A61" s="33"/>
      <c r="B61" s="33"/>
      <c r="C61" s="33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6"/>
      <c r="D62" s="36"/>
      <c r="E62" s="36"/>
      <c r="F62" s="37">
        <f>F60+F39</f>
        <v>13739877.799999999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81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307535</v>
      </c>
      <c r="F10" s="74">
        <v>56187</v>
      </c>
      <c r="G10" s="104">
        <f>F10/E10</f>
        <v>0.1827011559659876</v>
      </c>
      <c r="H10" s="15"/>
    </row>
    <row r="11" spans="1:8" ht="15.75" x14ac:dyDescent="0.25">
      <c r="A11" s="93" t="s">
        <v>125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47846</v>
      </c>
      <c r="F12" s="74">
        <v>11361</v>
      </c>
      <c r="G12" s="104">
        <f>F12/E12</f>
        <v>0.23744931655728796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109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111</v>
      </c>
      <c r="B15" s="13"/>
      <c r="C15" s="14"/>
      <c r="D15" s="73">
        <v>13</v>
      </c>
      <c r="E15" s="74">
        <v>2987039</v>
      </c>
      <c r="F15" s="74">
        <v>597289</v>
      </c>
      <c r="G15" s="104">
        <f>F15/E15</f>
        <v>0.19996022817244768</v>
      </c>
      <c r="H15" s="15"/>
    </row>
    <row r="16" spans="1:8" ht="15.75" x14ac:dyDescent="0.25">
      <c r="A16" s="93" t="s">
        <v>106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79</v>
      </c>
      <c r="B17" s="13"/>
      <c r="C17" s="14"/>
      <c r="D17" s="73">
        <v>1</v>
      </c>
      <c r="E17" s="74">
        <v>108231</v>
      </c>
      <c r="F17" s="74">
        <v>770</v>
      </c>
      <c r="G17" s="104">
        <f>F17/E17</f>
        <v>7.1144126913730817E-3</v>
      </c>
      <c r="H17" s="15"/>
    </row>
    <row r="18" spans="1:8" ht="15.75" x14ac:dyDescent="0.25">
      <c r="A18" s="70" t="s">
        <v>117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93" t="s">
        <v>15</v>
      </c>
      <c r="B19" s="13"/>
      <c r="C19" s="14"/>
      <c r="D19" s="73">
        <v>1</v>
      </c>
      <c r="E19" s="74">
        <v>860429</v>
      </c>
      <c r="F19" s="74">
        <v>206881</v>
      </c>
      <c r="G19" s="104">
        <f>F19/E19</f>
        <v>0.24043936222512258</v>
      </c>
      <c r="H19" s="15"/>
    </row>
    <row r="20" spans="1:8" ht="15.75" x14ac:dyDescent="0.25">
      <c r="A20" s="93" t="s">
        <v>59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100</v>
      </c>
      <c r="B21" s="13"/>
      <c r="C21" s="14"/>
      <c r="D21" s="73">
        <v>1</v>
      </c>
      <c r="E21" s="74">
        <v>79555</v>
      </c>
      <c r="F21" s="74">
        <v>12889</v>
      </c>
      <c r="G21" s="104">
        <f>F21/E21</f>
        <v>0.1620137012129973</v>
      </c>
      <c r="H21" s="15"/>
    </row>
    <row r="22" spans="1:8" ht="15.75" x14ac:dyDescent="0.25">
      <c r="A22" s="93" t="s">
        <v>128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118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677238</v>
      </c>
      <c r="F25" s="74">
        <v>123144</v>
      </c>
      <c r="G25" s="104">
        <f>F25/E25</f>
        <v>0.1818326792058331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111993</v>
      </c>
      <c r="F29" s="74">
        <v>19236.46</v>
      </c>
      <c r="G29" s="104">
        <f t="shared" ref="G29:G34" si="0">F29/E29</f>
        <v>0.17176484244550999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80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113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286834</v>
      </c>
      <c r="F33" s="74">
        <v>68094.5</v>
      </c>
      <c r="G33" s="104">
        <f t="shared" si="0"/>
        <v>0.2374003779189357</v>
      </c>
      <c r="H33" s="15"/>
    </row>
    <row r="34" spans="1:8" ht="15.75" x14ac:dyDescent="0.25">
      <c r="A34" s="70" t="s">
        <v>77</v>
      </c>
      <c r="B34" s="13"/>
      <c r="C34" s="14"/>
      <c r="D34" s="73">
        <v>1</v>
      </c>
      <c r="E34" s="74">
        <v>724364</v>
      </c>
      <c r="F34" s="74">
        <v>119266</v>
      </c>
      <c r="G34" s="104">
        <f t="shared" si="0"/>
        <v>0.16464926473430486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26</v>
      </c>
      <c r="E39" s="82">
        <f>SUM(E9:E38)</f>
        <v>6191064</v>
      </c>
      <c r="F39" s="82">
        <f>SUM(F9:F38)</f>
        <v>1215117.96</v>
      </c>
      <c r="G39" s="106">
        <f>F39/E39</f>
        <v>0.19626964928807067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14"/>
      <c r="D42" s="89"/>
      <c r="E42" s="25" t="s">
        <v>141</v>
      </c>
      <c r="F42" s="25" t="s">
        <v>141</v>
      </c>
      <c r="G42" s="108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142</v>
      </c>
      <c r="F43" s="88" t="s">
        <v>8</v>
      </c>
      <c r="G43" s="109" t="s">
        <v>143</v>
      </c>
      <c r="H43" s="15"/>
    </row>
    <row r="44" spans="1:8" ht="15.75" x14ac:dyDescent="0.25">
      <c r="A44" s="27" t="s">
        <v>33</v>
      </c>
      <c r="B44" s="28"/>
      <c r="C44" s="14"/>
      <c r="D44" s="73">
        <v>44</v>
      </c>
      <c r="E44" s="111">
        <v>6561895.9000000004</v>
      </c>
      <c r="F44" s="74">
        <v>338105.11</v>
      </c>
      <c r="G44" s="104">
        <f>1-(+F44/E44)</f>
        <v>0.94847447823730335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111">
        <v>2074191.83</v>
      </c>
      <c r="F45" s="74">
        <v>212322.95</v>
      </c>
      <c r="G45" s="104">
        <f>1-(+F45/E45)</f>
        <v>0.8976358179947127</v>
      </c>
      <c r="H45" s="15"/>
    </row>
    <row r="46" spans="1:8" ht="15.75" x14ac:dyDescent="0.25">
      <c r="A46" s="27" t="s">
        <v>35</v>
      </c>
      <c r="B46" s="28"/>
      <c r="C46" s="14"/>
      <c r="D46" s="73">
        <v>115</v>
      </c>
      <c r="E46" s="111">
        <v>5957346</v>
      </c>
      <c r="F46" s="74">
        <v>473108.78</v>
      </c>
      <c r="G46" s="104">
        <f>1-(+F46/E46)</f>
        <v>0.92058396809586007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111">
        <v>2067441.25</v>
      </c>
      <c r="F47" s="74">
        <v>32927</v>
      </c>
      <c r="G47" s="104">
        <f>1-(+F47/E47)</f>
        <v>0.98407354985298856</v>
      </c>
      <c r="H47" s="15"/>
    </row>
    <row r="48" spans="1:8" ht="15.75" x14ac:dyDescent="0.25">
      <c r="A48" s="27" t="s">
        <v>37</v>
      </c>
      <c r="B48" s="28"/>
      <c r="C48" s="14"/>
      <c r="D48" s="73">
        <v>86</v>
      </c>
      <c r="E48" s="111">
        <v>17610624.32</v>
      </c>
      <c r="F48" s="74">
        <v>1305888.3400000001</v>
      </c>
      <c r="G48" s="104">
        <f t="shared" ref="G48:G54" si="1">1-(+F48/E48)</f>
        <v>0.92584656192359227</v>
      </c>
      <c r="H48" s="15"/>
    </row>
    <row r="49" spans="1:8" ht="15.75" x14ac:dyDescent="0.25">
      <c r="A49" s="27" t="s">
        <v>38</v>
      </c>
      <c r="B49" s="28"/>
      <c r="C49" s="14"/>
      <c r="D49" s="73">
        <v>3</v>
      </c>
      <c r="E49" s="111">
        <v>1525988</v>
      </c>
      <c r="F49" s="74">
        <v>48483</v>
      </c>
      <c r="G49" s="104">
        <f t="shared" si="1"/>
        <v>0.96822845264838253</v>
      </c>
      <c r="H49" s="2"/>
    </row>
    <row r="50" spans="1:8" ht="15.75" x14ac:dyDescent="0.25">
      <c r="A50" s="27" t="s">
        <v>39</v>
      </c>
      <c r="B50" s="28"/>
      <c r="C50" s="21"/>
      <c r="D50" s="73">
        <v>10</v>
      </c>
      <c r="E50" s="111">
        <v>1037550</v>
      </c>
      <c r="F50" s="74">
        <v>123010</v>
      </c>
      <c r="G50" s="104">
        <f t="shared" si="1"/>
        <v>0.88144185822370003</v>
      </c>
      <c r="H50" s="2"/>
    </row>
    <row r="51" spans="1:8" ht="15.75" x14ac:dyDescent="0.2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 x14ac:dyDescent="0.25">
      <c r="A52" s="54" t="s">
        <v>41</v>
      </c>
      <c r="B52" s="28"/>
      <c r="C52" s="36"/>
      <c r="D52" s="73">
        <v>4</v>
      </c>
      <c r="E52" s="111">
        <v>152775</v>
      </c>
      <c r="F52" s="74">
        <v>15127</v>
      </c>
      <c r="G52" s="104">
        <f t="shared" si="1"/>
        <v>0.90098510882016036</v>
      </c>
      <c r="H52" s="2"/>
    </row>
    <row r="53" spans="1:8" ht="18" x14ac:dyDescent="0.25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.75" x14ac:dyDescent="0.25">
      <c r="A54" s="27" t="s">
        <v>101</v>
      </c>
      <c r="B54" s="28"/>
      <c r="C54" s="40"/>
      <c r="D54" s="73">
        <v>953</v>
      </c>
      <c r="E54" s="111">
        <v>88816306.870000005</v>
      </c>
      <c r="F54" s="74">
        <v>10227059.68</v>
      </c>
      <c r="G54" s="104">
        <f t="shared" si="1"/>
        <v>0.88485155440014751</v>
      </c>
      <c r="H54" s="2"/>
    </row>
    <row r="55" spans="1:8" ht="15.75" x14ac:dyDescent="0.25">
      <c r="A55" s="71" t="s">
        <v>102</v>
      </c>
      <c r="B55" s="30"/>
      <c r="C55" s="40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 x14ac:dyDescent="0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 x14ac:dyDescent="0.25">
      <c r="A60" s="32"/>
      <c r="B60" s="18"/>
      <c r="C60" s="39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9"/>
      <c r="D61" s="81">
        <f>SUM(D44:D57)</f>
        <v>1226</v>
      </c>
      <c r="E61" s="82">
        <f>SUM(E44:E60)</f>
        <v>125804119.17</v>
      </c>
      <c r="F61" s="82">
        <f>SUM(F44:F60)</f>
        <v>12776031.859999999</v>
      </c>
      <c r="G61" s="110">
        <f>1-(+F61/E61)</f>
        <v>0.89844504341916132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13991149.82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99">
        <v>149866</v>
      </c>
      <c r="F10" s="74">
        <v>32274.5</v>
      </c>
      <c r="G10" s="104">
        <f>F10/E10</f>
        <v>0.21535571777454526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7</v>
      </c>
      <c r="E13" s="99">
        <v>1020473</v>
      </c>
      <c r="F13" s="74">
        <v>429185</v>
      </c>
      <c r="G13" s="104">
        <f t="shared" ref="G13:G18" si="0">F13/E13</f>
        <v>0.42057457669139703</v>
      </c>
      <c r="H13" s="15"/>
    </row>
    <row r="14" spans="1:8" ht="15.75" x14ac:dyDescent="0.25">
      <c r="A14" s="93" t="s">
        <v>126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116</v>
      </c>
      <c r="B15" s="13"/>
      <c r="C15" s="14"/>
      <c r="D15" s="73">
        <v>2</v>
      </c>
      <c r="E15" s="99">
        <v>179940</v>
      </c>
      <c r="F15" s="74">
        <v>56189</v>
      </c>
      <c r="G15" s="104">
        <f t="shared" si="0"/>
        <v>0.31226519951094811</v>
      </c>
      <c r="H15" s="15"/>
    </row>
    <row r="16" spans="1:8" ht="15.75" x14ac:dyDescent="0.25">
      <c r="A16" s="93" t="s">
        <v>124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55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333449</v>
      </c>
      <c r="F18" s="74">
        <v>27740</v>
      </c>
      <c r="G18" s="104">
        <f t="shared" si="0"/>
        <v>8.3191132676961099E-2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132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100</v>
      </c>
      <c r="B22" s="13"/>
      <c r="C22" s="14"/>
      <c r="D22" s="73">
        <v>1</v>
      </c>
      <c r="E22" s="99">
        <v>79183</v>
      </c>
      <c r="F22" s="74">
        <v>21978.5</v>
      </c>
      <c r="G22" s="104">
        <f>F22/E22</f>
        <v>0.27756589166866624</v>
      </c>
      <c r="H22" s="15"/>
    </row>
    <row r="23" spans="1:8" ht="15.75" x14ac:dyDescent="0.25">
      <c r="A23" s="93" t="s">
        <v>71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159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108</v>
      </c>
      <c r="B30" s="13"/>
      <c r="C30" s="14"/>
      <c r="D30" s="73">
        <v>1</v>
      </c>
      <c r="E30" s="74">
        <v>232306</v>
      </c>
      <c r="F30" s="74">
        <v>50366</v>
      </c>
      <c r="G30" s="104">
        <f>F30/E30</f>
        <v>0.21680886417053369</v>
      </c>
      <c r="H30" s="15"/>
    </row>
    <row r="31" spans="1:8" ht="15.75" x14ac:dyDescent="0.25">
      <c r="A31" s="70" t="s">
        <v>76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158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77</v>
      </c>
      <c r="B34" s="13"/>
      <c r="C34" s="14"/>
      <c r="D34" s="73">
        <v>2</v>
      </c>
      <c r="E34" s="74">
        <v>285070</v>
      </c>
      <c r="F34" s="74">
        <v>59487.5</v>
      </c>
      <c r="G34" s="104">
        <f>F34/E34</f>
        <v>0.2086768162205774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2280287</v>
      </c>
      <c r="F39" s="82">
        <f>SUM(F9:F38)</f>
        <v>677220.5</v>
      </c>
      <c r="G39" s="106">
        <f>F39/E39</f>
        <v>0.29698915092705436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109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2624792.6</v>
      </c>
      <c r="F44" s="74">
        <v>151662.65</v>
      </c>
      <c r="G44" s="104">
        <f>1-(+F44/E44)</f>
        <v>0.94221918714644348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104"/>
      <c r="H45" s="15"/>
    </row>
    <row r="46" spans="1:8" ht="15.75" x14ac:dyDescent="0.25">
      <c r="A46" s="27" t="s">
        <v>35</v>
      </c>
      <c r="B46" s="28"/>
      <c r="C46" s="14"/>
      <c r="D46" s="73">
        <v>102</v>
      </c>
      <c r="E46" s="74">
        <v>6948666</v>
      </c>
      <c r="F46" s="74">
        <v>547674.44999999995</v>
      </c>
      <c r="G46" s="104">
        <f t="shared" ref="G46:G52" si="1">1-(+F46/E46)</f>
        <v>0.92118279249571067</v>
      </c>
      <c r="H46" s="15"/>
    </row>
    <row r="47" spans="1:8" ht="15.75" x14ac:dyDescent="0.25">
      <c r="A47" s="27" t="s">
        <v>36</v>
      </c>
      <c r="B47" s="28"/>
      <c r="C47" s="14"/>
      <c r="D47" s="73">
        <v>34</v>
      </c>
      <c r="E47" s="74">
        <v>3288155.5</v>
      </c>
      <c r="F47" s="74">
        <v>199247.58</v>
      </c>
      <c r="G47" s="104">
        <f t="shared" si="1"/>
        <v>0.93940445334778111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8370212</v>
      </c>
      <c r="F48" s="74">
        <v>741660.95</v>
      </c>
      <c r="G48" s="104">
        <f t="shared" si="1"/>
        <v>0.91139281179497011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1062744</v>
      </c>
      <c r="F49" s="74">
        <v>36752</v>
      </c>
      <c r="G49" s="104">
        <f t="shared" si="1"/>
        <v>0.9654178240479363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1714905</v>
      </c>
      <c r="F50" s="74">
        <v>112720</v>
      </c>
      <c r="G50" s="104">
        <f t="shared" si="1"/>
        <v>0.93427041148051937</v>
      </c>
      <c r="H50" s="15"/>
    </row>
    <row r="51" spans="1:8" ht="15.75" x14ac:dyDescent="0.25">
      <c r="A51" s="27" t="s">
        <v>40</v>
      </c>
      <c r="B51" s="28"/>
      <c r="C51" s="14"/>
      <c r="D51" s="73">
        <v>1</v>
      </c>
      <c r="E51" s="74">
        <v>154040</v>
      </c>
      <c r="F51" s="74">
        <v>14060</v>
      </c>
      <c r="G51" s="104">
        <f t="shared" si="1"/>
        <v>0.90872500649182031</v>
      </c>
      <c r="H51" s="15"/>
    </row>
    <row r="52" spans="1:8" ht="15.75" x14ac:dyDescent="0.25">
      <c r="A52" s="54" t="s">
        <v>41</v>
      </c>
      <c r="B52" s="28"/>
      <c r="C52" s="14"/>
      <c r="D52" s="73">
        <v>1</v>
      </c>
      <c r="E52" s="74">
        <v>664175</v>
      </c>
      <c r="F52" s="74">
        <v>64950</v>
      </c>
      <c r="G52" s="104">
        <f t="shared" si="1"/>
        <v>0.90220950803628563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101</v>
      </c>
      <c r="B54" s="28"/>
      <c r="C54" s="14"/>
      <c r="D54" s="73">
        <v>590</v>
      </c>
      <c r="E54" s="74">
        <v>41357945.740000002</v>
      </c>
      <c r="F54" s="74">
        <v>4717393.13</v>
      </c>
      <c r="G54" s="104">
        <f>1-(+F54/E54)</f>
        <v>0.88593744090540028</v>
      </c>
      <c r="H54" s="15"/>
    </row>
    <row r="55" spans="1:8" ht="15.75" x14ac:dyDescent="0.25">
      <c r="A55" s="71" t="s">
        <v>102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15"/>
    </row>
    <row r="59" spans="1:8" x14ac:dyDescent="0.2">
      <c r="A59" s="16" t="s">
        <v>30</v>
      </c>
      <c r="B59" s="28"/>
      <c r="C59" s="21"/>
      <c r="D59" s="77"/>
      <c r="E59" s="95"/>
      <c r="F59" s="74">
        <v>-0.01</v>
      </c>
      <c r="G59" s="105"/>
      <c r="H59" s="15"/>
    </row>
    <row r="60" spans="1:8" ht="15.75" x14ac:dyDescent="0.25">
      <c r="A60" s="32"/>
      <c r="B60" s="18"/>
      <c r="C60" s="33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6"/>
      <c r="D61" s="81">
        <f>SUM(D44:D57)</f>
        <v>835</v>
      </c>
      <c r="E61" s="82">
        <f>SUM(E44:E60)</f>
        <v>66185635.840000004</v>
      </c>
      <c r="F61" s="82">
        <f>SUM(F44:F60)</f>
        <v>6586120.75</v>
      </c>
      <c r="G61" s="110">
        <f>1-(+F61/E61)</f>
        <v>0.90049017938089204</v>
      </c>
      <c r="H61" s="2"/>
    </row>
    <row r="62" spans="1:8" ht="18" x14ac:dyDescent="0.25">
      <c r="A62" s="38"/>
      <c r="B62" s="39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40"/>
      <c r="C63" s="40"/>
      <c r="D63" s="36"/>
      <c r="E63" s="36"/>
      <c r="F63" s="37">
        <f>F61+F27</f>
        <v>6586120.75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50</v>
      </c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99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106028</v>
      </c>
      <c r="F17" s="74">
        <v>27907.5</v>
      </c>
      <c r="G17" s="75">
        <f>F17/E17</f>
        <v>0.26320877504055534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142420</v>
      </c>
      <c r="F18" s="74">
        <v>23459</v>
      </c>
      <c r="G18" s="75">
        <f>F18/E18</f>
        <v>0.16471703412442074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135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115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>
        <v>1</v>
      </c>
      <c r="E31" s="74">
        <v>11057</v>
      </c>
      <c r="F31" s="74">
        <v>5012</v>
      </c>
      <c r="G31" s="75">
        <f>F31/E31</f>
        <v>0.45328751017455005</v>
      </c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122</v>
      </c>
      <c r="B33" s="13"/>
      <c r="C33" s="14"/>
      <c r="D33" s="73">
        <v>3</v>
      </c>
      <c r="E33" s="74">
        <v>284060</v>
      </c>
      <c r="F33" s="74">
        <v>34344.5</v>
      </c>
      <c r="G33" s="75">
        <f>F33/E33</f>
        <v>0.12090579455044709</v>
      </c>
      <c r="H33" s="15"/>
    </row>
    <row r="34" spans="1:8" ht="15.75" x14ac:dyDescent="0.25">
      <c r="A34" s="70" t="s">
        <v>138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543565</v>
      </c>
      <c r="F39" s="82">
        <f>SUM(F9:F38)</f>
        <v>90723</v>
      </c>
      <c r="G39" s="83">
        <f>F39/E39</f>
        <v>0.16690368217232529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36</v>
      </c>
      <c r="E44" s="74">
        <v>2235328.7999999998</v>
      </c>
      <c r="F44" s="74">
        <v>148799.29999999999</v>
      </c>
      <c r="G44" s="75">
        <f>1-(+F44/E44)</f>
        <v>0.93343292494598562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2583926.5</v>
      </c>
      <c r="F46" s="74">
        <v>235267</v>
      </c>
      <c r="G46" s="75">
        <f>1-(+F46/E46)</f>
        <v>0.90894980952438087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37</v>
      </c>
      <c r="E48" s="74">
        <v>3683759.53</v>
      </c>
      <c r="F48" s="74">
        <v>308157.45</v>
      </c>
      <c r="G48" s="75">
        <f>1-(+F48/E48)</f>
        <v>0.91634702333569529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203850</v>
      </c>
      <c r="F50" s="74">
        <v>20460</v>
      </c>
      <c r="G50" s="75">
        <f>1-(+F50/E50)</f>
        <v>0.89963208241353931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322</v>
      </c>
      <c r="E53" s="113">
        <v>22887806.960000001</v>
      </c>
      <c r="F53" s="113">
        <v>2814436.61</v>
      </c>
      <c r="G53" s="75">
        <f>1-(+F53/E53)</f>
        <v>0.87703336475536231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446</v>
      </c>
      <c r="E60" s="82">
        <f>SUM(E44:E59)</f>
        <v>31594671.789999999</v>
      </c>
      <c r="F60" s="82">
        <f>SUM(F44:F59)</f>
        <v>3527120.36</v>
      </c>
      <c r="G60" s="83">
        <f>1-(F60/E60)</f>
        <v>0.88836344357543329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3617843.36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JUNE 2021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154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467304</v>
      </c>
      <c r="F15" s="74">
        <v>171479</v>
      </c>
      <c r="G15" s="75">
        <f>F15/E15</f>
        <v>0.36695384589046959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100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446505</v>
      </c>
      <c r="F19" s="74">
        <v>100234</v>
      </c>
      <c r="G19" s="75">
        <f>F19/E19</f>
        <v>0.22448572804335898</v>
      </c>
      <c r="H19" s="66"/>
    </row>
    <row r="20" spans="1:8" ht="15.75" x14ac:dyDescent="0.25">
      <c r="A20" s="93" t="s">
        <v>94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95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107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939440</v>
      </c>
      <c r="F24" s="74">
        <v>154347.5</v>
      </c>
      <c r="G24" s="75">
        <f>F24/E24</f>
        <v>0.16429734735587159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17753</v>
      </c>
      <c r="F26" s="74">
        <v>17753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96</v>
      </c>
      <c r="B29" s="13"/>
      <c r="C29" s="14"/>
      <c r="D29" s="73">
        <v>1</v>
      </c>
      <c r="E29" s="74">
        <v>74380</v>
      </c>
      <c r="F29" s="74">
        <v>32184</v>
      </c>
      <c r="G29" s="75">
        <f>F29/E29</f>
        <v>0.43269696154880344</v>
      </c>
      <c r="H29" s="66"/>
    </row>
    <row r="30" spans="1:8" ht="15.75" x14ac:dyDescent="0.25">
      <c r="A30" s="70" t="s">
        <v>122</v>
      </c>
      <c r="B30" s="13"/>
      <c r="C30" s="14"/>
      <c r="D30" s="73">
        <v>11</v>
      </c>
      <c r="E30" s="74">
        <v>1031464</v>
      </c>
      <c r="F30" s="74">
        <v>195981</v>
      </c>
      <c r="G30" s="75">
        <f>F30/E30</f>
        <v>0.19000275336802835</v>
      </c>
      <c r="H30" s="66"/>
    </row>
    <row r="31" spans="1:8" ht="15.75" x14ac:dyDescent="0.25">
      <c r="A31" s="70" t="s">
        <v>131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98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136</v>
      </c>
      <c r="B34" s="13"/>
      <c r="C34" s="14"/>
      <c r="D34" s="73">
        <v>1</v>
      </c>
      <c r="E34" s="74">
        <v>74442</v>
      </c>
      <c r="F34" s="74">
        <v>31480.5</v>
      </c>
      <c r="G34" s="75">
        <f>F34/E34</f>
        <v>0.42288627387764971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3051288</v>
      </c>
      <c r="F39" s="82">
        <f>SUM(F9:F38)</f>
        <v>703459</v>
      </c>
      <c r="G39" s="83">
        <f>F39/E39</f>
        <v>0.23054493708886215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475304.5</v>
      </c>
      <c r="F44" s="74">
        <v>46154.35</v>
      </c>
      <c r="G44" s="75">
        <f>1-(+F44/E44)</f>
        <v>0.90289519665814233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4393556</v>
      </c>
      <c r="F46" s="74">
        <v>357972.95</v>
      </c>
      <c r="G46" s="75">
        <f t="shared" ref="G46:G52" si="0">1-(+F46/E46)</f>
        <v>0.91852318486437867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1943500.75</v>
      </c>
      <c r="F47" s="74">
        <v>72282.25</v>
      </c>
      <c r="G47" s="75">
        <f t="shared" si="0"/>
        <v>0.96280822119569542</v>
      </c>
      <c r="H47" s="66"/>
    </row>
    <row r="48" spans="1:8" ht="15.75" x14ac:dyDescent="0.25">
      <c r="A48" s="27" t="s">
        <v>37</v>
      </c>
      <c r="B48" s="28"/>
      <c r="C48" s="14"/>
      <c r="D48" s="73">
        <v>105</v>
      </c>
      <c r="E48" s="74">
        <v>5614646</v>
      </c>
      <c r="F48" s="74">
        <v>533808.28</v>
      </c>
      <c r="G48" s="75">
        <f t="shared" si="0"/>
        <v>0.9049257459864789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1702600</v>
      </c>
      <c r="F50" s="74">
        <v>152960</v>
      </c>
      <c r="G50" s="75">
        <f t="shared" si="0"/>
        <v>0.9101609303418301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663330</v>
      </c>
      <c r="F51" s="74">
        <v>32300</v>
      </c>
      <c r="G51" s="75">
        <f t="shared" si="0"/>
        <v>0.95130628797129635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655025</v>
      </c>
      <c r="F52" s="74">
        <v>4325</v>
      </c>
      <c r="G52" s="75">
        <f t="shared" si="0"/>
        <v>0.99339719858020681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575</v>
      </c>
      <c r="E54" s="74">
        <v>37628224.759999998</v>
      </c>
      <c r="F54" s="74">
        <v>4261030.72</v>
      </c>
      <c r="G54" s="75">
        <f>1-(+F54/E54)</f>
        <v>0.88675971967379097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1228101.21</v>
      </c>
      <c r="F55" s="74">
        <v>81751.91</v>
      </c>
      <c r="G55" s="75">
        <f>1-(+F55/E55)</f>
        <v>0.93343226980453831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842</v>
      </c>
      <c r="E61" s="82">
        <f>SUM(E44:E60)</f>
        <v>54304288.219999999</v>
      </c>
      <c r="F61" s="82">
        <f>SUM(F44:F60)</f>
        <v>5542585.46</v>
      </c>
      <c r="G61" s="83">
        <f>1-(F61/E61)</f>
        <v>0.8979346633262989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6246044.46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A23" sqref="A23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84</v>
      </c>
      <c r="B3" s="36"/>
      <c r="C3" s="21"/>
      <c r="D3" s="21"/>
    </row>
    <row r="4" spans="1:4" ht="23.25" x14ac:dyDescent="0.35">
      <c r="A4" s="56" t="str">
        <f>ARG!$A$3</f>
        <v>MONTH ENDED:  JUNE 2021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85</v>
      </c>
      <c r="B6" s="126">
        <f>+ARG!$D$39+CARUTHERSVILLE!$D$39+HOLLYWOOD!$D$40+HARKC!$D$40+CASINOKC!$D$39+AMERKC!$D$39+LAGRANGE!$D$39+AMERSC!$D$39+RIVERCITY!$D$39+LUMIERE!$D$39+ISLEBV!$D$39+STJO!$D$39+CAPE!$D$39</f>
        <v>447</v>
      </c>
      <c r="C6" s="58"/>
      <c r="D6" s="21"/>
    </row>
    <row r="7" spans="1:4" ht="21.75" thickTop="1" thickBot="1" x14ac:dyDescent="0.35">
      <c r="A7" s="127" t="s">
        <v>86</v>
      </c>
      <c r="B7" s="135">
        <f>+ARG!$E$39+CARUTHERSVILLE!$E$39+HOLLYWOOD!$E$40+HARKC!$E$40+CASINOKC!$E$39+AMERKC!$E$39+LAGRANGE!$E$39+AMERSC!$E$39+RIVERCITY!$E$39+LUMIERE!$E$39+ISLEBV!$E$39+STJO!$E$39+CAPE!$E$39</f>
        <v>101073716</v>
      </c>
      <c r="C7" s="58"/>
      <c r="D7" s="21"/>
    </row>
    <row r="8" spans="1:4" ht="21" thickTop="1" x14ac:dyDescent="0.3">
      <c r="A8" s="127" t="s">
        <v>87</v>
      </c>
      <c r="B8" s="135">
        <f>+ARG!$F$39+CARUTHERSVILLE!$F$39+HOLLYWOOD!$F$40+HARKC!$F$40+CASINOKC!$F$39+AMERKC!$F$39+LAGRANGE!$F$39+AMERSC!$F$39+RIVERCITY!$F$39+LUMIERE!$F$39+ISLEBV!$F$39+STJO!$F$39+CAPE!$F$39</f>
        <v>20383086.720000003</v>
      </c>
      <c r="C8" s="58"/>
      <c r="D8" s="21"/>
    </row>
    <row r="9" spans="1:4" ht="20.25" x14ac:dyDescent="0.3">
      <c r="A9" s="127" t="s">
        <v>88</v>
      </c>
      <c r="B9" s="115">
        <f>B8/B7</f>
        <v>0.20166555190273208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151</v>
      </c>
      <c r="B11" s="126">
        <f>+AMERSC!$D$51</f>
        <v>28</v>
      </c>
      <c r="C11" s="58"/>
      <c r="D11" s="21"/>
    </row>
    <row r="12" spans="1:4" ht="21.75" thickTop="1" thickBot="1" x14ac:dyDescent="0.35">
      <c r="A12" s="127" t="s">
        <v>152</v>
      </c>
      <c r="B12" s="135">
        <f>AMERSC!$E$51</f>
        <v>4240786.88</v>
      </c>
      <c r="C12" s="58"/>
      <c r="D12" s="21"/>
    </row>
    <row r="13" spans="1:4" ht="21" thickTop="1" x14ac:dyDescent="0.3">
      <c r="A13" s="127" t="s">
        <v>153</v>
      </c>
      <c r="B13" s="135">
        <f>+AMERSC!$F$51</f>
        <v>180777.15</v>
      </c>
      <c r="C13" s="58"/>
      <c r="D13" s="21"/>
    </row>
    <row r="14" spans="1:4" ht="20.25" x14ac:dyDescent="0.3">
      <c r="A14" s="127" t="s">
        <v>92</v>
      </c>
      <c r="B14" s="115">
        <f>1-(B13/B12)</f>
        <v>0.95737179086915114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89</v>
      </c>
      <c r="B16" s="126">
        <f>+ARG!$D$60+CARUTHERSVILLE!$D$60+HOLLYWOOD!$D$62+HARKC!$D$62+CASINOKC!$D$62+AMERKC!$D$62+LAGRANGE!$D$60+AMERSC!$D$73+RIVERCITY!$D$61+LUMIERE!$D$61+ISLEBV!$D$61+STJO!$D$60+CAPE!$D$61</f>
        <v>14361</v>
      </c>
      <c r="C16" s="58"/>
      <c r="D16" s="21"/>
    </row>
    <row r="17" spans="1:4" ht="21.75" thickTop="1" thickBot="1" x14ac:dyDescent="0.35">
      <c r="A17" s="127" t="s">
        <v>90</v>
      </c>
      <c r="B17" s="135">
        <f>+ARG!$E$60+CARUTHERSVILLE!$E$60+HOLLYWOOD!$E$62+HARKC!$E$62+CASINOKC!$E$62+AMERKC!$E$62+LAGRANGE!$E$60+AMERSC!$E$73+RIVERCITY!$E$61+LUMIERE!$E$61+ISLEBV!$E$61+STJO!$E$60+CAPE!$E$61</f>
        <v>1397506166.6299999</v>
      </c>
      <c r="C17" s="58"/>
      <c r="D17" s="21"/>
    </row>
    <row r="18" spans="1:4" ht="21" thickTop="1" x14ac:dyDescent="0.3">
      <c r="A18" s="127" t="s">
        <v>91</v>
      </c>
      <c r="B18" s="135">
        <f>+ARG!$F$60+CARUTHERSVILLE!$F$60+HOLLYWOOD!$F$62+HARKC!$F$62+CASINOKC!$F$62+AMERKC!$F$62+LAGRANGE!$F$60+AMERSC!$F$73+RIVERCITY!$F$61+LUMIERE!$F$61+ISLEBV!$F$61+STJO!$F$60+CAPE!$F$61</f>
        <v>135242838.01000002</v>
      </c>
      <c r="C18" s="21"/>
      <c r="D18" s="21"/>
    </row>
    <row r="19" spans="1:4" ht="20.25" x14ac:dyDescent="0.3">
      <c r="A19" s="127" t="s">
        <v>92</v>
      </c>
      <c r="B19" s="115">
        <f>1-(B18/B17)</f>
        <v>0.90322558766511218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93</v>
      </c>
      <c r="B21" s="128">
        <f>B18+B8+B13</f>
        <v>155806701.88000003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144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155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117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120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127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380971</v>
      </c>
      <c r="F18" s="74">
        <v>108478.5</v>
      </c>
      <c r="G18" s="75">
        <f>F18/E18</f>
        <v>0.28474214572762757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113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13450</v>
      </c>
      <c r="F29" s="74">
        <v>4695</v>
      </c>
      <c r="G29" s="75">
        <f>F29/E29</f>
        <v>0.34907063197026023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323449</v>
      </c>
      <c r="F30" s="74">
        <v>132342</v>
      </c>
      <c r="G30" s="75">
        <f>F30/E30</f>
        <v>0.40915878546540568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122</v>
      </c>
      <c r="B32" s="13"/>
      <c r="C32" s="14"/>
      <c r="D32" s="73">
        <v>4</v>
      </c>
      <c r="E32" s="74">
        <v>794859</v>
      </c>
      <c r="F32" s="74">
        <v>144331.5</v>
      </c>
      <c r="G32" s="75">
        <f>F32/E32</f>
        <v>0.18158126158224289</v>
      </c>
      <c r="H32" s="15"/>
    </row>
    <row r="33" spans="1:8" ht="15.75" x14ac:dyDescent="0.25">
      <c r="A33" s="70" t="s">
        <v>100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12696</v>
      </c>
      <c r="F34" s="74">
        <v>4538.5</v>
      </c>
      <c r="G34" s="75">
        <f>F34/E34</f>
        <v>0.3574747952110901</v>
      </c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9</v>
      </c>
      <c r="E39" s="82">
        <f>SUM(E9:E38)</f>
        <v>1525425</v>
      </c>
      <c r="F39" s="82">
        <f>SUM(F9:F38)</f>
        <v>394385.5</v>
      </c>
      <c r="G39" s="83">
        <f>F39/E39</f>
        <v>0.25854139010439714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12</v>
      </c>
      <c r="E44" s="74">
        <v>227669.95</v>
      </c>
      <c r="F44" s="74">
        <v>23722.35</v>
      </c>
      <c r="G44" s="75">
        <f>1-(+F44/E44)</f>
        <v>0.89580377208322837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40</v>
      </c>
      <c r="E46" s="74">
        <v>1276177.75</v>
      </c>
      <c r="F46" s="74">
        <v>108440.25</v>
      </c>
      <c r="G46" s="75">
        <f>1-(+F46/E46)</f>
        <v>0.91502731496454937</v>
      </c>
      <c r="H46" s="15"/>
    </row>
    <row r="47" spans="1:8" ht="15.75" x14ac:dyDescent="0.25">
      <c r="A47" s="27" t="s">
        <v>36</v>
      </c>
      <c r="B47" s="28"/>
      <c r="C47" s="14"/>
      <c r="D47" s="73">
        <v>9</v>
      </c>
      <c r="E47" s="74">
        <v>753709.13</v>
      </c>
      <c r="F47" s="74">
        <v>51861.35</v>
      </c>
      <c r="G47" s="75">
        <f>1-(+F47/E47)</f>
        <v>0.93119182462337957</v>
      </c>
      <c r="H47" s="15"/>
    </row>
    <row r="48" spans="1:8" ht="15.75" x14ac:dyDescent="0.25">
      <c r="A48" s="27" t="s">
        <v>37</v>
      </c>
      <c r="B48" s="28"/>
      <c r="C48" s="14"/>
      <c r="D48" s="73">
        <v>43</v>
      </c>
      <c r="E48" s="74">
        <v>3220619.5</v>
      </c>
      <c r="F48" s="74">
        <v>252304</v>
      </c>
      <c r="G48" s="75">
        <f>1-(+F48/E48)</f>
        <v>0.92165979247160368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1002205</v>
      </c>
      <c r="F50" s="74">
        <v>69740</v>
      </c>
      <c r="G50" s="75">
        <f>1-(+F50/E50)</f>
        <v>0.93041343836839774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415</v>
      </c>
      <c r="E53" s="74">
        <v>30959998.109999999</v>
      </c>
      <c r="F53" s="74">
        <v>3442597.21</v>
      </c>
      <c r="G53" s="75">
        <f>1-(+F53/E53)</f>
        <v>0.88880499288893533</v>
      </c>
      <c r="H53" s="15"/>
    </row>
    <row r="54" spans="1:8" ht="15.75" x14ac:dyDescent="0.25">
      <c r="A54" s="29" t="s">
        <v>62</v>
      </c>
      <c r="B54" s="30"/>
      <c r="C54" s="14"/>
      <c r="D54" s="73">
        <v>8</v>
      </c>
      <c r="E54" s="74">
        <v>253618.33</v>
      </c>
      <c r="F54" s="74">
        <v>16579.64</v>
      </c>
      <c r="G54" s="75">
        <f>1-(+F54/E54)</f>
        <v>0.93462759572622378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530</v>
      </c>
      <c r="E60" s="82">
        <f>SUM(E44:E59)</f>
        <v>37693997.769999996</v>
      </c>
      <c r="F60" s="82">
        <f>SUM(F44:F59)</f>
        <v>3965244.8000000003</v>
      </c>
      <c r="G60" s="83">
        <f>1-(F60/E60)</f>
        <v>0.89480434460162595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4359630.3000000007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103</v>
      </c>
      <c r="B9" s="13"/>
      <c r="C9" s="14"/>
      <c r="D9" s="73">
        <v>5</v>
      </c>
      <c r="E9" s="74">
        <v>1045476</v>
      </c>
      <c r="F9" s="74">
        <v>161543</v>
      </c>
      <c r="G9" s="75">
        <f>F9/E9</f>
        <v>0.15451622036278212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106</v>
      </c>
      <c r="B11" s="13"/>
      <c r="C11" s="14"/>
      <c r="D11" s="73">
        <v>1</v>
      </c>
      <c r="E11" s="74">
        <v>912813</v>
      </c>
      <c r="F11" s="74">
        <v>214393</v>
      </c>
      <c r="G11" s="75">
        <f>F11/E11</f>
        <v>0.23487066901983211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74">
        <v>40231</v>
      </c>
      <c r="F12" s="74">
        <v>13599</v>
      </c>
      <c r="G12" s="75">
        <f>F12/E12</f>
        <v>0.33802291765056797</v>
      </c>
      <c r="H12" s="15"/>
    </row>
    <row r="13" spans="1:8" ht="15.75" x14ac:dyDescent="0.25">
      <c r="A13" s="93" t="s">
        <v>110</v>
      </c>
      <c r="B13" s="13"/>
      <c r="C13" s="14"/>
      <c r="D13" s="73">
        <v>3</v>
      </c>
      <c r="E13" s="74">
        <v>593119</v>
      </c>
      <c r="F13" s="74">
        <v>218236</v>
      </c>
      <c r="G13" s="75">
        <f>F13/E13</f>
        <v>0.36794639861478051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963407</v>
      </c>
      <c r="F17" s="74">
        <v>162893</v>
      </c>
      <c r="G17" s="75">
        <f t="shared" ref="G17:G25" si="0">F17/E17</f>
        <v>0.16908014992625131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880020</v>
      </c>
      <c r="F18" s="74">
        <v>364760</v>
      </c>
      <c r="G18" s="75">
        <f t="shared" si="0"/>
        <v>0.41449057975955089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>
        <v>1</v>
      </c>
      <c r="E20" s="74">
        <v>47996</v>
      </c>
      <c r="F20" s="74">
        <v>6197.09</v>
      </c>
      <c r="G20" s="75">
        <f t="shared" si="0"/>
        <v>0.12911680140011669</v>
      </c>
      <c r="H20" s="15"/>
    </row>
    <row r="21" spans="1:8" ht="15.75" x14ac:dyDescent="0.25">
      <c r="A21" s="93" t="s">
        <v>119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6</v>
      </c>
      <c r="E22" s="74">
        <v>3836010</v>
      </c>
      <c r="F22" s="74">
        <v>539379.5</v>
      </c>
      <c r="G22" s="75">
        <f t="shared" si="0"/>
        <v>0.14060951353098664</v>
      </c>
      <c r="H22" s="15"/>
    </row>
    <row r="23" spans="1:8" ht="15.75" x14ac:dyDescent="0.25">
      <c r="A23" s="93" t="s">
        <v>56</v>
      </c>
      <c r="B23" s="13"/>
      <c r="C23" s="14"/>
      <c r="D23" s="73">
        <v>4</v>
      </c>
      <c r="E23" s="74">
        <v>584405</v>
      </c>
      <c r="F23" s="74">
        <v>73999</v>
      </c>
      <c r="G23" s="75">
        <f t="shared" si="0"/>
        <v>0.12662280439079063</v>
      </c>
      <c r="H23" s="15"/>
    </row>
    <row r="24" spans="1:8" ht="15.75" x14ac:dyDescent="0.25">
      <c r="A24" s="94" t="s">
        <v>20</v>
      </c>
      <c r="B24" s="13"/>
      <c r="C24" s="14"/>
      <c r="D24" s="73">
        <v>6</v>
      </c>
      <c r="E24" s="74">
        <v>548635</v>
      </c>
      <c r="F24" s="74">
        <v>182903</v>
      </c>
      <c r="G24" s="75">
        <f t="shared" si="0"/>
        <v>0.33337829340089498</v>
      </c>
      <c r="H24" s="15"/>
    </row>
    <row r="25" spans="1:8" ht="15.75" x14ac:dyDescent="0.25">
      <c r="A25" s="94" t="s">
        <v>21</v>
      </c>
      <c r="B25" s="13"/>
      <c r="C25" s="14"/>
      <c r="D25" s="73">
        <v>20</v>
      </c>
      <c r="E25" s="74">
        <v>159590</v>
      </c>
      <c r="F25" s="74">
        <v>159590</v>
      </c>
      <c r="G25" s="75">
        <f t="shared" si="0"/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74">
        <v>41686</v>
      </c>
      <c r="F27" s="74">
        <v>3686</v>
      </c>
      <c r="G27" s="75">
        <f>F27/E27</f>
        <v>8.8422971741112119E-2</v>
      </c>
      <c r="H27" s="15"/>
    </row>
    <row r="28" spans="1:8" ht="15.75" x14ac:dyDescent="0.25">
      <c r="A28" s="93" t="s">
        <v>129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74">
        <v>224893</v>
      </c>
      <c r="F29" s="74">
        <v>86630</v>
      </c>
      <c r="G29" s="75">
        <f>F29/E29</f>
        <v>0.38520540879440446</v>
      </c>
      <c r="H29" s="15"/>
    </row>
    <row r="30" spans="1:8" ht="15.75" x14ac:dyDescent="0.25">
      <c r="A30" s="70" t="s">
        <v>123</v>
      </c>
      <c r="B30" s="13"/>
      <c r="C30" s="14"/>
      <c r="D30" s="73">
        <v>2</v>
      </c>
      <c r="E30" s="74">
        <v>41920</v>
      </c>
      <c r="F30" s="74">
        <v>22837</v>
      </c>
      <c r="G30" s="75">
        <f>F30/E30</f>
        <v>0.54477576335877864</v>
      </c>
      <c r="H30" s="15"/>
    </row>
    <row r="31" spans="1:8" ht="15.75" x14ac:dyDescent="0.25">
      <c r="A31" s="70" t="s">
        <v>130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132</v>
      </c>
      <c r="B32" s="13"/>
      <c r="C32" s="14"/>
      <c r="D32" s="73"/>
      <c r="E32" s="76"/>
      <c r="F32" s="74"/>
      <c r="G32" s="75"/>
      <c r="H32" s="15"/>
    </row>
    <row r="33" spans="1:8" ht="15.75" x14ac:dyDescent="0.25">
      <c r="A33" s="70" t="s">
        <v>58</v>
      </c>
      <c r="B33" s="13"/>
      <c r="C33" s="14"/>
      <c r="D33" s="73">
        <v>24</v>
      </c>
      <c r="E33" s="76">
        <v>1444543</v>
      </c>
      <c r="F33" s="76">
        <v>351917.5</v>
      </c>
      <c r="G33" s="75">
        <f>F33/E33</f>
        <v>0.24361857002526058</v>
      </c>
      <c r="H33" s="15"/>
    </row>
    <row r="34" spans="1:8" ht="15.75" x14ac:dyDescent="0.25">
      <c r="A34" s="93" t="s">
        <v>158</v>
      </c>
      <c r="B34" s="13"/>
      <c r="C34" s="14"/>
      <c r="D34" s="73"/>
      <c r="E34" s="74"/>
      <c r="F34" s="74"/>
      <c r="G34" s="75"/>
      <c r="H34" s="15"/>
    </row>
    <row r="35" spans="1:8" ht="15.75" x14ac:dyDescent="0.25">
      <c r="A35" s="93" t="s">
        <v>100</v>
      </c>
      <c r="B35" s="13"/>
      <c r="C35" s="14"/>
      <c r="D35" s="73">
        <v>2</v>
      </c>
      <c r="E35" s="74">
        <v>302598</v>
      </c>
      <c r="F35" s="74">
        <v>78617</v>
      </c>
      <c r="G35" s="75">
        <f>F35/E35</f>
        <v>0.25980674029570583</v>
      </c>
      <c r="H35" s="15"/>
    </row>
    <row r="36" spans="1:8" x14ac:dyDescent="0.2">
      <c r="A36" s="16" t="s">
        <v>28</v>
      </c>
      <c r="B36" s="13"/>
      <c r="C36" s="14"/>
      <c r="D36" s="77"/>
      <c r="E36" s="78">
        <v>302040</v>
      </c>
      <c r="F36" s="74">
        <v>57144</v>
      </c>
      <c r="G36" s="79"/>
      <c r="H36" s="15"/>
    </row>
    <row r="37" spans="1:8" x14ac:dyDescent="0.2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x14ac:dyDescent="0.2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82</v>
      </c>
      <c r="E40" s="82">
        <f>SUM(E9:E39)</f>
        <v>11969382</v>
      </c>
      <c r="F40" s="82">
        <f>SUM(F9:F39)</f>
        <v>2698324.09</v>
      </c>
      <c r="G40" s="83">
        <f>F40/E40</f>
        <v>0.225435539612655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141</v>
      </c>
      <c r="F43" s="25" t="s">
        <v>141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142</v>
      </c>
      <c r="F44" s="88" t="s">
        <v>8</v>
      </c>
      <c r="G44" s="88" t="s">
        <v>143</v>
      </c>
      <c r="H44" s="15"/>
    </row>
    <row r="45" spans="1:8" ht="15.75" x14ac:dyDescent="0.25">
      <c r="A45" s="27" t="s">
        <v>33</v>
      </c>
      <c r="B45" s="28"/>
      <c r="C45" s="14"/>
      <c r="D45" s="73">
        <v>127</v>
      </c>
      <c r="E45" s="74">
        <v>26689816.649999999</v>
      </c>
      <c r="F45" s="74">
        <v>1277437.05</v>
      </c>
      <c r="G45" s="75">
        <f t="shared" ref="G45:G51" si="1">1-(+F45/E45)</f>
        <v>0.95213766108805398</v>
      </c>
      <c r="H45" s="15"/>
    </row>
    <row r="46" spans="1:8" ht="15.75" x14ac:dyDescent="0.25">
      <c r="A46" s="27" t="s">
        <v>34</v>
      </c>
      <c r="B46" s="28"/>
      <c r="C46" s="14"/>
      <c r="D46" s="73">
        <v>3</v>
      </c>
      <c r="E46" s="74">
        <v>2345590.13</v>
      </c>
      <c r="F46" s="74">
        <v>325169.08</v>
      </c>
      <c r="G46" s="75">
        <f t="shared" si="1"/>
        <v>0.86137003398799261</v>
      </c>
      <c r="H46" s="15"/>
    </row>
    <row r="47" spans="1:8" ht="15.75" x14ac:dyDescent="0.25">
      <c r="A47" s="27" t="s">
        <v>35</v>
      </c>
      <c r="B47" s="28"/>
      <c r="C47" s="14"/>
      <c r="D47" s="73">
        <v>161</v>
      </c>
      <c r="E47" s="74">
        <v>28903183.489999998</v>
      </c>
      <c r="F47" s="74">
        <v>1510661.91</v>
      </c>
      <c r="G47" s="75">
        <f t="shared" si="1"/>
        <v>0.94773371900286818</v>
      </c>
      <c r="H47" s="15"/>
    </row>
    <row r="48" spans="1:8" ht="15.75" x14ac:dyDescent="0.25">
      <c r="A48" s="27" t="s">
        <v>36</v>
      </c>
      <c r="B48" s="28"/>
      <c r="C48" s="14"/>
      <c r="D48" s="73">
        <v>15</v>
      </c>
      <c r="E48" s="74">
        <v>687436.5</v>
      </c>
      <c r="F48" s="74">
        <v>82517.5</v>
      </c>
      <c r="G48" s="75">
        <f t="shared" si="1"/>
        <v>0.87996345844307078</v>
      </c>
      <c r="H48" s="15"/>
    </row>
    <row r="49" spans="1:8" ht="15.75" x14ac:dyDescent="0.25">
      <c r="A49" s="27" t="s">
        <v>37</v>
      </c>
      <c r="B49" s="28"/>
      <c r="C49" s="14"/>
      <c r="D49" s="73">
        <v>103</v>
      </c>
      <c r="E49" s="74">
        <v>10502419.32</v>
      </c>
      <c r="F49" s="74">
        <v>719651.08</v>
      </c>
      <c r="G49" s="75">
        <f t="shared" si="1"/>
        <v>0.93147759025108134</v>
      </c>
      <c r="H49" s="15"/>
    </row>
    <row r="50" spans="1:8" ht="15.75" x14ac:dyDescent="0.25">
      <c r="A50" s="27" t="s">
        <v>38</v>
      </c>
      <c r="B50" s="28"/>
      <c r="C50" s="14"/>
      <c r="D50" s="73">
        <v>2</v>
      </c>
      <c r="E50" s="74">
        <v>245898</v>
      </c>
      <c r="F50" s="74">
        <v>2687</v>
      </c>
      <c r="G50" s="75">
        <f t="shared" si="1"/>
        <v>0.98907270494269983</v>
      </c>
      <c r="H50" s="15"/>
    </row>
    <row r="51" spans="1:8" ht="15.75" x14ac:dyDescent="0.25">
      <c r="A51" s="27" t="s">
        <v>39</v>
      </c>
      <c r="B51" s="28"/>
      <c r="C51" s="14"/>
      <c r="D51" s="73">
        <v>19</v>
      </c>
      <c r="E51" s="74">
        <v>2336190</v>
      </c>
      <c r="F51" s="74">
        <v>147200</v>
      </c>
      <c r="G51" s="75">
        <f t="shared" si="1"/>
        <v>0.93699142621105302</v>
      </c>
      <c r="H51" s="15"/>
    </row>
    <row r="52" spans="1:8" ht="15.75" x14ac:dyDescent="0.2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41</v>
      </c>
      <c r="B53" s="28"/>
      <c r="C53" s="14"/>
      <c r="D53" s="73">
        <v>4</v>
      </c>
      <c r="E53" s="74">
        <v>324100</v>
      </c>
      <c r="F53" s="74">
        <v>55925</v>
      </c>
      <c r="G53" s="75">
        <f>1-(+F53/E53)</f>
        <v>0.82744523295279238</v>
      </c>
      <c r="H53" s="15"/>
    </row>
    <row r="54" spans="1:8" ht="15.75" x14ac:dyDescent="0.25">
      <c r="A54" s="29" t="s">
        <v>60</v>
      </c>
      <c r="B54" s="30"/>
      <c r="C54" s="14"/>
      <c r="D54" s="73">
        <v>2</v>
      </c>
      <c r="E54" s="74">
        <v>79200</v>
      </c>
      <c r="F54" s="74">
        <v>-2200</v>
      </c>
      <c r="G54" s="75">
        <f>1-(+F54/E54)</f>
        <v>1.0277777777777777</v>
      </c>
      <c r="H54" s="15"/>
    </row>
    <row r="55" spans="1:8" ht="15.75" x14ac:dyDescent="0.25">
      <c r="A55" s="27" t="s">
        <v>61</v>
      </c>
      <c r="B55" s="30"/>
      <c r="C55" s="14"/>
      <c r="D55" s="73">
        <v>917</v>
      </c>
      <c r="E55" s="74">
        <v>108308699.17</v>
      </c>
      <c r="F55" s="74">
        <v>12338826.550000001</v>
      </c>
      <c r="G55" s="75">
        <f>1-(+F55/E55)</f>
        <v>0.88607723438139419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 x14ac:dyDescent="0.25">
      <c r="A61" s="32"/>
      <c r="B61" s="18"/>
      <c r="C61" s="21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33"/>
      <c r="D62" s="81">
        <f>SUM(D45:D58)</f>
        <v>1353</v>
      </c>
      <c r="E62" s="82">
        <f>SUM(E45:E61)</f>
        <v>180422533.25999999</v>
      </c>
      <c r="F62" s="82">
        <f>SUM(F45:F61)</f>
        <v>16457875.170000002</v>
      </c>
      <c r="G62" s="83">
        <f>1-(+F62/E62)</f>
        <v>0.90878148714227847</v>
      </c>
      <c r="H62" s="2"/>
    </row>
    <row r="63" spans="1:8" ht="18" x14ac:dyDescent="0.25">
      <c r="A63" s="33"/>
      <c r="B63" s="33"/>
      <c r="C63" s="36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36"/>
      <c r="E64" s="36"/>
      <c r="F64" s="37">
        <f>F62+F40</f>
        <v>19156199.260000002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103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8</v>
      </c>
      <c r="E10" s="99">
        <v>2798415</v>
      </c>
      <c r="F10" s="74">
        <v>133502</v>
      </c>
      <c r="G10" s="100">
        <f>F10/E10</f>
        <v>4.7706290882517426E-2</v>
      </c>
      <c r="H10" s="15"/>
    </row>
    <row r="11" spans="1:8" ht="15.75" x14ac:dyDescent="0.25">
      <c r="A11" s="93" t="s">
        <v>106</v>
      </c>
      <c r="B11" s="13"/>
      <c r="C11" s="14"/>
      <c r="D11" s="73">
        <v>10</v>
      </c>
      <c r="E11" s="99">
        <v>436057</v>
      </c>
      <c r="F11" s="74">
        <v>184448</v>
      </c>
      <c r="G11" s="100">
        <f>F11/E11</f>
        <v>0.42299057233343346</v>
      </c>
      <c r="H11" s="15"/>
    </row>
    <row r="12" spans="1:8" ht="15.75" x14ac:dyDescent="0.25">
      <c r="A12" s="93" t="s">
        <v>67</v>
      </c>
      <c r="B12" s="13"/>
      <c r="C12" s="14"/>
      <c r="D12" s="73">
        <v>1</v>
      </c>
      <c r="E12" s="99">
        <v>32098</v>
      </c>
      <c r="F12" s="74">
        <v>7992</v>
      </c>
      <c r="G12" s="100">
        <f>F12/E12</f>
        <v>0.24898747585519346</v>
      </c>
      <c r="H12" s="15"/>
    </row>
    <row r="13" spans="1:8" ht="15.75" x14ac:dyDescent="0.25">
      <c r="A13" s="93" t="s">
        <v>110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2</v>
      </c>
      <c r="E14" s="99">
        <v>480021</v>
      </c>
      <c r="F14" s="74">
        <v>179057</v>
      </c>
      <c r="G14" s="100">
        <f>F14/E14</f>
        <v>0.37301909708116937</v>
      </c>
      <c r="H14" s="15"/>
    </row>
    <row r="15" spans="1:8" ht="15.75" x14ac:dyDescent="0.2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 x14ac:dyDescent="0.2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99">
        <v>910904</v>
      </c>
      <c r="F17" s="74">
        <v>272201.5</v>
      </c>
      <c r="G17" s="75">
        <f t="shared" ref="G17:G23" si="0">F17/E17</f>
        <v>0.29882567207960442</v>
      </c>
      <c r="H17" s="15"/>
    </row>
    <row r="18" spans="1:8" ht="15.75" x14ac:dyDescent="0.25">
      <c r="A18" s="93" t="s">
        <v>15</v>
      </c>
      <c r="B18" s="13"/>
      <c r="C18" s="14"/>
      <c r="D18" s="73">
        <v>3</v>
      </c>
      <c r="E18" s="99">
        <v>1428247</v>
      </c>
      <c r="F18" s="74">
        <v>512402</v>
      </c>
      <c r="G18" s="100">
        <f t="shared" si="0"/>
        <v>0.35876287504892362</v>
      </c>
      <c r="H18" s="15"/>
    </row>
    <row r="19" spans="1:8" ht="15.75" x14ac:dyDescent="0.25">
      <c r="A19" s="93" t="s">
        <v>54</v>
      </c>
      <c r="B19" s="13"/>
      <c r="C19" s="14"/>
      <c r="D19" s="73">
        <v>1</v>
      </c>
      <c r="E19" s="99">
        <v>468085</v>
      </c>
      <c r="F19" s="74">
        <v>163389</v>
      </c>
      <c r="G19" s="75">
        <f t="shared" si="0"/>
        <v>0.34905839751327217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119</v>
      </c>
      <c r="B21" s="13"/>
      <c r="C21" s="14"/>
      <c r="D21" s="73"/>
      <c r="E21" s="99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7</v>
      </c>
      <c r="E22" s="99">
        <v>3516708</v>
      </c>
      <c r="F22" s="74">
        <v>815752.5</v>
      </c>
      <c r="G22" s="75">
        <f t="shared" si="0"/>
        <v>0.23196480913399692</v>
      </c>
      <c r="H22" s="15"/>
    </row>
    <row r="23" spans="1:8" ht="15.75" x14ac:dyDescent="0.25">
      <c r="A23" s="93" t="s">
        <v>56</v>
      </c>
      <c r="B23" s="13"/>
      <c r="C23" s="14"/>
      <c r="D23" s="73">
        <v>3</v>
      </c>
      <c r="E23" s="99">
        <v>870346</v>
      </c>
      <c r="F23" s="74">
        <v>69371</v>
      </c>
      <c r="G23" s="75">
        <f t="shared" si="0"/>
        <v>7.9705082806148353E-2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99">
        <v>686388</v>
      </c>
      <c r="F24" s="74">
        <v>117714.5</v>
      </c>
      <c r="G24" s="75">
        <f>F24/E24</f>
        <v>0.17149848190819186</v>
      </c>
      <c r="H24" s="15"/>
    </row>
    <row r="25" spans="1:8" ht="15.75" x14ac:dyDescent="0.25">
      <c r="A25" s="94" t="s">
        <v>21</v>
      </c>
      <c r="B25" s="13"/>
      <c r="C25" s="14"/>
      <c r="D25" s="73">
        <v>13</v>
      </c>
      <c r="E25" s="99">
        <v>286168</v>
      </c>
      <c r="F25" s="74">
        <v>286168</v>
      </c>
      <c r="G25" s="75">
        <f>F25/E25</f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99">
        <v>74087</v>
      </c>
      <c r="F27" s="74">
        <v>27405</v>
      </c>
      <c r="G27" s="75">
        <f>F27/E27</f>
        <v>0.36990295193488737</v>
      </c>
      <c r="H27" s="15"/>
    </row>
    <row r="28" spans="1:8" ht="15.75" x14ac:dyDescent="0.25">
      <c r="A28" s="93" t="s">
        <v>129</v>
      </c>
      <c r="B28" s="13"/>
      <c r="C28" s="14"/>
      <c r="D28" s="73"/>
      <c r="E28" s="99"/>
      <c r="F28" s="74"/>
      <c r="G28" s="100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99">
        <v>184939</v>
      </c>
      <c r="F29" s="74">
        <v>82251.5</v>
      </c>
      <c r="G29" s="75">
        <f>F29/E29</f>
        <v>0.44474934978560499</v>
      </c>
      <c r="H29" s="15"/>
    </row>
    <row r="30" spans="1:8" ht="15.75" x14ac:dyDescent="0.25">
      <c r="A30" s="70" t="s">
        <v>123</v>
      </c>
      <c r="B30" s="13"/>
      <c r="C30" s="14"/>
      <c r="D30" s="101">
        <v>1</v>
      </c>
      <c r="E30" s="99">
        <v>31775</v>
      </c>
      <c r="F30" s="99">
        <v>5153</v>
      </c>
      <c r="G30" s="102">
        <f>F30/E30</f>
        <v>0.16217151848937844</v>
      </c>
      <c r="H30" s="15"/>
    </row>
    <row r="31" spans="1:8" ht="15.75" x14ac:dyDescent="0.25">
      <c r="A31" s="70" t="s">
        <v>130</v>
      </c>
      <c r="B31" s="13"/>
      <c r="C31" s="14"/>
      <c r="D31" s="73"/>
      <c r="E31" s="103"/>
      <c r="F31" s="74"/>
      <c r="G31" s="100"/>
      <c r="H31" s="15"/>
    </row>
    <row r="32" spans="1:8" ht="15.75" x14ac:dyDescent="0.25">
      <c r="A32" s="70" t="s">
        <v>132</v>
      </c>
      <c r="B32" s="13"/>
      <c r="C32" s="14"/>
      <c r="D32" s="73"/>
      <c r="E32" s="103"/>
      <c r="F32" s="74"/>
      <c r="G32" s="100"/>
      <c r="H32" s="15"/>
    </row>
    <row r="33" spans="1:8" ht="15.75" x14ac:dyDescent="0.25">
      <c r="A33" s="70" t="s">
        <v>58</v>
      </c>
      <c r="B33" s="13"/>
      <c r="C33" s="14"/>
      <c r="D33" s="73">
        <v>5</v>
      </c>
      <c r="E33" s="103">
        <v>1227162</v>
      </c>
      <c r="F33" s="76">
        <v>274968</v>
      </c>
      <c r="G33" s="100">
        <f>F33/E33</f>
        <v>0.22406821593237078</v>
      </c>
      <c r="H33" s="15"/>
    </row>
    <row r="34" spans="1:8" ht="15.75" x14ac:dyDescent="0.25">
      <c r="A34" s="93" t="s">
        <v>158</v>
      </c>
      <c r="B34" s="13"/>
      <c r="C34" s="14"/>
      <c r="D34" s="73">
        <v>1</v>
      </c>
      <c r="E34" s="99">
        <v>239932</v>
      </c>
      <c r="F34" s="74">
        <v>60196</v>
      </c>
      <c r="G34" s="100">
        <f>F34/E34</f>
        <v>0.25088775152960008</v>
      </c>
      <c r="H34" s="15"/>
    </row>
    <row r="35" spans="1:8" ht="15.75" x14ac:dyDescent="0.25">
      <c r="A35" s="93" t="s">
        <v>100</v>
      </c>
      <c r="B35" s="13"/>
      <c r="C35" s="14"/>
      <c r="D35" s="73">
        <v>1</v>
      </c>
      <c r="E35" s="99">
        <v>217772</v>
      </c>
      <c r="F35" s="74">
        <v>87863.5</v>
      </c>
      <c r="G35" s="100">
        <f>F35/E35</f>
        <v>0.40346555112686661</v>
      </c>
      <c r="H35" s="15"/>
    </row>
    <row r="36" spans="1:8" x14ac:dyDescent="0.2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29</v>
      </c>
      <c r="B37" s="13"/>
      <c r="C37" s="14"/>
      <c r="D37" s="77"/>
      <c r="E37" s="103"/>
      <c r="F37" s="76"/>
      <c r="G37" s="79"/>
      <c r="H37" s="15"/>
    </row>
    <row r="38" spans="1:8" x14ac:dyDescent="0.2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64</v>
      </c>
      <c r="E40" s="82">
        <f>SUM(E9:E39)</f>
        <v>13889104</v>
      </c>
      <c r="F40" s="82">
        <f>SUM(F9:F39)</f>
        <v>3279834.5</v>
      </c>
      <c r="G40" s="83">
        <f>F40/E40</f>
        <v>0.23614442659512089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141</v>
      </c>
      <c r="F43" s="25" t="s">
        <v>141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142</v>
      </c>
      <c r="F44" s="88" t="s">
        <v>8</v>
      </c>
      <c r="G44" s="88" t="s">
        <v>143</v>
      </c>
      <c r="H44" s="15"/>
    </row>
    <row r="45" spans="1:8" ht="15.75" x14ac:dyDescent="0.25">
      <c r="A45" s="27" t="s">
        <v>33</v>
      </c>
      <c r="B45" s="28"/>
      <c r="C45" s="14"/>
      <c r="D45" s="73">
        <v>52</v>
      </c>
      <c r="E45" s="74">
        <v>7362626.1500000004</v>
      </c>
      <c r="F45" s="74">
        <v>431358.23</v>
      </c>
      <c r="G45" s="75">
        <f>1-(+F45/E45)</f>
        <v>0.94141244968685533</v>
      </c>
      <c r="H45" s="15"/>
    </row>
    <row r="46" spans="1:8" ht="15.75" x14ac:dyDescent="0.25">
      <c r="A46" s="27" t="s">
        <v>34</v>
      </c>
      <c r="B46" s="28"/>
      <c r="C46" s="14"/>
      <c r="D46" s="73">
        <v>10</v>
      </c>
      <c r="E46" s="74">
        <v>4198440.3099999996</v>
      </c>
      <c r="F46" s="74">
        <v>457315.63</v>
      </c>
      <c r="G46" s="75">
        <f t="shared" ref="G46:G55" si="1">1-(+F46/E46)</f>
        <v>0.89107487632710924</v>
      </c>
      <c r="H46" s="15"/>
    </row>
    <row r="47" spans="1:8" ht="15.75" x14ac:dyDescent="0.25">
      <c r="A47" s="27" t="s">
        <v>35</v>
      </c>
      <c r="B47" s="28"/>
      <c r="C47" s="14"/>
      <c r="D47" s="73">
        <v>173</v>
      </c>
      <c r="E47" s="74">
        <v>13099435.25</v>
      </c>
      <c r="F47" s="74">
        <v>787440.86</v>
      </c>
      <c r="G47" s="75">
        <f t="shared" si="1"/>
        <v>0.93988741919236551</v>
      </c>
      <c r="H47" s="15"/>
    </row>
    <row r="48" spans="1:8" ht="15.75" x14ac:dyDescent="0.25">
      <c r="A48" s="27" t="s">
        <v>36</v>
      </c>
      <c r="B48" s="28"/>
      <c r="C48" s="14"/>
      <c r="D48" s="73"/>
      <c r="E48" s="74"/>
      <c r="F48" s="74"/>
      <c r="G48" s="75"/>
      <c r="H48" s="15"/>
    </row>
    <row r="49" spans="1:8" ht="15.75" x14ac:dyDescent="0.25">
      <c r="A49" s="27" t="s">
        <v>37</v>
      </c>
      <c r="B49" s="28"/>
      <c r="C49" s="14"/>
      <c r="D49" s="73">
        <v>114</v>
      </c>
      <c r="E49" s="74">
        <v>20701110.039999999</v>
      </c>
      <c r="F49" s="74">
        <v>1459261.43</v>
      </c>
      <c r="G49" s="75">
        <f t="shared" si="1"/>
        <v>0.92950805888281729</v>
      </c>
      <c r="H49" s="15"/>
    </row>
    <row r="50" spans="1:8" ht="15.75" x14ac:dyDescent="0.25">
      <c r="A50" s="27" t="s">
        <v>38</v>
      </c>
      <c r="B50" s="28"/>
      <c r="C50" s="14"/>
      <c r="D50" s="73">
        <v>8</v>
      </c>
      <c r="E50" s="74">
        <v>1487392</v>
      </c>
      <c r="F50" s="74">
        <v>87974</v>
      </c>
      <c r="G50" s="75">
        <f t="shared" si="1"/>
        <v>0.94085352079344253</v>
      </c>
      <c r="H50" s="15"/>
    </row>
    <row r="51" spans="1:8" ht="15.75" x14ac:dyDescent="0.25">
      <c r="A51" s="27" t="s">
        <v>39</v>
      </c>
      <c r="B51" s="28"/>
      <c r="C51" s="14"/>
      <c r="D51" s="73">
        <v>9</v>
      </c>
      <c r="E51" s="74">
        <v>2100595</v>
      </c>
      <c r="F51" s="74">
        <v>225579.96</v>
      </c>
      <c r="G51" s="75">
        <f t="shared" si="1"/>
        <v>0.89261139819908175</v>
      </c>
      <c r="H51" s="15"/>
    </row>
    <row r="52" spans="1:8" ht="15.75" x14ac:dyDescent="0.25">
      <c r="A52" s="27" t="s">
        <v>40</v>
      </c>
      <c r="B52" s="28"/>
      <c r="C52" s="14"/>
      <c r="D52" s="73">
        <v>2</v>
      </c>
      <c r="E52" s="74">
        <v>210360</v>
      </c>
      <c r="F52" s="74">
        <v>48030</v>
      </c>
      <c r="G52" s="75">
        <f t="shared" si="1"/>
        <v>0.77167712492869367</v>
      </c>
      <c r="H52" s="15"/>
    </row>
    <row r="53" spans="1:8" ht="15.75" x14ac:dyDescent="0.25">
      <c r="A53" s="27" t="s">
        <v>41</v>
      </c>
      <c r="B53" s="28"/>
      <c r="C53" s="14"/>
      <c r="D53" s="73">
        <v>2</v>
      </c>
      <c r="E53" s="74">
        <v>491575</v>
      </c>
      <c r="F53" s="74">
        <v>24700</v>
      </c>
      <c r="G53" s="75">
        <f t="shared" si="1"/>
        <v>0.94975334384376753</v>
      </c>
      <c r="H53" s="15"/>
    </row>
    <row r="54" spans="1:8" ht="15.75" x14ac:dyDescent="0.25">
      <c r="A54" s="29" t="s">
        <v>60</v>
      </c>
      <c r="B54" s="30"/>
      <c r="C54" s="14"/>
      <c r="D54" s="73">
        <v>3</v>
      </c>
      <c r="E54" s="74">
        <v>159600</v>
      </c>
      <c r="F54" s="74">
        <v>47900</v>
      </c>
      <c r="G54" s="75">
        <f t="shared" si="1"/>
        <v>0.69987468671679198</v>
      </c>
      <c r="H54" s="15"/>
    </row>
    <row r="55" spans="1:8" ht="15.75" x14ac:dyDescent="0.25">
      <c r="A55" s="27" t="s">
        <v>61</v>
      </c>
      <c r="B55" s="30"/>
      <c r="C55" s="14"/>
      <c r="D55" s="73">
        <v>628</v>
      </c>
      <c r="E55" s="74">
        <v>72079216.689999998</v>
      </c>
      <c r="F55" s="74">
        <v>7981492.6299999999</v>
      </c>
      <c r="G55" s="75">
        <f t="shared" si="1"/>
        <v>0.8892677668192901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21"/>
      <c r="D61" s="77"/>
      <c r="E61" s="97"/>
      <c r="F61" s="80"/>
      <c r="G61" s="79"/>
      <c r="H61" s="2"/>
    </row>
    <row r="62" spans="1:8" ht="18" x14ac:dyDescent="0.25">
      <c r="A62" s="20" t="s">
        <v>45</v>
      </c>
      <c r="B62" s="20"/>
      <c r="C62" s="39"/>
      <c r="D62" s="81">
        <f>SUM(D45:D58)</f>
        <v>1001</v>
      </c>
      <c r="E62" s="82">
        <f>SUM(E45:E61)</f>
        <v>121890350.44</v>
      </c>
      <c r="F62" s="82">
        <f>SUM(F45:F61)</f>
        <v>11551052.74</v>
      </c>
      <c r="G62" s="83">
        <f>1-(F62/E62)</f>
        <v>0.90523406735395384</v>
      </c>
      <c r="H62" s="2"/>
    </row>
    <row r="63" spans="1:8" ht="18" x14ac:dyDescent="0.25">
      <c r="A63" s="33"/>
      <c r="B63" s="33"/>
      <c r="C63" s="39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F62+F40</f>
        <v>14830887.24</v>
      </c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372324</v>
      </c>
      <c r="F10" s="74">
        <v>17657.5</v>
      </c>
      <c r="G10" s="75">
        <f>F10/E10</f>
        <v>4.742509212406399E-2</v>
      </c>
      <c r="H10" s="15"/>
    </row>
    <row r="11" spans="1:8" ht="15.75" x14ac:dyDescent="0.25">
      <c r="A11" s="93" t="s">
        <v>103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48104</v>
      </c>
      <c r="F12" s="74">
        <v>9127.5</v>
      </c>
      <c r="G12" s="75">
        <f>F12/E12</f>
        <v>0.18974513553966407</v>
      </c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74">
        <v>250</v>
      </c>
      <c r="F13" s="74">
        <v>329</v>
      </c>
      <c r="G13" s="75">
        <f>F13/E13</f>
        <v>1.3160000000000001</v>
      </c>
      <c r="H13" s="15"/>
    </row>
    <row r="14" spans="1:8" ht="15.75" x14ac:dyDescent="0.25">
      <c r="A14" s="93" t="s">
        <v>137</v>
      </c>
      <c r="B14" s="13"/>
      <c r="C14" s="14"/>
      <c r="D14" s="73">
        <v>3</v>
      </c>
      <c r="E14" s="74">
        <v>2431572</v>
      </c>
      <c r="F14" s="74">
        <v>113032.5</v>
      </c>
      <c r="G14" s="75">
        <f>F14/E14</f>
        <v>4.6485360088041813E-2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114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139</v>
      </c>
      <c r="B17" s="13"/>
      <c r="C17" s="14"/>
      <c r="D17" s="73">
        <v>3</v>
      </c>
      <c r="E17" s="74">
        <v>1065404</v>
      </c>
      <c r="F17" s="74">
        <v>-4325</v>
      </c>
      <c r="G17" s="75">
        <f>F17/E17</f>
        <v>-4.0594929247496723E-3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732811</v>
      </c>
      <c r="F18" s="74">
        <v>186114</v>
      </c>
      <c r="G18" s="75">
        <f>F18/E18</f>
        <v>0.25397271602091126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104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130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134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121</v>
      </c>
      <c r="B23" s="13"/>
      <c r="C23" s="14"/>
      <c r="D23" s="73">
        <v>4</v>
      </c>
      <c r="E23" s="74">
        <v>858536</v>
      </c>
      <c r="F23" s="74">
        <v>126090</v>
      </c>
      <c r="G23" s="75">
        <f>F23/E23</f>
        <v>0.14686629331792725</v>
      </c>
      <c r="H23" s="15"/>
    </row>
    <row r="24" spans="1:8" ht="15.75" x14ac:dyDescent="0.25">
      <c r="A24" s="93" t="s">
        <v>147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17563</v>
      </c>
      <c r="F25" s="74">
        <v>4020</v>
      </c>
      <c r="G25" s="75">
        <f>F25/E25</f>
        <v>0.2288902807037522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156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112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100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105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17</v>
      </c>
      <c r="E39" s="82">
        <f>SUM(E9:E38)</f>
        <v>5526564</v>
      </c>
      <c r="F39" s="82">
        <f>SUM(F9:F38)</f>
        <v>452045.5</v>
      </c>
      <c r="G39" s="83">
        <f>F39/E39</f>
        <v>8.1795035758203474E-2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58</v>
      </c>
      <c r="E46" s="74">
        <v>2333462.75</v>
      </c>
      <c r="F46" s="74">
        <v>226496.72</v>
      </c>
      <c r="G46" s="75">
        <f>1-(+F46/E46)</f>
        <v>0.90293536076374048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770418</v>
      </c>
      <c r="F47" s="74">
        <v>25421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44</v>
      </c>
      <c r="E48" s="74">
        <v>3805967</v>
      </c>
      <c r="F48" s="74">
        <v>364298.56</v>
      </c>
      <c r="G48" s="75">
        <f>1-(+F48/E48)</f>
        <v>0.90428225993551703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968710</v>
      </c>
      <c r="F50" s="74">
        <v>68745</v>
      </c>
      <c r="G50" s="75">
        <f>1-(+F50/E50)</f>
        <v>0.92903448916600428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507</v>
      </c>
      <c r="E54" s="74">
        <v>38716938.789999999</v>
      </c>
      <c r="F54" s="74">
        <v>4568753.24</v>
      </c>
      <c r="G54" s="75">
        <f>1-(+F54/E54)</f>
        <v>0.88199601045989617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133</v>
      </c>
      <c r="B56" s="30"/>
      <c r="C56" s="14"/>
      <c r="D56" s="73">
        <v>165</v>
      </c>
      <c r="E56" s="74">
        <v>22826804.789999999</v>
      </c>
      <c r="F56" s="74">
        <v>2229399.33</v>
      </c>
      <c r="G56" s="75">
        <f>1-(+F56/E56)</f>
        <v>0.90233414836155001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792</v>
      </c>
      <c r="E62" s="82">
        <f>SUM(E44:E61)</f>
        <v>69422301.329999998</v>
      </c>
      <c r="F62" s="82">
        <f>SUM(F44:F61)</f>
        <v>7483113.8500000006</v>
      </c>
      <c r="G62" s="83">
        <f>1-(+F62/E62)</f>
        <v>0.89220879016342458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7935159.3500000006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103</v>
      </c>
      <c r="B11" s="13"/>
      <c r="C11" s="14"/>
      <c r="D11" s="73">
        <v>6</v>
      </c>
      <c r="E11" s="99">
        <v>1086386</v>
      </c>
      <c r="F11" s="74">
        <v>312600</v>
      </c>
      <c r="G11" s="75">
        <f t="shared" ref="G11:G24" si="0">F11/E11</f>
        <v>0.28774303056188133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73838</v>
      </c>
      <c r="F13" s="74">
        <v>14630</v>
      </c>
      <c r="G13" s="75">
        <f t="shared" si="0"/>
        <v>0.19813646090089115</v>
      </c>
      <c r="H13" s="15"/>
    </row>
    <row r="14" spans="1:8" ht="15.75" x14ac:dyDescent="0.25">
      <c r="A14" s="93" t="s">
        <v>137</v>
      </c>
      <c r="B14" s="13"/>
      <c r="C14" s="14"/>
      <c r="D14" s="73">
        <v>2</v>
      </c>
      <c r="E14" s="99">
        <v>1174247</v>
      </c>
      <c r="F14" s="74">
        <v>217865</v>
      </c>
      <c r="G14" s="75">
        <f t="shared" si="0"/>
        <v>0.18553592216969683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159055</v>
      </c>
      <c r="F15" s="74">
        <v>60477</v>
      </c>
      <c r="G15" s="75">
        <f t="shared" si="0"/>
        <v>0.3802269655150734</v>
      </c>
      <c r="H15" s="15"/>
    </row>
    <row r="16" spans="1:8" ht="15.75" x14ac:dyDescent="0.25">
      <c r="A16" s="93" t="s">
        <v>114</v>
      </c>
      <c r="B16" s="13"/>
      <c r="C16" s="14"/>
      <c r="D16" s="73">
        <v>1</v>
      </c>
      <c r="E16" s="99">
        <v>68924</v>
      </c>
      <c r="F16" s="74">
        <v>22400</v>
      </c>
      <c r="G16" s="75">
        <f t="shared" si="0"/>
        <v>0.32499564737972259</v>
      </c>
      <c r="H16" s="15"/>
    </row>
    <row r="17" spans="1:8" ht="15.75" x14ac:dyDescent="0.25">
      <c r="A17" s="93" t="s">
        <v>139</v>
      </c>
      <c r="B17" s="13"/>
      <c r="C17" s="14"/>
      <c r="D17" s="73">
        <v>2</v>
      </c>
      <c r="E17" s="99">
        <v>328614</v>
      </c>
      <c r="F17" s="74">
        <v>74264.5</v>
      </c>
      <c r="G17" s="75">
        <f t="shared" si="0"/>
        <v>0.22599311045786241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521659</v>
      </c>
      <c r="F18" s="74">
        <v>210547</v>
      </c>
      <c r="G18" s="75">
        <f t="shared" si="0"/>
        <v>0.40361040449795749</v>
      </c>
      <c r="H18" s="15"/>
    </row>
    <row r="19" spans="1:8" ht="15.75" x14ac:dyDescent="0.25">
      <c r="A19" s="93" t="s">
        <v>15</v>
      </c>
      <c r="B19" s="13"/>
      <c r="C19" s="14"/>
      <c r="D19" s="73">
        <v>3</v>
      </c>
      <c r="E19" s="99">
        <v>1317179</v>
      </c>
      <c r="F19" s="74">
        <v>231887</v>
      </c>
      <c r="G19" s="75">
        <f t="shared" si="0"/>
        <v>0.17604820605248034</v>
      </c>
      <c r="H19" s="15"/>
    </row>
    <row r="20" spans="1:8" ht="15.75" x14ac:dyDescent="0.25">
      <c r="A20" s="93" t="s">
        <v>104</v>
      </c>
      <c r="B20" s="13"/>
      <c r="C20" s="14"/>
      <c r="D20" s="73">
        <v>3</v>
      </c>
      <c r="E20" s="99">
        <v>23680</v>
      </c>
      <c r="F20" s="74">
        <v>17340</v>
      </c>
      <c r="G20" s="75">
        <f t="shared" si="0"/>
        <v>0.73226351351351349</v>
      </c>
      <c r="H20" s="15"/>
    </row>
    <row r="21" spans="1:8" ht="15.75" x14ac:dyDescent="0.25">
      <c r="A21" s="93" t="s">
        <v>130</v>
      </c>
      <c r="B21" s="13"/>
      <c r="C21" s="14"/>
      <c r="D21" s="73">
        <v>2</v>
      </c>
      <c r="E21" s="99">
        <v>379216</v>
      </c>
      <c r="F21" s="74">
        <v>115462</v>
      </c>
      <c r="G21" s="75">
        <f t="shared" si="0"/>
        <v>0.30447554955487111</v>
      </c>
      <c r="H21" s="15"/>
    </row>
    <row r="22" spans="1:8" ht="15.75" x14ac:dyDescent="0.25">
      <c r="A22" s="93" t="s">
        <v>134</v>
      </c>
      <c r="B22" s="13"/>
      <c r="C22" s="14"/>
      <c r="D22" s="73"/>
      <c r="E22" s="99"/>
      <c r="F22" s="74"/>
      <c r="G22" s="75"/>
      <c r="H22" s="15"/>
    </row>
    <row r="23" spans="1:8" ht="15.75" x14ac:dyDescent="0.25">
      <c r="A23" s="93" t="s">
        <v>121</v>
      </c>
      <c r="B23" s="13"/>
      <c r="C23" s="14"/>
      <c r="D23" s="73">
        <v>15</v>
      </c>
      <c r="E23" s="99">
        <v>1628631</v>
      </c>
      <c r="F23" s="74">
        <v>275710.5</v>
      </c>
      <c r="G23" s="75">
        <f t="shared" si="0"/>
        <v>0.16928972861255864</v>
      </c>
      <c r="H23" s="15"/>
    </row>
    <row r="24" spans="1:8" ht="15.75" x14ac:dyDescent="0.25">
      <c r="A24" s="93" t="s">
        <v>147</v>
      </c>
      <c r="B24" s="13"/>
      <c r="C24" s="14"/>
      <c r="D24" s="73">
        <v>10</v>
      </c>
      <c r="E24" s="99">
        <v>562820</v>
      </c>
      <c r="F24" s="74">
        <v>103068</v>
      </c>
      <c r="G24" s="75">
        <f t="shared" si="0"/>
        <v>0.18312782061760421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650714</v>
      </c>
      <c r="F25" s="74">
        <v>158043</v>
      </c>
      <c r="G25" s="75">
        <f>F25/E25</f>
        <v>0.24287628666357264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156</v>
      </c>
      <c r="B29" s="13"/>
      <c r="C29" s="14"/>
      <c r="D29" s="73">
        <v>1</v>
      </c>
      <c r="E29" s="99">
        <v>9640</v>
      </c>
      <c r="F29" s="74">
        <v>3614</v>
      </c>
      <c r="G29" s="75">
        <f t="shared" ref="G29:G34" si="1">F29/E29</f>
        <v>0.37489626556016598</v>
      </c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37208</v>
      </c>
      <c r="F30" s="74">
        <v>13542</v>
      </c>
      <c r="G30" s="75">
        <f t="shared" si="1"/>
        <v>0.36395398838959364</v>
      </c>
      <c r="H30" s="15"/>
    </row>
    <row r="31" spans="1:8" ht="15.75" x14ac:dyDescent="0.25">
      <c r="A31" s="70" t="s">
        <v>112</v>
      </c>
      <c r="B31" s="13"/>
      <c r="C31" s="14"/>
      <c r="D31" s="73"/>
      <c r="E31" s="99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162890</v>
      </c>
      <c r="F32" s="74">
        <v>64635</v>
      </c>
      <c r="G32" s="75">
        <f t="shared" si="1"/>
        <v>0.39680152249984652</v>
      </c>
      <c r="H32" s="15"/>
    </row>
    <row r="33" spans="1:8" ht="15.75" x14ac:dyDescent="0.25">
      <c r="A33" s="70" t="s">
        <v>100</v>
      </c>
      <c r="B33" s="13"/>
      <c r="C33" s="14"/>
      <c r="D33" s="73">
        <v>1</v>
      </c>
      <c r="E33" s="99">
        <v>35206</v>
      </c>
      <c r="F33" s="74">
        <v>5836.5</v>
      </c>
      <c r="G33" s="75">
        <f t="shared" si="1"/>
        <v>0.16578140089757429</v>
      </c>
      <c r="H33" s="15"/>
    </row>
    <row r="34" spans="1:8" ht="15.75" x14ac:dyDescent="0.25">
      <c r="A34" s="70" t="s">
        <v>105</v>
      </c>
      <c r="B34" s="13"/>
      <c r="C34" s="14"/>
      <c r="D34" s="73">
        <v>7</v>
      </c>
      <c r="E34" s="99">
        <v>1062000</v>
      </c>
      <c r="F34" s="74">
        <v>101578.5</v>
      </c>
      <c r="G34" s="75">
        <f t="shared" si="1"/>
        <v>9.5648305084745769E-2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>
        <v>8240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63</v>
      </c>
      <c r="E39" s="82">
        <f>SUM(E9:E38)</f>
        <v>9281907</v>
      </c>
      <c r="F39" s="82">
        <f>SUM(F9:F38)</f>
        <v>2011740</v>
      </c>
      <c r="G39" s="83">
        <f>F39/E39</f>
        <v>0.21673778890480155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136</v>
      </c>
      <c r="E44" s="74">
        <v>14617888.35</v>
      </c>
      <c r="F44" s="74">
        <v>720188.51</v>
      </c>
      <c r="G44" s="75">
        <f>1-(+F44/E44)</f>
        <v>0.95073238399717286</v>
      </c>
      <c r="H44" s="15"/>
    </row>
    <row r="45" spans="1:8" ht="15.75" x14ac:dyDescent="0.25">
      <c r="A45" s="27" t="s">
        <v>34</v>
      </c>
      <c r="B45" s="28"/>
      <c r="C45" s="14"/>
      <c r="D45" s="73">
        <v>10</v>
      </c>
      <c r="E45" s="74">
        <v>4681260.67</v>
      </c>
      <c r="F45" s="74">
        <v>501586.68</v>
      </c>
      <c r="G45" s="75">
        <f t="shared" ref="G45:G53" si="2">1-(+F45/E45)</f>
        <v>0.89285222179263946</v>
      </c>
      <c r="H45" s="15"/>
    </row>
    <row r="46" spans="1:8" ht="15.75" x14ac:dyDescent="0.25">
      <c r="A46" s="27" t="s">
        <v>35</v>
      </c>
      <c r="B46" s="28"/>
      <c r="C46" s="14"/>
      <c r="D46" s="73">
        <v>240</v>
      </c>
      <c r="E46" s="74">
        <v>8555209.25</v>
      </c>
      <c r="F46" s="74">
        <v>551838.47</v>
      </c>
      <c r="G46" s="75">
        <f t="shared" si="2"/>
        <v>0.93549678869631392</v>
      </c>
      <c r="H46" s="15"/>
    </row>
    <row r="47" spans="1:8" ht="15.75" x14ac:dyDescent="0.25">
      <c r="A47" s="27" t="s">
        <v>36</v>
      </c>
      <c r="B47" s="28"/>
      <c r="C47" s="14"/>
      <c r="D47" s="73">
        <v>24</v>
      </c>
      <c r="E47" s="74">
        <v>1112653</v>
      </c>
      <c r="F47" s="74">
        <v>80107.53</v>
      </c>
      <c r="G47" s="75">
        <f t="shared" si="2"/>
        <v>0.92800313305226334</v>
      </c>
      <c r="H47" s="15"/>
    </row>
    <row r="48" spans="1:8" ht="15.75" x14ac:dyDescent="0.25">
      <c r="A48" s="27" t="s">
        <v>37</v>
      </c>
      <c r="B48" s="28"/>
      <c r="C48" s="14"/>
      <c r="D48" s="73">
        <v>122</v>
      </c>
      <c r="E48" s="74">
        <v>22909650.91</v>
      </c>
      <c r="F48" s="74">
        <v>1555377.85</v>
      </c>
      <c r="G48" s="75">
        <f t="shared" si="2"/>
        <v>0.93210818200110235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18</v>
      </c>
      <c r="E50" s="74">
        <v>1968035</v>
      </c>
      <c r="F50" s="74">
        <v>70811</v>
      </c>
      <c r="G50" s="75">
        <f t="shared" si="2"/>
        <v>0.96401944071116619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194560</v>
      </c>
      <c r="F51" s="74">
        <v>26260</v>
      </c>
      <c r="G51" s="75">
        <f t="shared" si="2"/>
        <v>0.86502878289473684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359450</v>
      </c>
      <c r="F52" s="74">
        <v>2100</v>
      </c>
      <c r="G52" s="75">
        <f t="shared" si="2"/>
        <v>0.99415774099318399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227800</v>
      </c>
      <c r="F53" s="74">
        <v>34700</v>
      </c>
      <c r="G53" s="75">
        <f t="shared" si="2"/>
        <v>0.84767339771729588</v>
      </c>
      <c r="H53" s="15"/>
    </row>
    <row r="54" spans="1:8" ht="15.75" x14ac:dyDescent="0.25">
      <c r="A54" s="27" t="s">
        <v>61</v>
      </c>
      <c r="B54" s="30"/>
      <c r="C54" s="14"/>
      <c r="D54" s="73">
        <v>1300</v>
      </c>
      <c r="E54" s="74">
        <v>95349166.709999993</v>
      </c>
      <c r="F54" s="74">
        <v>11162597.960000001</v>
      </c>
      <c r="G54" s="75">
        <f>1-(+F54/E54)</f>
        <v>0.88292925522935595</v>
      </c>
      <c r="H54" s="15"/>
    </row>
    <row r="55" spans="1:8" ht="15.75" x14ac:dyDescent="0.25">
      <c r="A55" s="27" t="s">
        <v>62</v>
      </c>
      <c r="B55" s="30"/>
      <c r="C55" s="14"/>
      <c r="D55" s="73">
        <v>18</v>
      </c>
      <c r="E55" s="74">
        <v>553653.1</v>
      </c>
      <c r="F55" s="74">
        <v>73652.42</v>
      </c>
      <c r="G55" s="75">
        <f>1-(+F55/E55)</f>
        <v>0.86697009372836531</v>
      </c>
      <c r="H55" s="15"/>
    </row>
    <row r="56" spans="1:8" ht="15.75" x14ac:dyDescent="0.25">
      <c r="A56" s="72" t="s">
        <v>133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1878</v>
      </c>
      <c r="E62" s="82">
        <f>SUM(E44:E61)</f>
        <v>150529326.98999998</v>
      </c>
      <c r="F62" s="82">
        <f>SUM(F44:F61)</f>
        <v>14779220.42</v>
      </c>
      <c r="G62" s="83">
        <f>1-(F62/E62)</f>
        <v>0.90181833191228034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16790960.420000002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JUNE 2021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136438</v>
      </c>
      <c r="F9" s="74">
        <v>24623</v>
      </c>
      <c r="G9" s="75">
        <f>F9/E9</f>
        <v>0.18047025022354476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99</v>
      </c>
      <c r="B14" s="13"/>
      <c r="C14" s="14"/>
      <c r="D14" s="73">
        <v>1</v>
      </c>
      <c r="E14" s="74">
        <v>300</v>
      </c>
      <c r="F14" s="74">
        <v>-720</v>
      </c>
      <c r="G14" s="75">
        <f>F14/E14</f>
        <v>-2.4</v>
      </c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36108</v>
      </c>
      <c r="F15" s="74">
        <v>14427.5</v>
      </c>
      <c r="G15" s="75">
        <f>F15/E15</f>
        <v>0.39956519330896201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>
        <v>2</v>
      </c>
      <c r="E18" s="74">
        <v>129568</v>
      </c>
      <c r="F18" s="74">
        <v>56820.5</v>
      </c>
      <c r="G18" s="75">
        <f>F18/E18</f>
        <v>0.43853806495430969</v>
      </c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135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115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70691</v>
      </c>
      <c r="F31" s="74">
        <v>27786.5</v>
      </c>
      <c r="G31" s="75">
        <f>F31/E31</f>
        <v>0.39306983915915744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122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138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7</v>
      </c>
      <c r="E39" s="82">
        <f>SUM(E9:E38)</f>
        <v>373105</v>
      </c>
      <c r="F39" s="82">
        <f>SUM(F9:F38)</f>
        <v>122937.5</v>
      </c>
      <c r="G39" s="83">
        <f>F39/E39</f>
        <v>0.32949839857412794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19</v>
      </c>
      <c r="E44" s="74">
        <v>898260</v>
      </c>
      <c r="F44" s="74">
        <v>59898.400000000001</v>
      </c>
      <c r="G44" s="75">
        <f>1-(+F44/E44)</f>
        <v>0.9333173023400797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31</v>
      </c>
      <c r="E46" s="74">
        <v>957105</v>
      </c>
      <c r="F46" s="74">
        <v>106525</v>
      </c>
      <c r="G46" s="75">
        <f>1-(+F46/E46)</f>
        <v>0.88870082174891996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1019920.5</v>
      </c>
      <c r="F47" s="74">
        <v>66510</v>
      </c>
      <c r="G47" s="75">
        <f>1-(+F47/E47)</f>
        <v>0.93478903502773014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25</v>
      </c>
      <c r="E48" s="74">
        <v>1418664.43</v>
      </c>
      <c r="F48" s="74">
        <v>106845.51</v>
      </c>
      <c r="G48" s="75">
        <f>1-(+F48/E48)</f>
        <v>0.92468584695536493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1104188.5</v>
      </c>
      <c r="F50" s="74">
        <v>71531</v>
      </c>
      <c r="G50" s="75">
        <f>1-(+F50/E50)</f>
        <v>0.93521848850988754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324</v>
      </c>
      <c r="E53" s="74">
        <v>23458649.969999999</v>
      </c>
      <c r="F53" s="74">
        <v>2810628.12</v>
      </c>
      <c r="G53" s="75">
        <f>1-(+F53/E53)</f>
        <v>0.8801879850888964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420</v>
      </c>
      <c r="E60" s="82">
        <f>SUM(E44:E59)</f>
        <v>28856788.399999999</v>
      </c>
      <c r="F60" s="82">
        <f>SUM(F44:F59)</f>
        <v>3221938.0300000003</v>
      </c>
      <c r="G60" s="83">
        <f>1-(F60/E60)</f>
        <v>0.88834731067993689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3344875.5300000003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1472086</v>
      </c>
      <c r="F10" s="74">
        <v>302506</v>
      </c>
      <c r="G10" s="104">
        <f>F10/E10</f>
        <v>0.20549478766865523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342176</v>
      </c>
      <c r="F11" s="74">
        <v>109538.6</v>
      </c>
      <c r="G11" s="104">
        <f>F11/E11</f>
        <v>0.32012356214345833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112906</v>
      </c>
      <c r="F12" s="74">
        <v>26455</v>
      </c>
      <c r="G12" s="104">
        <f>F12/E12</f>
        <v>0.23430995695534337</v>
      </c>
      <c r="H12" s="15"/>
    </row>
    <row r="13" spans="1:8" ht="15.75" x14ac:dyDescent="0.25">
      <c r="A13" s="93" t="s">
        <v>74</v>
      </c>
      <c r="B13" s="13"/>
      <c r="C13" s="14"/>
      <c r="D13" s="73">
        <v>19</v>
      </c>
      <c r="E13" s="74">
        <v>4772417</v>
      </c>
      <c r="F13" s="74">
        <v>1174827</v>
      </c>
      <c r="G13" s="104">
        <f>F13/E13</f>
        <v>0.24617023198098573</v>
      </c>
      <c r="H13" s="15"/>
    </row>
    <row r="14" spans="1:8" ht="15.75" x14ac:dyDescent="0.25">
      <c r="A14" s="93" t="s">
        <v>126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116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124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55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2059120</v>
      </c>
      <c r="F18" s="74">
        <v>124116</v>
      </c>
      <c r="G18" s="104">
        <f>F18/E18</f>
        <v>6.0276234507945142E-2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3281664</v>
      </c>
      <c r="F19" s="74">
        <v>421768</v>
      </c>
      <c r="G19" s="104">
        <f>F19/E19</f>
        <v>0.12852260316717373</v>
      </c>
      <c r="H19" s="15"/>
    </row>
    <row r="20" spans="1:8" ht="15.75" x14ac:dyDescent="0.25">
      <c r="A20" s="70" t="s">
        <v>132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4</v>
      </c>
      <c r="E21" s="74">
        <v>3438777</v>
      </c>
      <c r="F21" s="74">
        <v>869555.5</v>
      </c>
      <c r="G21" s="104">
        <f>F21/E21</f>
        <v>0.25286766196237792</v>
      </c>
      <c r="H21" s="15"/>
    </row>
    <row r="22" spans="1:8" ht="15.75" x14ac:dyDescent="0.25">
      <c r="A22" s="93" t="s">
        <v>100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71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159</v>
      </c>
      <c r="B24" s="13"/>
      <c r="C24" s="14"/>
      <c r="D24" s="73">
        <v>1</v>
      </c>
      <c r="E24" s="74">
        <v>408718</v>
      </c>
      <c r="F24" s="74">
        <v>76350.179999999993</v>
      </c>
      <c r="G24" s="104">
        <f>F24/E24</f>
        <v>0.18680405560802313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1527037</v>
      </c>
      <c r="F25" s="74">
        <v>391316</v>
      </c>
      <c r="G25" s="104">
        <f>F25/E25</f>
        <v>0.25625836178167261</v>
      </c>
      <c r="H25" s="15"/>
    </row>
    <row r="26" spans="1:8" ht="15.75" x14ac:dyDescent="0.25">
      <c r="A26" s="94" t="s">
        <v>21</v>
      </c>
      <c r="B26" s="13"/>
      <c r="C26" s="14"/>
      <c r="D26" s="73">
        <v>23</v>
      </c>
      <c r="E26" s="74">
        <v>303130</v>
      </c>
      <c r="F26" s="74">
        <v>303130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71481</v>
      </c>
      <c r="F28" s="74">
        <v>21231</v>
      </c>
      <c r="G28" s="104">
        <f>F28/E28</f>
        <v>0.29701599026314685</v>
      </c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108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158</v>
      </c>
      <c r="B32" s="13"/>
      <c r="C32" s="14"/>
      <c r="D32" s="73">
        <v>1</v>
      </c>
      <c r="E32" s="74">
        <v>248083</v>
      </c>
      <c r="F32" s="74">
        <v>85591</v>
      </c>
      <c r="G32" s="104">
        <f>F32/E32</f>
        <v>0.34500953309980936</v>
      </c>
      <c r="H32" s="15"/>
    </row>
    <row r="33" spans="1:8" ht="15.75" x14ac:dyDescent="0.25">
      <c r="A33" s="70" t="s">
        <v>27</v>
      </c>
      <c r="B33" s="13"/>
      <c r="C33" s="14"/>
      <c r="D33" s="73">
        <v>3</v>
      </c>
      <c r="E33" s="74">
        <v>849449</v>
      </c>
      <c r="F33" s="74">
        <v>182140.5</v>
      </c>
      <c r="G33" s="104">
        <f>F33/E33</f>
        <v>0.21442193704389551</v>
      </c>
      <c r="H33" s="15"/>
    </row>
    <row r="34" spans="1:8" ht="15.75" x14ac:dyDescent="0.25">
      <c r="A34" s="70" t="s">
        <v>77</v>
      </c>
      <c r="B34" s="13"/>
      <c r="C34" s="14"/>
      <c r="D34" s="73">
        <v>4</v>
      </c>
      <c r="E34" s="74">
        <v>2583075</v>
      </c>
      <c r="F34" s="74">
        <v>244560</v>
      </c>
      <c r="G34" s="104">
        <f>F34/E34</f>
        <v>9.4677854882262422E-2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69</v>
      </c>
      <c r="E39" s="82">
        <f>SUM(E9:E38)</f>
        <v>21470119</v>
      </c>
      <c r="F39" s="82">
        <f>SUM(F9:F38)</f>
        <v>4333084.78</v>
      </c>
      <c r="G39" s="106">
        <f>F39/E39</f>
        <v>0.20181931828137517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148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157</v>
      </c>
      <c r="F42" s="25" t="s">
        <v>157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109" t="s">
        <v>143</v>
      </c>
      <c r="H43" s="2"/>
    </row>
    <row r="44" spans="1:8" ht="15.75" x14ac:dyDescent="0.25">
      <c r="A44" s="27" t="s">
        <v>10</v>
      </c>
      <c r="B44" s="28"/>
      <c r="C44" s="14"/>
      <c r="D44" s="73">
        <v>28</v>
      </c>
      <c r="E44" s="111">
        <v>4240786.88</v>
      </c>
      <c r="F44" s="74">
        <v>180777.15</v>
      </c>
      <c r="G44" s="104">
        <f>1-(+F44/E44)</f>
        <v>0.95737179086915114</v>
      </c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x14ac:dyDescent="0.25">
      <c r="A46" s="27"/>
      <c r="B46" s="28"/>
      <c r="C46" s="14"/>
      <c r="D46" s="73"/>
      <c r="E46" s="111"/>
      <c r="F46" s="74"/>
      <c r="G46" s="104"/>
      <c r="H46" s="2"/>
    </row>
    <row r="47" spans="1:8" x14ac:dyDescent="0.2">
      <c r="A47" s="16" t="s">
        <v>149</v>
      </c>
      <c r="B47" s="30"/>
      <c r="C47" s="14"/>
      <c r="D47" s="77"/>
      <c r="E47" s="96"/>
      <c r="F47" s="74"/>
      <c r="G47" s="105"/>
      <c r="H47" s="2"/>
    </row>
    <row r="48" spans="1:8" x14ac:dyDescent="0.2">
      <c r="A48" s="16" t="s">
        <v>44</v>
      </c>
      <c r="B48" s="28"/>
      <c r="C48" s="14"/>
      <c r="D48" s="77"/>
      <c r="E48" s="95"/>
      <c r="F48" s="74"/>
      <c r="G48" s="105"/>
      <c r="H48" s="2"/>
    </row>
    <row r="49" spans="1:8" x14ac:dyDescent="0.2">
      <c r="A49" s="16" t="s">
        <v>30</v>
      </c>
      <c r="B49" s="28"/>
      <c r="C49" s="14"/>
      <c r="D49" s="77"/>
      <c r="E49" s="95"/>
      <c r="F49" s="74"/>
      <c r="G49" s="105"/>
      <c r="H49" s="2"/>
    </row>
    <row r="50" spans="1:8" ht="15.75" x14ac:dyDescent="0.25">
      <c r="A50" s="32"/>
      <c r="B50" s="18"/>
      <c r="C50" s="14"/>
      <c r="D50" s="77"/>
      <c r="E50" s="80"/>
      <c r="F50" s="80"/>
      <c r="G50" s="105"/>
      <c r="H50" s="2"/>
    </row>
    <row r="51" spans="1:8" ht="15.75" x14ac:dyDescent="0.25">
      <c r="A51" s="20" t="s">
        <v>150</v>
      </c>
      <c r="B51" s="20"/>
      <c r="C51" s="21"/>
      <c r="D51" s="138">
        <f>SUM(D44:D47)</f>
        <v>28</v>
      </c>
      <c r="E51" s="139">
        <f>SUM(E44:E50)</f>
        <v>4240786.88</v>
      </c>
      <c r="F51" s="139">
        <f>SUM(F44:F50)</f>
        <v>180777.15</v>
      </c>
      <c r="G51" s="110">
        <f>1-(+F51/E51)</f>
        <v>0.95737179086915114</v>
      </c>
      <c r="H51" s="2"/>
    </row>
    <row r="52" spans="1:8" ht="15.75" x14ac:dyDescent="0.25">
      <c r="A52" s="22"/>
      <c r="B52" s="22"/>
      <c r="C52" s="22"/>
      <c r="D52" s="136"/>
      <c r="E52" s="137"/>
      <c r="F52" s="107"/>
      <c r="G52" s="107"/>
      <c r="H52" s="2"/>
    </row>
    <row r="53" spans="1:8" ht="18" x14ac:dyDescent="0.25">
      <c r="A53" s="23" t="s">
        <v>32</v>
      </c>
      <c r="B53" s="24"/>
      <c r="C53" s="24"/>
      <c r="D53" s="25"/>
      <c r="E53" s="87"/>
      <c r="F53" s="88"/>
      <c r="G53" s="107"/>
      <c r="H53" s="2"/>
    </row>
    <row r="54" spans="1:8" ht="15.75" x14ac:dyDescent="0.25">
      <c r="A54" s="26"/>
      <c r="B54" s="26"/>
      <c r="C54" s="26"/>
      <c r="D54" s="89"/>
      <c r="E54" s="25" t="s">
        <v>141</v>
      </c>
      <c r="F54" s="25" t="s">
        <v>141</v>
      </c>
      <c r="G54" s="108" t="s">
        <v>5</v>
      </c>
      <c r="H54" s="2"/>
    </row>
    <row r="55" spans="1:8" ht="15.75" x14ac:dyDescent="0.25">
      <c r="A55" s="26"/>
      <c r="B55" s="26"/>
      <c r="C55" s="26"/>
      <c r="D55" s="89" t="s">
        <v>6</v>
      </c>
      <c r="E55" s="90" t="s">
        <v>142</v>
      </c>
      <c r="F55" s="88" t="s">
        <v>8</v>
      </c>
      <c r="G55" s="109" t="s">
        <v>143</v>
      </c>
      <c r="H55" s="2"/>
    </row>
    <row r="56" spans="1:8" ht="15.75" x14ac:dyDescent="0.25">
      <c r="A56" s="27" t="s">
        <v>33</v>
      </c>
      <c r="B56" s="28"/>
      <c r="C56" s="14"/>
      <c r="D56" s="73">
        <v>97</v>
      </c>
      <c r="E56" s="74">
        <v>19607227.649999999</v>
      </c>
      <c r="F56" s="74">
        <v>992246.81</v>
      </c>
      <c r="G56" s="104">
        <f>1-(+F56/E56)</f>
        <v>0.94939382416973161</v>
      </c>
      <c r="H56" s="15"/>
    </row>
    <row r="57" spans="1:8" ht="15.75" x14ac:dyDescent="0.25">
      <c r="A57" s="27" t="s">
        <v>34</v>
      </c>
      <c r="B57" s="28"/>
      <c r="C57" s="14"/>
      <c r="D57" s="73">
        <v>8</v>
      </c>
      <c r="E57" s="74">
        <v>5355645.2300000004</v>
      </c>
      <c r="F57" s="74">
        <v>546606.82999999996</v>
      </c>
      <c r="G57" s="104">
        <f>1-(+F57/E57)</f>
        <v>0.89793819296727395</v>
      </c>
      <c r="H57" s="15"/>
    </row>
    <row r="58" spans="1:8" ht="15.75" x14ac:dyDescent="0.25">
      <c r="A58" s="27" t="s">
        <v>35</v>
      </c>
      <c r="B58" s="28"/>
      <c r="C58" s="14"/>
      <c r="D58" s="73">
        <v>304</v>
      </c>
      <c r="E58" s="74">
        <v>24154365.75</v>
      </c>
      <c r="F58" s="74">
        <v>1226990.94</v>
      </c>
      <c r="G58" s="104">
        <f>1-(+F58/E58)</f>
        <v>0.94920210479962619</v>
      </c>
      <c r="H58" s="15"/>
    </row>
    <row r="59" spans="1:8" ht="15.75" x14ac:dyDescent="0.25">
      <c r="A59" s="27" t="s">
        <v>36</v>
      </c>
      <c r="B59" s="28"/>
      <c r="C59" s="14"/>
      <c r="D59" s="73">
        <v>29</v>
      </c>
      <c r="E59" s="74">
        <v>2582407.5</v>
      </c>
      <c r="F59" s="74">
        <v>261023.58</v>
      </c>
      <c r="G59" s="104">
        <f>1-(+F59/E59)</f>
        <v>0.89892238928209434</v>
      </c>
      <c r="H59" s="15"/>
    </row>
    <row r="60" spans="1:8" ht="15.75" x14ac:dyDescent="0.25">
      <c r="A60" s="27" t="s">
        <v>37</v>
      </c>
      <c r="B60" s="28"/>
      <c r="C60" s="14"/>
      <c r="D60" s="73">
        <v>124</v>
      </c>
      <c r="E60" s="74">
        <v>23253000.07</v>
      </c>
      <c r="F60" s="74">
        <v>1614176.79</v>
      </c>
      <c r="G60" s="104">
        <f>1-(+F60/E60)</f>
        <v>0.93058199866078617</v>
      </c>
      <c r="H60" s="15"/>
    </row>
    <row r="61" spans="1:8" ht="15.75" x14ac:dyDescent="0.25">
      <c r="A61" s="27" t="s">
        <v>38</v>
      </c>
      <c r="B61" s="28"/>
      <c r="C61" s="14"/>
      <c r="D61" s="73"/>
      <c r="E61" s="74"/>
      <c r="F61" s="74"/>
      <c r="G61" s="104"/>
      <c r="H61" s="15"/>
    </row>
    <row r="62" spans="1:8" ht="15.75" x14ac:dyDescent="0.25">
      <c r="A62" s="27" t="s">
        <v>39</v>
      </c>
      <c r="B62" s="28"/>
      <c r="C62" s="14"/>
      <c r="D62" s="73">
        <v>52</v>
      </c>
      <c r="E62" s="74">
        <v>9627070</v>
      </c>
      <c r="F62" s="74">
        <v>491537.03</v>
      </c>
      <c r="G62" s="104">
        <f t="shared" ref="G62:G67" si="0">1-(+F62/E62)</f>
        <v>0.94894219840512217</v>
      </c>
      <c r="H62" s="15"/>
    </row>
    <row r="63" spans="1:8" ht="15.75" x14ac:dyDescent="0.25">
      <c r="A63" s="27" t="s">
        <v>40</v>
      </c>
      <c r="B63" s="28"/>
      <c r="C63" s="14"/>
      <c r="D63" s="73">
        <v>16</v>
      </c>
      <c r="E63" s="74">
        <v>1084396</v>
      </c>
      <c r="F63" s="74">
        <v>50954</v>
      </c>
      <c r="G63" s="104">
        <f t="shared" si="0"/>
        <v>0.95301163043758919</v>
      </c>
      <c r="H63" s="15"/>
    </row>
    <row r="64" spans="1:8" ht="15.75" x14ac:dyDescent="0.25">
      <c r="A64" s="54" t="s">
        <v>41</v>
      </c>
      <c r="B64" s="28"/>
      <c r="C64" s="14"/>
      <c r="D64" s="73">
        <v>6</v>
      </c>
      <c r="E64" s="74">
        <v>552675</v>
      </c>
      <c r="F64" s="74">
        <v>107602.75</v>
      </c>
      <c r="G64" s="104">
        <f t="shared" si="0"/>
        <v>0.80530555932510062</v>
      </c>
      <c r="H64" s="15"/>
    </row>
    <row r="65" spans="1:8" ht="15.75" x14ac:dyDescent="0.25">
      <c r="A65" s="55" t="s">
        <v>60</v>
      </c>
      <c r="B65" s="28"/>
      <c r="C65" s="14"/>
      <c r="D65" s="73">
        <v>2</v>
      </c>
      <c r="E65" s="74">
        <v>192000</v>
      </c>
      <c r="F65" s="74">
        <v>-53600</v>
      </c>
      <c r="G65" s="104">
        <f t="shared" si="0"/>
        <v>1.2791666666666668</v>
      </c>
      <c r="H65" s="15"/>
    </row>
    <row r="66" spans="1:8" ht="15.75" x14ac:dyDescent="0.25">
      <c r="A66" s="27" t="s">
        <v>101</v>
      </c>
      <c r="B66" s="28"/>
      <c r="C66" s="14"/>
      <c r="D66" s="73">
        <v>1359</v>
      </c>
      <c r="E66" s="74">
        <v>127703535.65000001</v>
      </c>
      <c r="F66" s="74">
        <v>14837475.51</v>
      </c>
      <c r="G66" s="104">
        <f t="shared" si="0"/>
        <v>0.8838131189204862</v>
      </c>
      <c r="H66" s="15"/>
    </row>
    <row r="67" spans="1:8" ht="15.75" x14ac:dyDescent="0.25">
      <c r="A67" s="71" t="s">
        <v>102</v>
      </c>
      <c r="B67" s="30"/>
      <c r="C67" s="14"/>
      <c r="D67" s="73">
        <v>3</v>
      </c>
      <c r="E67" s="74">
        <v>940034</v>
      </c>
      <c r="F67" s="74">
        <v>97073.44</v>
      </c>
      <c r="G67" s="104">
        <f t="shared" si="0"/>
        <v>0.89673411812764214</v>
      </c>
      <c r="H67" s="15"/>
    </row>
    <row r="68" spans="1:8" x14ac:dyDescent="0.2">
      <c r="A68" s="31" t="s">
        <v>42</v>
      </c>
      <c r="B68" s="30"/>
      <c r="C68" s="14"/>
      <c r="D68" s="77"/>
      <c r="E68" s="96"/>
      <c r="F68" s="74"/>
      <c r="G68" s="105"/>
      <c r="H68" s="15"/>
    </row>
    <row r="69" spans="1:8" x14ac:dyDescent="0.2">
      <c r="A69" s="16" t="s">
        <v>43</v>
      </c>
      <c r="B69" s="28"/>
      <c r="C69" s="14"/>
      <c r="D69" s="77"/>
      <c r="E69" s="96"/>
      <c r="F69" s="74"/>
      <c r="G69" s="105"/>
      <c r="H69" s="15"/>
    </row>
    <row r="70" spans="1:8" x14ac:dyDescent="0.2">
      <c r="A70" s="16" t="s">
        <v>29</v>
      </c>
      <c r="B70" s="28"/>
      <c r="C70" s="14"/>
      <c r="D70" s="77"/>
      <c r="E70" s="95"/>
      <c r="F70" s="74">
        <v>168354</v>
      </c>
      <c r="G70" s="105"/>
      <c r="H70" s="15"/>
    </row>
    <row r="71" spans="1:8" x14ac:dyDescent="0.2">
      <c r="A71" s="16" t="s">
        <v>30</v>
      </c>
      <c r="B71" s="28"/>
      <c r="C71" s="14"/>
      <c r="D71" s="77"/>
      <c r="E71" s="95"/>
      <c r="F71" s="74"/>
      <c r="G71" s="105"/>
      <c r="H71" s="15"/>
    </row>
    <row r="72" spans="1:8" ht="15.75" x14ac:dyDescent="0.25">
      <c r="A72" s="32"/>
      <c r="B72" s="18"/>
      <c r="C72" s="14"/>
      <c r="D72" s="77"/>
      <c r="E72" s="80"/>
      <c r="F72" s="80"/>
      <c r="G72" s="105"/>
      <c r="H72" s="2"/>
    </row>
    <row r="73" spans="1:8" ht="15.75" x14ac:dyDescent="0.25">
      <c r="A73" s="20" t="s">
        <v>45</v>
      </c>
      <c r="B73" s="20"/>
      <c r="C73" s="21"/>
      <c r="D73" s="81">
        <f>SUM(D56:D69)</f>
        <v>2000</v>
      </c>
      <c r="E73" s="82">
        <f>SUM(E56:E72)</f>
        <v>215052356.84999999</v>
      </c>
      <c r="F73" s="82">
        <f>SUM(F56:F72)</f>
        <v>20340441.680000003</v>
      </c>
      <c r="G73" s="110">
        <f>1-(+F73/E73)</f>
        <v>0.90541632754953927</v>
      </c>
      <c r="H73" s="2"/>
    </row>
    <row r="74" spans="1:8" x14ac:dyDescent="0.2">
      <c r="A74" s="33"/>
      <c r="B74" s="33"/>
      <c r="C74" s="33"/>
      <c r="D74" s="91"/>
      <c r="E74" s="92"/>
      <c r="F74" s="34"/>
      <c r="G74" s="34"/>
      <c r="H74" s="2"/>
    </row>
    <row r="75" spans="1:8" ht="18" x14ac:dyDescent="0.25">
      <c r="A75" s="35" t="s">
        <v>46</v>
      </c>
      <c r="B75" s="36"/>
      <c r="C75" s="36"/>
      <c r="D75" s="36"/>
      <c r="E75" s="36"/>
      <c r="F75" s="37">
        <f>F73+F39+F51</f>
        <v>24854303.610000003</v>
      </c>
      <c r="G75" s="36"/>
      <c r="H75" s="2"/>
    </row>
    <row r="76" spans="1:8" ht="18" x14ac:dyDescent="0.25">
      <c r="A76" s="35"/>
      <c r="B76" s="36"/>
      <c r="C76" s="36"/>
      <c r="D76" s="36"/>
      <c r="E76" s="36"/>
      <c r="F76" s="37"/>
      <c r="G76" s="36"/>
      <c r="H76" s="2"/>
    </row>
    <row r="77" spans="1:8" ht="15.75" x14ac:dyDescent="0.2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/>
      <c r="B80" s="40"/>
      <c r="C80" s="40"/>
      <c r="D80" s="40"/>
      <c r="E80" s="40"/>
      <c r="F80" s="41"/>
      <c r="G80" s="40"/>
      <c r="H80" s="2"/>
    </row>
    <row r="81" spans="1:8" ht="18" x14ac:dyDescent="0.25">
      <c r="A81" s="42" t="s">
        <v>50</v>
      </c>
      <c r="B81" s="39"/>
      <c r="C81" s="39"/>
      <c r="D81" s="39"/>
      <c r="E81" s="39"/>
      <c r="F81" s="37"/>
      <c r="G81" s="39"/>
      <c r="H81" s="2"/>
    </row>
    <row r="82" spans="1:8" ht="18" x14ac:dyDescent="0.25">
      <c r="A82" s="43"/>
      <c r="B82" s="39"/>
      <c r="C82" s="39"/>
      <c r="D82" s="39"/>
      <c r="E82" s="37"/>
      <c r="F82" s="2"/>
      <c r="G82" s="2"/>
      <c r="H82" s="2"/>
    </row>
    <row r="83" spans="1:8" ht="18" x14ac:dyDescent="0.25">
      <c r="A83" s="116"/>
      <c r="B83" s="117"/>
      <c r="C83" s="117"/>
      <c r="D83" s="117"/>
      <c r="E83" s="44"/>
      <c r="F83" s="2"/>
      <c r="G83" s="2"/>
      <c r="H83" s="2"/>
    </row>
    <row r="84" spans="1:8" ht="18" x14ac:dyDescent="0.25">
      <c r="A84" s="43"/>
      <c r="B84" s="39"/>
      <c r="C84" s="39"/>
      <c r="D84" s="39"/>
      <c r="E84" s="45"/>
      <c r="F84" s="2"/>
      <c r="G84" s="2"/>
      <c r="H84" s="2"/>
    </row>
    <row r="85" spans="1:8" ht="18" x14ac:dyDescent="0.25">
      <c r="A85" s="43"/>
      <c r="B85" s="39"/>
      <c r="C85" s="39"/>
      <c r="D85" s="39"/>
      <c r="E85" s="46"/>
      <c r="F85" s="2"/>
      <c r="G85" s="2"/>
      <c r="H85" s="2"/>
    </row>
    <row r="86" spans="1:8" ht="18" x14ac:dyDescent="0.25">
      <c r="A86" s="43"/>
      <c r="B86" s="39"/>
      <c r="C86" s="39"/>
      <c r="D86" s="39"/>
      <c r="E86" s="37"/>
      <c r="F86" s="2"/>
      <c r="G86" s="2"/>
      <c r="H86" s="2"/>
    </row>
    <row r="87" spans="1:8" ht="18" x14ac:dyDescent="0.25">
      <c r="A87" s="43"/>
      <c r="B87" s="39"/>
      <c r="C87" s="39"/>
      <c r="D87" s="39"/>
      <c r="E87" s="37"/>
      <c r="F87" s="2"/>
      <c r="G87" s="2"/>
      <c r="H87" s="2"/>
    </row>
    <row r="88" spans="1:8" ht="18" x14ac:dyDescent="0.25">
      <c r="A88" s="43"/>
      <c r="B88" s="39"/>
      <c r="C88" s="39"/>
      <c r="D88" s="39"/>
      <c r="E88" s="44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5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7"/>
      <c r="F92" s="2"/>
      <c r="G92" s="2"/>
      <c r="H92" s="2"/>
    </row>
    <row r="93" spans="1:8" ht="18" x14ac:dyDescent="0.25">
      <c r="A93" s="43"/>
      <c r="B93" s="39"/>
      <c r="C93" s="39"/>
      <c r="D93" s="39"/>
      <c r="E93" s="39"/>
      <c r="F93" s="2"/>
      <c r="G93" s="2"/>
      <c r="H93" s="2"/>
    </row>
    <row r="94" spans="1:8" ht="15.75" x14ac:dyDescent="0.25">
      <c r="A94" s="48"/>
      <c r="B94" s="2"/>
      <c r="C94" s="2"/>
      <c r="D94" s="2"/>
      <c r="E94" s="2"/>
      <c r="F94" s="2"/>
      <c r="G94" s="2"/>
      <c r="H94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78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125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10</v>
      </c>
      <c r="E13" s="99">
        <v>2741859</v>
      </c>
      <c r="F13" s="111">
        <v>468260</v>
      </c>
      <c r="G13" s="104">
        <f>F13/E13</f>
        <v>0.17078194028212246</v>
      </c>
      <c r="H13" s="15"/>
    </row>
    <row r="14" spans="1:8" ht="15.75" x14ac:dyDescent="0.25">
      <c r="A14" s="93" t="s">
        <v>109</v>
      </c>
      <c r="B14" s="13"/>
      <c r="C14" s="14"/>
      <c r="D14" s="73">
        <v>2</v>
      </c>
      <c r="E14" s="99">
        <v>685852</v>
      </c>
      <c r="F14" s="111">
        <v>132594</v>
      </c>
      <c r="G14" s="104">
        <f>F14/E14</f>
        <v>0.193327423409132</v>
      </c>
      <c r="H14" s="15"/>
    </row>
    <row r="15" spans="1:8" ht="15.75" x14ac:dyDescent="0.25">
      <c r="A15" s="93" t="s">
        <v>111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106</v>
      </c>
      <c r="B16" s="13"/>
      <c r="C16" s="14"/>
      <c r="D16" s="73">
        <v>1</v>
      </c>
      <c r="E16" s="99">
        <v>307125</v>
      </c>
      <c r="F16" s="111">
        <v>86662</v>
      </c>
      <c r="G16" s="104">
        <f>F16/E16</f>
        <v>0.28217175417175416</v>
      </c>
      <c r="H16" s="15"/>
    </row>
    <row r="17" spans="1:8" ht="15.75" x14ac:dyDescent="0.25">
      <c r="A17" s="93" t="s">
        <v>79</v>
      </c>
      <c r="B17" s="13"/>
      <c r="C17" s="14"/>
      <c r="D17" s="73">
        <v>2</v>
      </c>
      <c r="E17" s="99">
        <v>588081</v>
      </c>
      <c r="F17" s="111">
        <v>164447</v>
      </c>
      <c r="G17" s="104">
        <f>F17/E17</f>
        <v>0.27963324780089815</v>
      </c>
      <c r="H17" s="15"/>
    </row>
    <row r="18" spans="1:8" ht="15.75" x14ac:dyDescent="0.25">
      <c r="A18" s="70" t="s">
        <v>117</v>
      </c>
      <c r="B18" s="13"/>
      <c r="C18" s="14"/>
      <c r="D18" s="73">
        <v>1</v>
      </c>
      <c r="E18" s="99">
        <v>377111</v>
      </c>
      <c r="F18" s="111">
        <v>118230.11</v>
      </c>
      <c r="G18" s="104">
        <f>F18/E18</f>
        <v>0.31351541058203025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1534639</v>
      </c>
      <c r="F19" s="111">
        <v>514530</v>
      </c>
      <c r="G19" s="104">
        <f>F19/E19</f>
        <v>0.33527754735804316</v>
      </c>
      <c r="H19" s="15"/>
    </row>
    <row r="20" spans="1:8" ht="15.75" x14ac:dyDescent="0.2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 x14ac:dyDescent="0.25">
      <c r="A21" s="93" t="s">
        <v>100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128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118</v>
      </c>
      <c r="B23" s="13"/>
      <c r="C23" s="14"/>
      <c r="D23" s="73">
        <v>3</v>
      </c>
      <c r="E23" s="99">
        <v>918632</v>
      </c>
      <c r="F23" s="111">
        <v>244935.78</v>
      </c>
      <c r="G23" s="104">
        <f t="shared" ref="G23:G29" si="0">F23/E23</f>
        <v>0.26663101220075069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1171807</v>
      </c>
      <c r="F24" s="111">
        <v>116054</v>
      </c>
      <c r="G24" s="104">
        <f t="shared" si="0"/>
        <v>9.9038493540318503E-2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863583</v>
      </c>
      <c r="F25" s="111">
        <v>201259</v>
      </c>
      <c r="G25" s="104">
        <f t="shared" si="0"/>
        <v>0.23305113694919885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42508</v>
      </c>
      <c r="F29" s="111">
        <v>16260</v>
      </c>
      <c r="G29" s="104">
        <f t="shared" si="0"/>
        <v>0.38251623223863745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80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113</v>
      </c>
      <c r="B32" s="13"/>
      <c r="C32" s="14"/>
      <c r="D32" s="73">
        <v>1</v>
      </c>
      <c r="E32" s="99">
        <v>151650</v>
      </c>
      <c r="F32" s="111">
        <v>53748</v>
      </c>
      <c r="G32" s="104">
        <f>F32/E32</f>
        <v>0.35442136498516319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77</v>
      </c>
      <c r="B34" s="13"/>
      <c r="C34" s="14"/>
      <c r="D34" s="73">
        <v>6</v>
      </c>
      <c r="E34" s="99">
        <v>3852696</v>
      </c>
      <c r="F34" s="111">
        <v>649845</v>
      </c>
      <c r="G34" s="104">
        <f>F34/E34</f>
        <v>0.16867279432376706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>
        <v>500</v>
      </c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35</v>
      </c>
      <c r="E39" s="82">
        <f>SUM(E9:E38)</f>
        <v>13235543</v>
      </c>
      <c r="F39" s="82">
        <f>SUM(F9:F38)</f>
        <v>2767324.8899999997</v>
      </c>
      <c r="G39" s="106">
        <f>F39/E39</f>
        <v>0.20908283778005932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109" t="s">
        <v>143</v>
      </c>
      <c r="H43" s="15"/>
    </row>
    <row r="44" spans="1:8" ht="15.75" x14ac:dyDescent="0.25">
      <c r="A44" s="27" t="s">
        <v>33</v>
      </c>
      <c r="B44" s="28"/>
      <c r="C44" s="14"/>
      <c r="D44" s="73">
        <v>147</v>
      </c>
      <c r="E44" s="74">
        <v>24785148.280000001</v>
      </c>
      <c r="F44" s="74">
        <v>1199726.42</v>
      </c>
      <c r="G44" s="104">
        <f>1-(+F44/E44)</f>
        <v>0.95159494684290025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4032873.13</v>
      </c>
      <c r="F45" s="74">
        <v>198574.27</v>
      </c>
      <c r="G45" s="104">
        <f t="shared" ref="G45:G54" si="1">1-(+F45/E45)</f>
        <v>0.950761091757925</v>
      </c>
      <c r="H45" s="15"/>
    </row>
    <row r="46" spans="1:8" ht="15.75" x14ac:dyDescent="0.25">
      <c r="A46" s="27" t="s">
        <v>35</v>
      </c>
      <c r="B46" s="28"/>
      <c r="C46" s="14"/>
      <c r="D46" s="73">
        <v>162</v>
      </c>
      <c r="E46" s="74">
        <v>24678000.760000002</v>
      </c>
      <c r="F46" s="74">
        <v>1254056.26</v>
      </c>
      <c r="G46" s="104">
        <f t="shared" si="1"/>
        <v>0.94918323116219894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827495.5</v>
      </c>
      <c r="F47" s="74">
        <v>-16853.5</v>
      </c>
      <c r="G47" s="104">
        <f t="shared" si="1"/>
        <v>1.0203668781280382</v>
      </c>
      <c r="H47" s="15"/>
    </row>
    <row r="48" spans="1:8" ht="15.75" x14ac:dyDescent="0.25">
      <c r="A48" s="27" t="s">
        <v>37</v>
      </c>
      <c r="B48" s="28"/>
      <c r="C48" s="14"/>
      <c r="D48" s="73">
        <v>115</v>
      </c>
      <c r="E48" s="74">
        <v>16311253.439999999</v>
      </c>
      <c r="F48" s="74">
        <v>1204731.32</v>
      </c>
      <c r="G48" s="104">
        <f t="shared" si="1"/>
        <v>0.92614109489307284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11</v>
      </c>
      <c r="E50" s="74">
        <v>2242705</v>
      </c>
      <c r="F50" s="74">
        <v>100008</v>
      </c>
      <c r="G50" s="104">
        <f t="shared" si="1"/>
        <v>0.95540742094925546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1772125</v>
      </c>
      <c r="F51" s="74">
        <v>88950</v>
      </c>
      <c r="G51" s="104">
        <f t="shared" si="1"/>
        <v>0.94980602384143331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793325</v>
      </c>
      <c r="F52" s="74">
        <v>24320</v>
      </c>
      <c r="G52" s="104">
        <f t="shared" si="1"/>
        <v>0.96934421580058616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101</v>
      </c>
      <c r="B54" s="28"/>
      <c r="C54" s="14"/>
      <c r="D54" s="73">
        <v>1450</v>
      </c>
      <c r="E54" s="74">
        <v>114995006.17</v>
      </c>
      <c r="F54" s="74">
        <v>12855591.82</v>
      </c>
      <c r="G54" s="104">
        <f t="shared" si="1"/>
        <v>0.88820739049315534</v>
      </c>
      <c r="H54" s="2"/>
    </row>
    <row r="55" spans="1:8" ht="15.75" x14ac:dyDescent="0.25">
      <c r="A55" s="71" t="s">
        <v>102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1899</v>
      </c>
      <c r="E61" s="82">
        <f>SUM(E44:E60)</f>
        <v>190437932.28</v>
      </c>
      <c r="F61" s="82">
        <f>SUM(F44:F60)</f>
        <v>16909104.59</v>
      </c>
      <c r="G61" s="110">
        <f>1-(+F61/E61)</f>
        <v>0.91120936681281217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19676429.48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CASINOKC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2021-06-09T15:11:19Z</cp:lastPrinted>
  <dcterms:created xsi:type="dcterms:W3CDTF">2012-06-07T14:04:25Z</dcterms:created>
  <dcterms:modified xsi:type="dcterms:W3CDTF">2021-08-09T19:40:02Z</dcterms:modified>
</cp:coreProperties>
</file>