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132" windowWidth="7848" windowHeight="4080" tabRatio="684" activeTab="0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<sst xmlns="http://schemas.openxmlformats.org/spreadsheetml/2006/main" count="969" uniqueCount="163">
  <si>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</si>
  <si>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</si>
  <si>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</si>
  <si>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</si>
  <si>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</si>
  <si>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</si>
  <si>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</si>
  <si>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</si>
  <si>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</si>
  <si>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</si>
  <si>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</si>
  <si>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</si>
  <si>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</si>
  <si>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</si>
  <si>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</si>
  <si>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</si>
  <si>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</si>
  <si>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</si>
  <si>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</si>
  <si>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</si>
  <si>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</si>
  <si>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</si>
  <si>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</si>
  <si>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</si>
  <si>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</si>
  <si>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</si>
  <si>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</si>
  <si>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</si>
  <si>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</si>
  <si>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</si>
  <si>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</si>
  <si>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</si>
  <si>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</si>
  <si>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</si>
  <si>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</si>
  <si>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</si>
  <si>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</si>
  <si>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</si>
  <si>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</si>
  <si>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</si>
  <si>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</si>
  <si>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</si>
  <si>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</si>
  <si>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</si>
  <si>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</si>
  <si>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</si>
  <si>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</si>
  <si>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</si>
  <si>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</si>
  <si>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</si>
  <si>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</si>
  <si>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</si>
  <si>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</si>
  <si>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</si>
  <si>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</si>
  <si>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</si>
  <si>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</si>
  <si>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</si>
  <si>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</si>
  <si>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</si>
  <si>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</si>
  <si>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</si>
  <si>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</si>
  <si>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</si>
  <si>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</si>
  <si>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</si>
  <si>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</si>
  <si>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</si>
  <si>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</si>
  <si>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</si>
  <si>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</si>
  <si>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</si>
  <si>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</si>
  <si>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</si>
  <si>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</si>
  <si>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</si>
  <si>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</si>
  <si>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</si>
  <si>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</si>
  <si>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</si>
  <si>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</si>
  <si>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</si>
  <si>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</si>
  <si>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</si>
  <si>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</si>
  <si>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</si>
  <si>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</si>
  <si>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</si>
  <si>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</si>
  <si>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</si>
  <si>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</si>
  <si>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</si>
  <si>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</si>
  <si>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</si>
  <si>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</si>
  <si>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</si>
  <si>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</si>
  <si>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</si>
  <si>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</si>
  <si>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</si>
  <si>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</si>
  <si>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</si>
  <si>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</si>
  <si>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</si>
  <si>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</si>
  <si>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</si>
  <si>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</si>
  <si>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</si>
  <si>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</si>
  <si>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</si>
  <si>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</si>
  <si>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</si>
  <si>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</si>
  <si>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</si>
  <si>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</si>
  <si>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</si>
  <si>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</si>
  <si>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</si>
  <si>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</si>
  <si>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</si>
  <si>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</si>
  <si>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</si>
  <si>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</si>
  <si>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</si>
  <si>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</si>
  <si>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</si>
  <si>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</si>
  <si>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</si>
  <si>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</si>
  <si>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</si>
  <si>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</si>
  <si>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</si>
  <si>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</si>
  <si>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</si>
  <si>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</si>
  <si>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</si>
  <si>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</si>
  <si>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</si>
  <si>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</si>
  <si>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</si>
  <si>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</si>
  <si>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</si>
  <si>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</si>
  <si>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</si>
  <si>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</si>
  <si>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</si>
  <si>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</si>
  <si>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</si>
  <si>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</si>
  <si>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</si>
  <si>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</si>
  <si>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</si>
  <si>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</si>
  <si>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</si>
  <si>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</si>
  <si>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</si>
  <si>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</si>
  <si>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</si>
  <si>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</si>
  <si>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</si>
  <si>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</si>
  <si>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MONTH ENDED:  MAY 2022</t>
  </si>
  <si>
    <t>BOAT:    HORSESHOE ST. LOUIS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</si>
</sst>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161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155</v>
      </c>
      <c r="B9" s="13"/>
      <c r="C9" s="14"/>
      <c r="D9" s="73">
        <v>1</v>
      </c>
      <c r="E9" s="99">
        <v>566009</v>
      </c>
      <c r="F9" s="74">
        <v>93494.5</v>
      </c>
      <c r="G9" s="104">
        <f>F9/E9</f>
        <v>0.16518200240632216</v>
      </c>
      <c r="H9" s="15"/>
    </row>
    <row r="10" spans="1:8" ht="15">
      <c r="A10" s="93" t="s">
        <v>11</v>
      </c>
      <c r="B10" s="13"/>
      <c r="C10" s="14"/>
      <c r="D10" s="73">
        <v>2</v>
      </c>
      <c r="E10" s="99">
        <v>1468863</v>
      </c>
      <c r="F10" s="74">
        <v>48207.5</v>
      </c>
      <c r="G10" s="104">
        <f>F10/E10</f>
        <v>0.03281960264503905</v>
      </c>
      <c r="H10" s="15"/>
    </row>
    <row r="11" spans="1:8" ht="1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">
      <c r="A13" s="93" t="s">
        <v>74</v>
      </c>
      <c r="B13" s="13"/>
      <c r="C13" s="14"/>
      <c r="D13" s="73">
        <v>9</v>
      </c>
      <c r="E13" s="99">
        <v>1903602</v>
      </c>
      <c r="F13" s="74">
        <v>314895</v>
      </c>
      <c r="G13" s="104">
        <f aca="true" t="shared" si="0" ref="G13:G22">F13/E13</f>
        <v>0.165420607879168</v>
      </c>
      <c r="H13" s="15"/>
    </row>
    <row r="14" spans="1:8" ht="15">
      <c r="A14" s="93" t="s">
        <v>123</v>
      </c>
      <c r="B14" s="13"/>
      <c r="C14" s="14"/>
      <c r="D14" s="73">
        <v>1</v>
      </c>
      <c r="E14" s="99">
        <v>117619</v>
      </c>
      <c r="F14" s="74">
        <v>35057</v>
      </c>
      <c r="G14" s="104">
        <f t="shared" si="0"/>
        <v>0.29805558625732237</v>
      </c>
      <c r="H14" s="15"/>
    </row>
    <row r="15" spans="1:8" ht="15">
      <c r="A15" s="93" t="s">
        <v>114</v>
      </c>
      <c r="B15" s="13"/>
      <c r="C15" s="14"/>
      <c r="D15" s="73">
        <v>1</v>
      </c>
      <c r="E15" s="99">
        <v>117585</v>
      </c>
      <c r="F15" s="74">
        <v>16416.5</v>
      </c>
      <c r="G15" s="104">
        <f t="shared" si="0"/>
        <v>0.13961389633031424</v>
      </c>
      <c r="H15" s="15"/>
    </row>
    <row r="16" spans="1:8" ht="15">
      <c r="A16" s="93" t="s">
        <v>124</v>
      </c>
      <c r="B16" s="13"/>
      <c r="C16" s="14"/>
      <c r="D16" s="73">
        <v>2</v>
      </c>
      <c r="E16" s="99">
        <v>3867334</v>
      </c>
      <c r="F16" s="74">
        <v>574735</v>
      </c>
      <c r="G16" s="104">
        <f t="shared" si="0"/>
        <v>0.14861271356443484</v>
      </c>
      <c r="H16" s="15"/>
    </row>
    <row r="17" spans="1:8" ht="15">
      <c r="A17" s="93" t="s">
        <v>156</v>
      </c>
      <c r="B17" s="13"/>
      <c r="C17" s="14"/>
      <c r="D17" s="73">
        <v>5</v>
      </c>
      <c r="E17" s="99">
        <v>6096199</v>
      </c>
      <c r="F17" s="74">
        <v>1254350.5</v>
      </c>
      <c r="G17" s="104">
        <f t="shared" si="0"/>
        <v>0.20575944125183576</v>
      </c>
      <c r="H17" s="15"/>
    </row>
    <row r="18" spans="1:8" ht="15">
      <c r="A18" s="93" t="s">
        <v>14</v>
      </c>
      <c r="B18" s="13"/>
      <c r="C18" s="14"/>
      <c r="D18" s="73">
        <v>1</v>
      </c>
      <c r="E18" s="99">
        <v>660235</v>
      </c>
      <c r="F18" s="74">
        <v>123891.5</v>
      </c>
      <c r="G18" s="104">
        <f t="shared" si="0"/>
        <v>0.18764758002832324</v>
      </c>
      <c r="H18" s="15"/>
    </row>
    <row r="19" spans="1:8" ht="1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">
      <c r="A20" s="70" t="s">
        <v>16</v>
      </c>
      <c r="B20" s="13"/>
      <c r="C20" s="14"/>
      <c r="D20" s="73">
        <v>1</v>
      </c>
      <c r="E20" s="99">
        <v>1211828</v>
      </c>
      <c r="F20" s="74">
        <v>165915.5</v>
      </c>
      <c r="G20" s="104">
        <f t="shared" si="0"/>
        <v>0.13691340685311776</v>
      </c>
      <c r="H20" s="15"/>
    </row>
    <row r="21" spans="1:8" ht="1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">
      <c r="A22" s="93" t="s">
        <v>98</v>
      </c>
      <c r="B22" s="13"/>
      <c r="C22" s="14"/>
      <c r="D22" s="73">
        <v>1</v>
      </c>
      <c r="E22" s="99">
        <v>53805</v>
      </c>
      <c r="F22" s="74">
        <v>26717</v>
      </c>
      <c r="G22" s="104">
        <f t="shared" si="0"/>
        <v>0.49655236502183814</v>
      </c>
      <c r="H22" s="15"/>
    </row>
    <row r="23" spans="1:8" ht="15">
      <c r="A23" s="93" t="s">
        <v>160</v>
      </c>
      <c r="B23" s="13"/>
      <c r="C23" s="14"/>
      <c r="D23" s="73"/>
      <c r="E23" s="99"/>
      <c r="F23" s="74"/>
      <c r="G23" s="104"/>
      <c r="H23" s="15"/>
    </row>
    <row r="24" spans="1:8" ht="15">
      <c r="A24" s="93" t="s">
        <v>152</v>
      </c>
      <c r="B24" s="13"/>
      <c r="C24" s="14"/>
      <c r="D24" s="73"/>
      <c r="E24" s="99"/>
      <c r="F24" s="74"/>
      <c r="G24" s="104"/>
      <c r="H24" s="15"/>
    </row>
    <row r="25" spans="1:8" ht="15">
      <c r="A25" s="94" t="s">
        <v>20</v>
      </c>
      <c r="B25" s="13"/>
      <c r="C25" s="14"/>
      <c r="D25" s="73">
        <v>3</v>
      </c>
      <c r="E25" s="99">
        <v>621975</v>
      </c>
      <c r="F25" s="74">
        <v>140201.5</v>
      </c>
      <c r="G25" s="104">
        <f>F25/E25</f>
        <v>0.22541340086016318</v>
      </c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">
      <c r="A30" s="70" t="s">
        <v>118</v>
      </c>
      <c r="B30" s="13"/>
      <c r="C30" s="14"/>
      <c r="D30" s="73">
        <v>2</v>
      </c>
      <c r="E30" s="74">
        <v>479298</v>
      </c>
      <c r="F30" s="74">
        <v>96464</v>
      </c>
      <c r="G30" s="104">
        <f>F30/E30</f>
        <v>0.20126101089510076</v>
      </c>
      <c r="H30" s="15"/>
    </row>
    <row r="31" spans="1:8" ht="15">
      <c r="A31" s="70" t="s">
        <v>19</v>
      </c>
      <c r="B31" s="13"/>
      <c r="C31" s="14"/>
      <c r="D31" s="73">
        <v>1</v>
      </c>
      <c r="E31" s="74">
        <v>150978</v>
      </c>
      <c r="F31" s="74">
        <v>36829</v>
      </c>
      <c r="G31" s="104">
        <f>F31/E31</f>
        <v>0.2439362026255481</v>
      </c>
      <c r="H31" s="15"/>
    </row>
    <row r="32" spans="1:8" ht="15">
      <c r="A32" s="70" t="s">
        <v>151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30</v>
      </c>
      <c r="E39" s="82">
        <f>SUM(E9:E38)</f>
        <v>17315330</v>
      </c>
      <c r="F39" s="82">
        <f>SUM(F9:F38)</f>
        <v>2927174.5</v>
      </c>
      <c r="G39" s="106">
        <f>F39/E39</f>
        <v>0.16905103743330332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141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150</v>
      </c>
      <c r="F42" s="25" t="s">
        <v>150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109" t="s">
        <v>138</v>
      </c>
      <c r="H43" s="2"/>
    </row>
    <row r="44" spans="1:8" ht="15">
      <c r="A44" s="27" t="s">
        <v>10</v>
      </c>
      <c r="B44" s="28"/>
      <c r="C44" s="14"/>
      <c r="D44" s="73"/>
      <c r="E44" s="111">
        <v>823982.67</v>
      </c>
      <c r="F44" s="74">
        <v>30339.09</v>
      </c>
      <c r="G44" s="104">
        <f>1-(+F44/E44)</f>
        <v>0.9631799416363939</v>
      </c>
      <c r="H44" s="2"/>
    </row>
    <row r="45" spans="1:8" ht="15">
      <c r="A45" s="27" t="s">
        <v>110</v>
      </c>
      <c r="B45" s="28"/>
      <c r="C45" s="14"/>
      <c r="D45" s="73"/>
      <c r="E45" s="111">
        <v>72746.5</v>
      </c>
      <c r="F45" s="74">
        <v>3178.5</v>
      </c>
      <c r="G45" s="104">
        <f>1-(+F45/E45)</f>
        <v>0.9563071762902683</v>
      </c>
      <c r="H45" s="2"/>
    </row>
    <row r="46" spans="1:8" ht="15">
      <c r="A46" s="27" t="s">
        <v>20</v>
      </c>
      <c r="B46" s="28"/>
      <c r="C46" s="14"/>
      <c r="D46" s="73"/>
      <c r="E46" s="111">
        <v>1493597.97</v>
      </c>
      <c r="F46" s="74">
        <v>58148.05</v>
      </c>
      <c r="G46" s="104">
        <f>1-(+F46/E46)</f>
        <v>0.9610684727965987</v>
      </c>
      <c r="H46" s="2"/>
    </row>
    <row r="47" spans="1:8" ht="15">
      <c r="A47" s="27" t="s">
        <v>14</v>
      </c>
      <c r="B47" s="28"/>
      <c r="C47" s="14"/>
      <c r="D47" s="73"/>
      <c r="E47" s="111">
        <v>71317.65</v>
      </c>
      <c r="F47" s="74">
        <v>2748.14</v>
      </c>
      <c r="G47" s="104">
        <f>1-(+F47/E47)</f>
        <v>0.9614662008633207</v>
      </c>
      <c r="H47" s="2"/>
    </row>
    <row r="48" spans="1:8" ht="15">
      <c r="A48" s="27" t="s">
        <v>157</v>
      </c>
      <c r="B48" s="28"/>
      <c r="C48" s="14"/>
      <c r="D48" s="73"/>
      <c r="E48" s="111">
        <v>287285.27</v>
      </c>
      <c r="F48" s="74">
        <v>7141.87</v>
      </c>
      <c r="G48" s="104">
        <f>1-(+F48/E48)</f>
        <v>0.9751401455424429</v>
      </c>
      <c r="H48" s="2"/>
    </row>
    <row r="49" spans="1:8" ht="15">
      <c r="A49" s="16" t="s">
        <v>142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143</v>
      </c>
      <c r="B53" s="20"/>
      <c r="C53" s="21"/>
      <c r="D53" s="138">
        <v>12</v>
      </c>
      <c r="E53" s="139">
        <f>SUM(E44:E52)</f>
        <v>2748930.06</v>
      </c>
      <c r="F53" s="139">
        <f>SUM(F44:F52)</f>
        <v>101555.65</v>
      </c>
      <c r="G53" s="110">
        <f>1-(+F53/E53)</f>
        <v>0.9630562990751391</v>
      </c>
      <c r="H53" s="2"/>
    </row>
    <row r="54" spans="1:8" ht="15">
      <c r="A54" s="22"/>
      <c r="B54" s="22"/>
      <c r="C54" s="22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">
      <c r="A56" s="26"/>
      <c r="B56" s="26"/>
      <c r="C56" s="26"/>
      <c r="D56" s="89"/>
      <c r="E56" s="25" t="s">
        <v>136</v>
      </c>
      <c r="F56" s="25" t="s">
        <v>136</v>
      </c>
      <c r="G56" s="108" t="s">
        <v>5</v>
      </c>
      <c r="H56" s="2"/>
    </row>
    <row r="57" spans="1:8" ht="15">
      <c r="A57" s="26"/>
      <c r="B57" s="26"/>
      <c r="C57" s="26"/>
      <c r="D57" s="89" t="s">
        <v>6</v>
      </c>
      <c r="E57" s="90" t="s">
        <v>137</v>
      </c>
      <c r="F57" s="88" t="s">
        <v>8</v>
      </c>
      <c r="G57" s="109" t="s">
        <v>138</v>
      </c>
      <c r="H57" s="2"/>
    </row>
    <row r="58" spans="1:8" ht="15">
      <c r="A58" s="27" t="s">
        <v>33</v>
      </c>
      <c r="B58" s="28"/>
      <c r="C58" s="14"/>
      <c r="D58" s="73">
        <v>99</v>
      </c>
      <c r="E58" s="74">
        <v>11920776.55</v>
      </c>
      <c r="F58" s="74">
        <v>708676.03</v>
      </c>
      <c r="G58" s="104">
        <f>1-(+F58/E58)</f>
        <v>0.9405511858201889</v>
      </c>
      <c r="H58" s="15"/>
    </row>
    <row r="59" spans="1:8" ht="15">
      <c r="A59" s="27" t="s">
        <v>34</v>
      </c>
      <c r="B59" s="28"/>
      <c r="C59" s="14"/>
      <c r="D59" s="73">
        <v>7</v>
      </c>
      <c r="E59" s="74">
        <v>5889409.64</v>
      </c>
      <c r="F59" s="74">
        <v>509448.04</v>
      </c>
      <c r="G59" s="104">
        <f aca="true" t="shared" si="1" ref="G59:G66">1-(+F59/E59)</f>
        <v>0.9134976048295395</v>
      </c>
      <c r="H59" s="15"/>
    </row>
    <row r="60" spans="1:8" ht="15">
      <c r="A60" s="27" t="s">
        <v>35</v>
      </c>
      <c r="B60" s="28"/>
      <c r="C60" s="14"/>
      <c r="D60" s="73">
        <v>74</v>
      </c>
      <c r="E60" s="74">
        <v>6166079.25</v>
      </c>
      <c r="F60" s="74">
        <v>434260.32</v>
      </c>
      <c r="G60" s="104">
        <f t="shared" si="1"/>
        <v>0.9295726988912768</v>
      </c>
      <c r="H60" s="15"/>
    </row>
    <row r="61" spans="1:8" ht="15">
      <c r="A61" s="27" t="s">
        <v>36</v>
      </c>
      <c r="B61" s="28"/>
      <c r="C61" s="14"/>
      <c r="D61" s="73">
        <v>1</v>
      </c>
      <c r="E61" s="74">
        <v>630896</v>
      </c>
      <c r="F61" s="74">
        <v>17758.5</v>
      </c>
      <c r="G61" s="104">
        <f t="shared" si="1"/>
        <v>0.9718519375618169</v>
      </c>
      <c r="H61" s="15"/>
    </row>
    <row r="62" spans="1:8" ht="15">
      <c r="A62" s="27" t="s">
        <v>37</v>
      </c>
      <c r="B62" s="28"/>
      <c r="C62" s="14"/>
      <c r="D62" s="73">
        <v>106</v>
      </c>
      <c r="E62" s="74">
        <v>12094671.8</v>
      </c>
      <c r="F62" s="74">
        <v>854227.06</v>
      </c>
      <c r="G62" s="104">
        <f t="shared" si="1"/>
        <v>0.9293716213117912</v>
      </c>
      <c r="H62" s="15"/>
    </row>
    <row r="63" spans="1:8" ht="15">
      <c r="A63" s="27" t="s">
        <v>38</v>
      </c>
      <c r="B63" s="28"/>
      <c r="C63" s="14"/>
      <c r="D63" s="73">
        <v>9</v>
      </c>
      <c r="E63" s="74">
        <v>1966221</v>
      </c>
      <c r="F63" s="74">
        <v>114063</v>
      </c>
      <c r="G63" s="104">
        <f t="shared" si="1"/>
        <v>0.9419887184604375</v>
      </c>
      <c r="H63" s="15"/>
    </row>
    <row r="64" spans="1:8" ht="15">
      <c r="A64" s="27" t="s">
        <v>39</v>
      </c>
      <c r="B64" s="28"/>
      <c r="C64" s="14"/>
      <c r="D64" s="73">
        <v>15</v>
      </c>
      <c r="E64" s="74">
        <v>1370017.16</v>
      </c>
      <c r="F64" s="74">
        <v>102212.16</v>
      </c>
      <c r="G64" s="104">
        <f t="shared" si="1"/>
        <v>0.9253935184286305</v>
      </c>
      <c r="H64" s="15"/>
    </row>
    <row r="65" spans="1:8" ht="1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">
      <c r="A66" s="54" t="s">
        <v>41</v>
      </c>
      <c r="B66" s="28"/>
      <c r="C66" s="14"/>
      <c r="D66" s="73">
        <v>3</v>
      </c>
      <c r="E66" s="74">
        <v>159725</v>
      </c>
      <c r="F66" s="74">
        <v>-24025</v>
      </c>
      <c r="G66" s="104">
        <f t="shared" si="1"/>
        <v>1.1504147753952105</v>
      </c>
      <c r="H66" s="15"/>
    </row>
    <row r="67" spans="1:8" ht="1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">
      <c r="A68" s="27" t="s">
        <v>99</v>
      </c>
      <c r="B68" s="28"/>
      <c r="C68" s="14"/>
      <c r="D68" s="73">
        <v>789</v>
      </c>
      <c r="E68" s="74">
        <v>91149108.01</v>
      </c>
      <c r="F68" s="74">
        <v>9772080.34</v>
      </c>
      <c r="G68" s="104">
        <f>1-(+F68/E68)</f>
        <v>0.8927901703774446</v>
      </c>
      <c r="H68" s="15"/>
    </row>
    <row r="69" spans="1:8" ht="15">
      <c r="A69" s="71" t="s">
        <v>100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">
      <c r="A73" s="32"/>
      <c r="B73" s="18"/>
      <c r="C73" s="14"/>
      <c r="D73" s="77"/>
      <c r="E73" s="95"/>
      <c r="F73" s="74"/>
      <c r="G73" s="105"/>
      <c r="H73" s="15"/>
    </row>
    <row r="74" spans="1:8" ht="1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">
      <c r="A75" s="33"/>
      <c r="B75" s="33"/>
      <c r="C75" s="33"/>
      <c r="D75" s="81">
        <f>SUM(D58:D71)</f>
        <v>1103</v>
      </c>
      <c r="E75" s="82">
        <f>SUM(E58:E74)</f>
        <v>131346904.41</v>
      </c>
      <c r="F75" s="82">
        <f>SUM(F58:F74)</f>
        <v>12488700.45</v>
      </c>
      <c r="G75" s="110">
        <f>1-(+F75/E75)</f>
        <v>0.904918197302797</v>
      </c>
      <c r="H75" s="2"/>
    </row>
    <row r="76" spans="1:8" ht="17.25">
      <c r="A76" s="35" t="s">
        <v>46</v>
      </c>
      <c r="B76" s="36"/>
      <c r="C76" s="36"/>
      <c r="D76" s="91"/>
      <c r="E76" s="92"/>
      <c r="F76" s="34"/>
      <c r="G76" s="34"/>
      <c r="H76" s="2"/>
    </row>
    <row r="77" spans="1:8" ht="17.25">
      <c r="A77" s="38"/>
      <c r="B77" s="39"/>
      <c r="C77" s="39"/>
      <c r="D77" s="36"/>
      <c r="E77" s="36"/>
      <c r="F77" s="37">
        <f>F75+F39+F53</f>
        <v>15517430.6</v>
      </c>
      <c r="G77" s="36"/>
      <c r="H77" s="2"/>
    </row>
    <row r="78" spans="1:8" ht="17.25">
      <c r="A78" s="38"/>
      <c r="B78" s="39"/>
      <c r="C78" s="39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37"/>
      <c r="F85" s="2"/>
      <c r="G85" s="2"/>
      <c r="H85" s="2"/>
    </row>
    <row r="86" spans="1:8" ht="17.25">
      <c r="A86" s="43"/>
      <c r="B86" s="39"/>
      <c r="C86" s="39"/>
      <c r="D86" s="39"/>
      <c r="E86" s="44"/>
      <c r="F86" s="2"/>
      <c r="G86" s="2"/>
      <c r="H86" s="2"/>
    </row>
    <row r="87" spans="1:8" ht="17.25">
      <c r="A87" s="43"/>
      <c r="B87" s="39"/>
      <c r="C87" s="39"/>
      <c r="D87" s="39"/>
      <c r="E87" s="45"/>
      <c r="F87" s="2"/>
      <c r="G87" s="2"/>
      <c r="H87" s="2"/>
    </row>
    <row r="88" spans="1:8" ht="17.25">
      <c r="A88" s="43"/>
      <c r="B88" s="39"/>
      <c r="C88" s="39"/>
      <c r="D88" s="39"/>
      <c r="E88" s="46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37"/>
      <c r="F90" s="2"/>
      <c r="G90" s="2"/>
      <c r="H90" s="2"/>
    </row>
    <row r="91" spans="1:8" ht="17.25">
      <c r="A91" s="43"/>
      <c r="B91" s="39"/>
      <c r="C91" s="39"/>
      <c r="D91" s="39"/>
      <c r="E91" s="44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5"/>
      <c r="F94" s="2"/>
      <c r="G94" s="2"/>
      <c r="H94" s="2"/>
    </row>
    <row r="95" spans="1:8" ht="17.25">
      <c r="A95" s="43"/>
      <c r="B95" s="39"/>
      <c r="C95" s="39"/>
      <c r="D95" s="39"/>
      <c r="E95" s="47"/>
      <c r="F95" s="2"/>
      <c r="G95" s="2"/>
      <c r="H95" s="2"/>
    </row>
    <row r="96" spans="1:8" ht="17.25">
      <c r="A96" s="43"/>
      <c r="B96" s="39"/>
      <c r="C96" s="39"/>
      <c r="D96" s="39"/>
      <c r="E96" s="39"/>
      <c r="F96" s="2"/>
      <c r="G96" s="2"/>
      <c r="H96" s="2"/>
    </row>
    <row r="97" spans="1:8" ht="15">
      <c r="A97" s="48"/>
      <c r="B97" s="2"/>
      <c r="C97" s="2"/>
      <c r="D97" s="2"/>
      <c r="E97" s="2"/>
      <c r="F97" s="2"/>
      <c r="G97" s="2"/>
      <c r="H97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1"/>
      <c r="B5" s="118"/>
      <c r="C5" s="4"/>
      <c r="D5" s="6" t="s">
        <v>162</v>
      </c>
      <c r="E5" s="7"/>
      <c r="F5" s="8"/>
      <c r="G5" s="5"/>
      <c r="H5" s="2"/>
    </row>
    <row r="6" spans="1:8" ht="17.25">
      <c r="A6" s="23" t="s">
        <v>3</v>
      </c>
      <c r="B6" s="118"/>
      <c r="C6" s="4"/>
      <c r="D6" s="4"/>
      <c r="E6" s="4"/>
      <c r="F6" s="5"/>
      <c r="G6" s="5"/>
      <c r="H6" s="2"/>
    </row>
    <row r="7" spans="1:8" ht="1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">
      <c r="A10" s="93" t="s">
        <v>11</v>
      </c>
      <c r="B10" s="13"/>
      <c r="C10" s="14"/>
      <c r="D10" s="73">
        <v>1</v>
      </c>
      <c r="E10" s="74">
        <v>175957</v>
      </c>
      <c r="F10" s="74">
        <v>32827</v>
      </c>
      <c r="G10" s="104">
        <f>F10/E10</f>
        <v>0.1865626260961485</v>
      </c>
      <c r="H10" s="15"/>
    </row>
    <row r="11" spans="1:8" ht="15">
      <c r="A11" s="93" t="s">
        <v>122</v>
      </c>
      <c r="B11" s="13"/>
      <c r="C11" s="14"/>
      <c r="D11" s="73"/>
      <c r="E11" s="74"/>
      <c r="F11" s="74"/>
      <c r="G11" s="104"/>
      <c r="H11" s="15"/>
    </row>
    <row r="12" spans="1:8" ht="15">
      <c r="A12" s="93" t="s">
        <v>25</v>
      </c>
      <c r="B12" s="13"/>
      <c r="C12" s="14"/>
      <c r="D12" s="73">
        <v>1</v>
      </c>
      <c r="E12" s="74">
        <v>51768</v>
      </c>
      <c r="F12" s="74">
        <v>946</v>
      </c>
      <c r="G12" s="104">
        <f>F12/E12</f>
        <v>0.018273837119456033</v>
      </c>
      <c r="H12" s="15"/>
    </row>
    <row r="13" spans="1:8" ht="1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">
      <c r="A15" s="93" t="s">
        <v>109</v>
      </c>
      <c r="B15" s="13"/>
      <c r="C15" s="14"/>
      <c r="D15" s="73">
        <v>14</v>
      </c>
      <c r="E15" s="74">
        <v>2189024</v>
      </c>
      <c r="F15" s="74">
        <v>538425.5</v>
      </c>
      <c r="G15" s="104">
        <f>F15/E15</f>
        <v>0.24596601042290994</v>
      </c>
      <c r="H15" s="15"/>
    </row>
    <row r="16" spans="1:8" ht="15">
      <c r="A16" s="93" t="s">
        <v>104</v>
      </c>
      <c r="B16" s="13"/>
      <c r="C16" s="14"/>
      <c r="D16" s="73"/>
      <c r="E16" s="74"/>
      <c r="F16" s="74"/>
      <c r="G16" s="104"/>
      <c r="H16" s="15"/>
    </row>
    <row r="17" spans="1:8" ht="1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">
      <c r="A19" s="93" t="s">
        <v>15</v>
      </c>
      <c r="B19" s="13"/>
      <c r="C19" s="14"/>
      <c r="D19" s="73">
        <v>1</v>
      </c>
      <c r="E19" s="74">
        <v>1049187</v>
      </c>
      <c r="F19" s="74">
        <v>382460</v>
      </c>
      <c r="G19" s="104">
        <f>F19/E19</f>
        <v>0.3645298693178623</v>
      </c>
      <c r="H19" s="15"/>
    </row>
    <row r="20" spans="1:8" ht="1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">
      <c r="A21" s="93" t="s">
        <v>98</v>
      </c>
      <c r="B21" s="13"/>
      <c r="C21" s="14"/>
      <c r="D21" s="73"/>
      <c r="E21" s="74"/>
      <c r="F21" s="74"/>
      <c r="G21" s="104"/>
      <c r="H21" s="15"/>
    </row>
    <row r="22" spans="1:8" ht="15">
      <c r="A22" s="93" t="s">
        <v>125</v>
      </c>
      <c r="B22" s="13"/>
      <c r="C22" s="14"/>
      <c r="D22" s="73"/>
      <c r="E22" s="74"/>
      <c r="F22" s="74"/>
      <c r="G22" s="104"/>
      <c r="H22" s="15"/>
    </row>
    <row r="23" spans="1:8" ht="1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">
      <c r="A25" s="94" t="s">
        <v>20</v>
      </c>
      <c r="B25" s="13"/>
      <c r="C25" s="14"/>
      <c r="D25" s="73">
        <v>3</v>
      </c>
      <c r="E25" s="74">
        <v>615397</v>
      </c>
      <c r="F25" s="74">
        <v>85645</v>
      </c>
      <c r="G25" s="104">
        <f>F25/E25</f>
        <v>0.13917032419722553</v>
      </c>
      <c r="H25" s="15"/>
    </row>
    <row r="26" spans="1:8" ht="15">
      <c r="A26" s="94" t="s">
        <v>21</v>
      </c>
      <c r="B26" s="13"/>
      <c r="C26" s="14"/>
      <c r="D26" s="73">
        <v>8</v>
      </c>
      <c r="E26" s="74">
        <v>107776</v>
      </c>
      <c r="F26" s="74">
        <v>107776</v>
      </c>
      <c r="G26" s="104">
        <f>F26/E26</f>
        <v>1</v>
      </c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>
        <v>20846</v>
      </c>
      <c r="F28" s="74">
        <v>2796</v>
      </c>
      <c r="G28" s="104">
        <f>F28/E28</f>
        <v>0.13412645111772042</v>
      </c>
      <c r="H28" s="15"/>
    </row>
    <row r="29" spans="1:8" ht="15">
      <c r="A29" s="70" t="s">
        <v>24</v>
      </c>
      <c r="B29" s="13"/>
      <c r="C29" s="14"/>
      <c r="D29" s="73">
        <v>1</v>
      </c>
      <c r="E29" s="74">
        <v>114962</v>
      </c>
      <c r="F29" s="74">
        <v>27883.06</v>
      </c>
      <c r="G29" s="104">
        <f aca="true" t="shared" si="0" ref="G29:G34">F29/E29</f>
        <v>0.24254153546389243</v>
      </c>
      <c r="H29" s="15"/>
    </row>
    <row r="30" spans="1:8" ht="1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27</v>
      </c>
      <c r="B33" s="13"/>
      <c r="C33" s="14"/>
      <c r="D33" s="73">
        <v>1</v>
      </c>
      <c r="E33" s="74">
        <v>289150</v>
      </c>
      <c r="F33" s="74">
        <v>105026.5</v>
      </c>
      <c r="G33" s="104">
        <f t="shared" si="0"/>
        <v>0.36322496973888985</v>
      </c>
      <c r="H33" s="15"/>
    </row>
    <row r="34" spans="1:8" ht="15">
      <c r="A34" s="70" t="s">
        <v>76</v>
      </c>
      <c r="B34" s="13"/>
      <c r="C34" s="14"/>
      <c r="D34" s="73">
        <v>2</v>
      </c>
      <c r="E34" s="74">
        <v>783133</v>
      </c>
      <c r="F34" s="74">
        <v>173153</v>
      </c>
      <c r="G34" s="104">
        <f t="shared" si="0"/>
        <v>0.2211029288767042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32</v>
      </c>
      <c r="E39" s="82">
        <f>SUM(E9:E38)</f>
        <v>5397200</v>
      </c>
      <c r="F39" s="82">
        <f>SUM(F9:F38)</f>
        <v>1456938.06</v>
      </c>
      <c r="G39" s="106">
        <f>F39/E39</f>
        <v>0.26994331505224933</v>
      </c>
      <c r="H39" s="15"/>
    </row>
    <row r="40" spans="1:8" ht="15">
      <c r="A40" s="120"/>
      <c r="B40" s="121"/>
      <c r="C40" s="22"/>
      <c r="D40" s="122"/>
      <c r="E40" s="123"/>
      <c r="F40" s="123"/>
      <c r="G40" s="124"/>
      <c r="H40" s="2"/>
    </row>
    <row r="41" spans="1:8" ht="17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">
      <c r="A42" s="26"/>
      <c r="B42" s="26"/>
      <c r="C42" s="14"/>
      <c r="D42" s="89"/>
      <c r="E42" s="25" t="s">
        <v>136</v>
      </c>
      <c r="F42" s="25" t="s">
        <v>136</v>
      </c>
      <c r="G42" s="108" t="s">
        <v>5</v>
      </c>
      <c r="H42" s="15"/>
    </row>
    <row r="43" spans="1:8" ht="15">
      <c r="A43" s="26"/>
      <c r="B43" s="26"/>
      <c r="C43" s="14"/>
      <c r="D43" s="89" t="s">
        <v>6</v>
      </c>
      <c r="E43" s="90" t="s">
        <v>137</v>
      </c>
      <c r="F43" s="88" t="s">
        <v>8</v>
      </c>
      <c r="G43" s="109" t="s">
        <v>138</v>
      </c>
      <c r="H43" s="15"/>
    </row>
    <row r="44" spans="1:8" ht="15">
      <c r="A44" s="27" t="s">
        <v>33</v>
      </c>
      <c r="B44" s="28"/>
      <c r="C44" s="14"/>
      <c r="D44" s="73">
        <v>44</v>
      </c>
      <c r="E44" s="111">
        <v>6085261.3</v>
      </c>
      <c r="F44" s="74">
        <v>296348.64</v>
      </c>
      <c r="G44" s="104">
        <f>1-(+F44/E44)</f>
        <v>0.9513005891793012</v>
      </c>
      <c r="H44" s="15"/>
    </row>
    <row r="45" spans="1:8" ht="15">
      <c r="A45" s="27" t="s">
        <v>34</v>
      </c>
      <c r="B45" s="28"/>
      <c r="C45" s="14"/>
      <c r="D45" s="73">
        <v>11</v>
      </c>
      <c r="E45" s="111">
        <v>3401861.33</v>
      </c>
      <c r="F45" s="74">
        <v>382547.76</v>
      </c>
      <c r="G45" s="104">
        <f>1-(+F45/E45)</f>
        <v>0.8875475150540602</v>
      </c>
      <c r="H45" s="15"/>
    </row>
    <row r="46" spans="1:8" ht="15">
      <c r="A46" s="27" t="s">
        <v>35</v>
      </c>
      <c r="B46" s="28"/>
      <c r="C46" s="14"/>
      <c r="D46" s="73">
        <v>85</v>
      </c>
      <c r="E46" s="111">
        <v>5086245.25</v>
      </c>
      <c r="F46" s="74">
        <v>399149.18</v>
      </c>
      <c r="G46" s="104">
        <f>1-(+F46/E46)</f>
        <v>0.9215238038315199</v>
      </c>
      <c r="H46" s="15"/>
    </row>
    <row r="47" spans="1:8" ht="15">
      <c r="A47" s="27" t="s">
        <v>36</v>
      </c>
      <c r="B47" s="28"/>
      <c r="C47" s="14"/>
      <c r="D47" s="73">
        <v>5</v>
      </c>
      <c r="E47" s="111">
        <v>2512938.5</v>
      </c>
      <c r="F47" s="74">
        <v>-21163.81</v>
      </c>
      <c r="G47" s="104">
        <f>1-(+F47/E47)</f>
        <v>1.008421937106698</v>
      </c>
      <c r="H47" s="15"/>
    </row>
    <row r="48" spans="1:8" ht="15">
      <c r="A48" s="27" t="s">
        <v>37</v>
      </c>
      <c r="B48" s="28"/>
      <c r="C48" s="14"/>
      <c r="D48" s="73">
        <v>78</v>
      </c>
      <c r="E48" s="111">
        <v>12758936.65</v>
      </c>
      <c r="F48" s="74">
        <v>987317.31</v>
      </c>
      <c r="G48" s="104">
        <f aca="true" t="shared" si="1" ref="G48:G54">1-(+F48/E48)</f>
        <v>0.9226175866309361</v>
      </c>
      <c r="H48" s="15"/>
    </row>
    <row r="49" spans="1:8" ht="15">
      <c r="A49" s="27" t="s">
        <v>38</v>
      </c>
      <c r="B49" s="28"/>
      <c r="C49" s="14"/>
      <c r="D49" s="73">
        <v>3</v>
      </c>
      <c r="E49" s="111">
        <v>264007</v>
      </c>
      <c r="F49" s="74">
        <v>-42318.81</v>
      </c>
      <c r="G49" s="104">
        <f t="shared" si="1"/>
        <v>1.1602942725003504</v>
      </c>
      <c r="H49" s="2"/>
    </row>
    <row r="50" spans="1:8" ht="15">
      <c r="A50" s="27" t="s">
        <v>39</v>
      </c>
      <c r="B50" s="28"/>
      <c r="C50" s="21"/>
      <c r="D50" s="73">
        <v>10</v>
      </c>
      <c r="E50" s="111">
        <v>816280</v>
      </c>
      <c r="F50" s="74">
        <v>80265.5</v>
      </c>
      <c r="G50" s="104">
        <f t="shared" si="1"/>
        <v>0.9016691576419856</v>
      </c>
      <c r="H50" s="2"/>
    </row>
    <row r="51" spans="1:8" ht="1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7.25">
      <c r="A52" s="54" t="s">
        <v>41</v>
      </c>
      <c r="B52" s="28"/>
      <c r="C52" s="36"/>
      <c r="D52" s="73">
        <v>3</v>
      </c>
      <c r="E52" s="111">
        <v>227700</v>
      </c>
      <c r="F52" s="74">
        <v>26650</v>
      </c>
      <c r="G52" s="104">
        <f t="shared" si="1"/>
        <v>0.8829600351339482</v>
      </c>
      <c r="H52" s="2"/>
    </row>
    <row r="53" spans="1:8" ht="17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">
      <c r="A54" s="27" t="s">
        <v>99</v>
      </c>
      <c r="B54" s="28"/>
      <c r="C54" s="40"/>
      <c r="D54" s="73">
        <v>829</v>
      </c>
      <c r="E54" s="111">
        <v>77828850.36</v>
      </c>
      <c r="F54" s="74">
        <v>9006470.73</v>
      </c>
      <c r="G54" s="104">
        <f t="shared" si="1"/>
        <v>0.8842785074128647</v>
      </c>
      <c r="H54" s="2"/>
    </row>
    <row r="55" spans="1:8" ht="1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7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7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7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7.25">
      <c r="A60" s="32"/>
      <c r="B60" s="18"/>
      <c r="C60" s="39"/>
      <c r="D60" s="77"/>
      <c r="E60" s="80"/>
      <c r="F60" s="80"/>
      <c r="G60" s="105"/>
      <c r="H60" s="2"/>
    </row>
    <row r="61" spans="1:8" ht="17.25">
      <c r="A61" s="20" t="s">
        <v>45</v>
      </c>
      <c r="B61" s="20"/>
      <c r="C61" s="39"/>
      <c r="D61" s="81">
        <f>SUM(D44:D57)</f>
        <v>1068</v>
      </c>
      <c r="E61" s="82">
        <f>SUM(E44:E60)</f>
        <v>108982080.39</v>
      </c>
      <c r="F61" s="82">
        <f>SUM(F44:F60)</f>
        <v>11115266.5</v>
      </c>
      <c r="G61" s="110">
        <f>1-(+F61/E61)</f>
        <v>0.8980083105385469</v>
      </c>
      <c r="H61" s="2"/>
    </row>
    <row r="62" spans="1:8" ht="17.25">
      <c r="A62" s="33"/>
      <c r="B62" s="33"/>
      <c r="C62" s="39"/>
      <c r="D62" s="91"/>
      <c r="E62" s="92"/>
      <c r="F62" s="34"/>
      <c r="G62" s="34"/>
      <c r="H62" s="2"/>
    </row>
    <row r="63" spans="1:8" ht="17.25">
      <c r="A63" s="35" t="s">
        <v>46</v>
      </c>
      <c r="B63" s="36"/>
      <c r="C63" s="39"/>
      <c r="D63" s="36"/>
      <c r="E63" s="36"/>
      <c r="F63" s="37">
        <f>F61+F39</f>
        <v>12572204.56</v>
      </c>
      <c r="G63" s="36"/>
      <c r="H63" s="2"/>
    </row>
    <row r="64" spans="1:8" ht="17.25">
      <c r="A64" s="43"/>
      <c r="B64" s="39"/>
      <c r="C64" s="39"/>
      <c r="D64" s="39"/>
      <c r="E64" s="44"/>
      <c r="F64" s="2"/>
      <c r="G64" s="2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9"/>
      <c r="F70" s="2"/>
      <c r="G70" s="2"/>
      <c r="H70" s="2"/>
    </row>
    <row r="71" spans="1:8" ht="1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">
      <c r="A10" s="93" t="s">
        <v>148</v>
      </c>
      <c r="B10" s="13"/>
      <c r="C10" s="14"/>
      <c r="D10" s="73"/>
      <c r="E10" s="99"/>
      <c r="F10" s="74"/>
      <c r="G10" s="104"/>
      <c r="H10" s="15"/>
    </row>
    <row r="11" spans="1:8" ht="15">
      <c r="A11" s="93" t="s">
        <v>11</v>
      </c>
      <c r="B11" s="13"/>
      <c r="C11" s="14"/>
      <c r="D11" s="73">
        <v>2</v>
      </c>
      <c r="E11" s="99">
        <v>244177</v>
      </c>
      <c r="F11" s="74">
        <v>82301</v>
      </c>
      <c r="G11" s="104">
        <f aca="true" t="shared" si="0" ref="G11:G18">F11/E11</f>
        <v>0.33705467754948254</v>
      </c>
      <c r="H11" s="15"/>
    </row>
    <row r="12" spans="1:8" ht="1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">
      <c r="A13" s="93" t="s">
        <v>115</v>
      </c>
      <c r="B13" s="13"/>
      <c r="C13" s="14"/>
      <c r="D13" s="73">
        <v>2</v>
      </c>
      <c r="E13" s="99">
        <v>176075</v>
      </c>
      <c r="F13" s="74">
        <v>13661</v>
      </c>
      <c r="G13" s="104">
        <f t="shared" si="0"/>
        <v>0.07758625585687917</v>
      </c>
      <c r="H13" s="15"/>
    </row>
    <row r="14" spans="1:8" ht="1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">
      <c r="A15" s="93" t="s">
        <v>106</v>
      </c>
      <c r="B15" s="13"/>
      <c r="C15" s="14"/>
      <c r="D15" s="73">
        <v>1</v>
      </c>
      <c r="E15" s="99">
        <v>236108</v>
      </c>
      <c r="F15" s="74">
        <v>79314</v>
      </c>
      <c r="G15" s="104">
        <f t="shared" si="0"/>
        <v>0.33592254392057874</v>
      </c>
      <c r="H15" s="15"/>
    </row>
    <row r="16" spans="1:8" ht="15">
      <c r="A16" s="93" t="s">
        <v>124</v>
      </c>
      <c r="B16" s="13"/>
      <c r="C16" s="14"/>
      <c r="D16" s="73"/>
      <c r="E16" s="99"/>
      <c r="F16" s="74"/>
      <c r="G16" s="104"/>
      <c r="H16" s="15"/>
    </row>
    <row r="17" spans="1:8" ht="1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">
      <c r="A18" s="93" t="s">
        <v>14</v>
      </c>
      <c r="B18" s="13"/>
      <c r="C18" s="14"/>
      <c r="D18" s="73">
        <v>1</v>
      </c>
      <c r="E18" s="99">
        <v>457017</v>
      </c>
      <c r="F18" s="74">
        <v>103751</v>
      </c>
      <c r="G18" s="104">
        <f t="shared" si="0"/>
        <v>0.22701781334173565</v>
      </c>
      <c r="H18" s="15"/>
    </row>
    <row r="19" spans="1:8" ht="1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">
      <c r="A22" s="93" t="s">
        <v>56</v>
      </c>
      <c r="B22" s="13"/>
      <c r="C22" s="14"/>
      <c r="D22" s="73">
        <v>2</v>
      </c>
      <c r="E22" s="99">
        <v>191333</v>
      </c>
      <c r="F22" s="74">
        <v>46222</v>
      </c>
      <c r="G22" s="104">
        <f>F22/E22</f>
        <v>0.2415788180815646</v>
      </c>
      <c r="H22" s="15"/>
    </row>
    <row r="23" spans="1:8" ht="1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">
      <c r="A30" s="70" t="s">
        <v>25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26</v>
      </c>
      <c r="B31" s="13"/>
      <c r="C31" s="14"/>
      <c r="D31" s="73">
        <v>7</v>
      </c>
      <c r="E31" s="74">
        <v>1023391</v>
      </c>
      <c r="F31" s="74">
        <v>262670</v>
      </c>
      <c r="G31" s="104">
        <f>F31/E31</f>
        <v>0.2566663181521041</v>
      </c>
      <c r="H31" s="15"/>
    </row>
    <row r="32" spans="1:8" ht="15">
      <c r="A32" s="70" t="s">
        <v>120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98</v>
      </c>
      <c r="B33" s="13"/>
      <c r="C33" s="14"/>
      <c r="D33" s="73">
        <v>1</v>
      </c>
      <c r="E33" s="74">
        <v>105476</v>
      </c>
      <c r="F33" s="74">
        <v>42806</v>
      </c>
      <c r="G33" s="104">
        <f>F33/E33</f>
        <v>0.40583639880162314</v>
      </c>
      <c r="H33" s="15"/>
    </row>
    <row r="34" spans="1:8" ht="15">
      <c r="A34" s="70" t="s">
        <v>27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16</v>
      </c>
      <c r="E39" s="82">
        <f>SUM(E9:E38)</f>
        <v>2433577</v>
      </c>
      <c r="F39" s="82">
        <f>SUM(F9:F38)</f>
        <v>630725</v>
      </c>
      <c r="G39" s="106">
        <f>F39/E39</f>
        <v>0.25917610168077687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136</v>
      </c>
      <c r="F42" s="25" t="s">
        <v>136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88" t="s">
        <v>138</v>
      </c>
      <c r="H43" s="2"/>
    </row>
    <row r="44" spans="1:8" ht="15">
      <c r="A44" s="27" t="s">
        <v>33</v>
      </c>
      <c r="B44" s="28"/>
      <c r="C44" s="14"/>
      <c r="D44" s="73">
        <v>19</v>
      </c>
      <c r="E44" s="74">
        <v>2446263</v>
      </c>
      <c r="F44" s="74">
        <v>130491.87</v>
      </c>
      <c r="G44" s="75">
        <f aca="true" t="shared" si="1" ref="G44:G51">1-(+F44/E44)</f>
        <v>0.9466566473024364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99</v>
      </c>
      <c r="E46" s="74">
        <v>6524916.25</v>
      </c>
      <c r="F46" s="74">
        <v>496552.19</v>
      </c>
      <c r="G46" s="75">
        <f t="shared" si="1"/>
        <v>0.9238990707351991</v>
      </c>
      <c r="H46" s="15"/>
    </row>
    <row r="47" spans="1:8" ht="15">
      <c r="A47" s="27" t="s">
        <v>36</v>
      </c>
      <c r="B47" s="28"/>
      <c r="C47" s="14"/>
      <c r="D47" s="73">
        <v>32</v>
      </c>
      <c r="E47" s="74">
        <v>2463672.75</v>
      </c>
      <c r="F47" s="74">
        <v>147407.43</v>
      </c>
      <c r="G47" s="75">
        <f t="shared" si="1"/>
        <v>0.9401676095171325</v>
      </c>
      <c r="H47" s="15"/>
    </row>
    <row r="48" spans="1:8" ht="15">
      <c r="A48" s="27" t="s">
        <v>37</v>
      </c>
      <c r="B48" s="28"/>
      <c r="C48" s="14"/>
      <c r="D48" s="73">
        <v>76</v>
      </c>
      <c r="E48" s="74">
        <v>6653378</v>
      </c>
      <c r="F48" s="74">
        <v>593739.54</v>
      </c>
      <c r="G48" s="75">
        <f t="shared" si="1"/>
        <v>0.910761189278589</v>
      </c>
      <c r="H48" s="15"/>
    </row>
    <row r="49" spans="1:8" ht="15">
      <c r="A49" s="27" t="s">
        <v>38</v>
      </c>
      <c r="B49" s="28"/>
      <c r="C49" s="14"/>
      <c r="D49" s="73">
        <v>6</v>
      </c>
      <c r="E49" s="74">
        <v>1041422</v>
      </c>
      <c r="F49" s="74">
        <v>61055</v>
      </c>
      <c r="G49" s="75">
        <f t="shared" si="1"/>
        <v>0.9413734297911893</v>
      </c>
      <c r="H49" s="15"/>
    </row>
    <row r="50" spans="1:8" ht="15">
      <c r="A50" s="27" t="s">
        <v>39</v>
      </c>
      <c r="B50" s="28"/>
      <c r="C50" s="14"/>
      <c r="D50" s="73">
        <v>6</v>
      </c>
      <c r="E50" s="74">
        <v>1589725</v>
      </c>
      <c r="F50" s="74">
        <v>42180.51</v>
      </c>
      <c r="G50" s="75">
        <f t="shared" si="1"/>
        <v>0.973466788280992</v>
      </c>
      <c r="H50" s="15"/>
    </row>
    <row r="51" spans="1:8" ht="15">
      <c r="A51" s="27" t="s">
        <v>40</v>
      </c>
      <c r="B51" s="28"/>
      <c r="C51" s="14"/>
      <c r="D51" s="73">
        <v>1</v>
      </c>
      <c r="E51" s="74">
        <v>105220</v>
      </c>
      <c r="F51" s="74">
        <v>2090</v>
      </c>
      <c r="G51" s="75">
        <f t="shared" si="1"/>
        <v>0.9801368561110055</v>
      </c>
      <c r="H51" s="15"/>
    </row>
    <row r="52" spans="1:8" ht="15">
      <c r="A52" s="27" t="s">
        <v>41</v>
      </c>
      <c r="B52" s="28"/>
      <c r="C52" s="14"/>
      <c r="D52" s="73">
        <v>1</v>
      </c>
      <c r="E52" s="74">
        <v>310400</v>
      </c>
      <c r="F52" s="74">
        <v>32725</v>
      </c>
      <c r="G52" s="75">
        <f>1-(+F52/E52)</f>
        <v>0.8945715206185567</v>
      </c>
      <c r="H52" s="15"/>
    </row>
    <row r="53" spans="1:8" ht="15">
      <c r="A53" s="29" t="s">
        <v>61</v>
      </c>
      <c r="B53" s="30"/>
      <c r="C53" s="14"/>
      <c r="D53" s="73">
        <v>590</v>
      </c>
      <c r="E53" s="74">
        <v>44767151.96</v>
      </c>
      <c r="F53" s="74">
        <v>5049566.75</v>
      </c>
      <c r="G53" s="75">
        <f>1-(+F53/E53)</f>
        <v>0.8872037525524998</v>
      </c>
      <c r="H53" s="15"/>
    </row>
    <row r="54" spans="1:8" ht="1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">
      <c r="A59" s="32"/>
      <c r="B59" s="18"/>
      <c r="C59" s="33"/>
      <c r="D59" s="77"/>
      <c r="E59" s="80"/>
      <c r="F59" s="80"/>
      <c r="G59" s="79"/>
      <c r="H59" s="2"/>
    </row>
    <row r="60" spans="1:8" ht="17.25">
      <c r="A60" s="20" t="s">
        <v>45</v>
      </c>
      <c r="B60" s="20"/>
      <c r="C60" s="36"/>
      <c r="D60" s="81">
        <f>SUM(D44:D56)</f>
        <v>830</v>
      </c>
      <c r="E60" s="82">
        <f>SUM(E44:E59)</f>
        <v>65902148.96</v>
      </c>
      <c r="F60" s="82">
        <f>SUM(F44:F59)</f>
        <v>6555808.29</v>
      </c>
      <c r="G60" s="83">
        <f>1-(+F60/E60)</f>
        <v>0.9005220862527697</v>
      </c>
      <c r="H60" s="2"/>
    </row>
    <row r="61" spans="1:8" ht="17.25">
      <c r="A61" s="33"/>
      <c r="B61" s="39"/>
      <c r="C61" s="39"/>
      <c r="D61" s="91"/>
      <c r="E61" s="92"/>
      <c r="F61" s="34"/>
      <c r="G61" s="34"/>
      <c r="H61" s="2"/>
    </row>
    <row r="62" spans="1:8" ht="17.25">
      <c r="A62" s="35" t="s">
        <v>46</v>
      </c>
      <c r="B62" s="40"/>
      <c r="C62" s="40"/>
      <c r="D62" s="36"/>
      <c r="E62" s="36"/>
      <c r="F62" s="37">
        <f>F60+F39</f>
        <v>7186533.29</v>
      </c>
      <c r="G62" s="36"/>
      <c r="H62" s="2"/>
    </row>
    <row r="63" spans="1:8" ht="17.25">
      <c r="A63" s="35"/>
      <c r="B63" s="40"/>
      <c r="C63" s="40"/>
      <c r="D63" s="36"/>
      <c r="E63" s="36"/>
      <c r="F63" s="41"/>
      <c r="G63" s="40"/>
      <c r="H63" s="2"/>
    </row>
    <row r="64" spans="1:8" ht="1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7.25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7.25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25</v>
      </c>
      <c r="B17" s="13"/>
      <c r="C17" s="14"/>
      <c r="D17" s="73">
        <v>1</v>
      </c>
      <c r="E17" s="74">
        <v>151524</v>
      </c>
      <c r="F17" s="74">
        <v>50390</v>
      </c>
      <c r="G17" s="75">
        <f>F17/E17</f>
        <v>0.33255457881259737</v>
      </c>
      <c r="H17" s="15"/>
    </row>
    <row r="18" spans="1:8" ht="15">
      <c r="A18" s="93" t="s">
        <v>14</v>
      </c>
      <c r="B18" s="13"/>
      <c r="C18" s="14"/>
      <c r="D18" s="73">
        <v>1</v>
      </c>
      <c r="E18" s="74">
        <v>164444</v>
      </c>
      <c r="F18" s="74">
        <v>11403.5</v>
      </c>
      <c r="G18" s="75">
        <f>F18/E18</f>
        <v>0.0693457955291771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130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">
      <c r="A33" s="70" t="s">
        <v>120</v>
      </c>
      <c r="B33" s="13"/>
      <c r="C33" s="14"/>
      <c r="D33" s="73">
        <v>3</v>
      </c>
      <c r="E33" s="74">
        <v>353958</v>
      </c>
      <c r="F33" s="74">
        <v>102478</v>
      </c>
      <c r="G33" s="75">
        <f>F33/E33</f>
        <v>0.28952022556348495</v>
      </c>
      <c r="H33" s="15"/>
    </row>
    <row r="34" spans="1:8" ht="15">
      <c r="A34" s="70" t="s">
        <v>133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5</v>
      </c>
      <c r="E39" s="82">
        <f>SUM(E9:E38)</f>
        <v>669926</v>
      </c>
      <c r="F39" s="82">
        <f>SUM(F9:F38)</f>
        <v>164271.5</v>
      </c>
      <c r="G39" s="83">
        <f>F39/E39</f>
        <v>0.24520842600526027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136</v>
      </c>
      <c r="F42" s="25" t="s">
        <v>136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88" t="s">
        <v>138</v>
      </c>
      <c r="H43" s="2"/>
    </row>
    <row r="44" spans="1:8" ht="15">
      <c r="A44" s="27" t="s">
        <v>33</v>
      </c>
      <c r="B44" s="28"/>
      <c r="C44" s="14"/>
      <c r="D44" s="73">
        <v>28</v>
      </c>
      <c r="E44" s="74">
        <v>2284400.15</v>
      </c>
      <c r="F44" s="74">
        <v>159513.95</v>
      </c>
      <c r="G44" s="75">
        <f>1-(+F44/E44)</f>
        <v>0.9301725006453007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48</v>
      </c>
      <c r="E46" s="74">
        <v>2539783.75</v>
      </c>
      <c r="F46" s="74">
        <v>242887.98</v>
      </c>
      <c r="G46" s="75">
        <f>1-(+F46/E46)</f>
        <v>0.9043666690126669</v>
      </c>
      <c r="H46" s="15"/>
    </row>
    <row r="47" spans="1:8" ht="15">
      <c r="A47" s="27" t="s">
        <v>36</v>
      </c>
      <c r="B47" s="28"/>
      <c r="C47" s="14"/>
      <c r="D47" s="73">
        <v>4</v>
      </c>
      <c r="E47" s="74">
        <v>663362</v>
      </c>
      <c r="F47" s="74">
        <v>33587</v>
      </c>
      <c r="G47" s="75">
        <f>1-(+F47/E47)</f>
        <v>0.9493685197524127</v>
      </c>
      <c r="H47" s="15"/>
    </row>
    <row r="48" spans="1:8" ht="15">
      <c r="A48" s="27" t="s">
        <v>37</v>
      </c>
      <c r="B48" s="28"/>
      <c r="C48" s="14"/>
      <c r="D48" s="73">
        <v>36</v>
      </c>
      <c r="E48" s="74">
        <v>3158062.49</v>
      </c>
      <c r="F48" s="74">
        <v>262124.15</v>
      </c>
      <c r="G48" s="75">
        <f>1-(+F48/E48)</f>
        <v>0.9169984283623216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3</v>
      </c>
      <c r="E50" s="74">
        <v>111015</v>
      </c>
      <c r="F50" s="74">
        <v>22325</v>
      </c>
      <c r="G50" s="75">
        <f>1-(+F50/E50)</f>
        <v>0.7989010494077378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7" t="s">
        <v>61</v>
      </c>
      <c r="B53" s="30"/>
      <c r="C53" s="14"/>
      <c r="D53" s="112">
        <v>334</v>
      </c>
      <c r="E53" s="113">
        <v>25383463.97</v>
      </c>
      <c r="F53" s="113">
        <v>3161193.11</v>
      </c>
      <c r="G53" s="75">
        <f>1-(+F53/E53)</f>
        <v>0.8754625013459106</v>
      </c>
      <c r="H53" s="15"/>
    </row>
    <row r="54" spans="1:8" ht="1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">
      <c r="A59" s="32"/>
      <c r="B59" s="18"/>
      <c r="C59" s="14"/>
      <c r="D59" s="77"/>
      <c r="E59" s="97"/>
      <c r="F59" s="80"/>
      <c r="G59" s="79"/>
      <c r="H59" s="15"/>
    </row>
    <row r="60" spans="1:8" ht="15">
      <c r="A60" s="20" t="s">
        <v>45</v>
      </c>
      <c r="B60" s="20"/>
      <c r="C60" s="21"/>
      <c r="D60" s="81">
        <f>SUM(D44:D56)</f>
        <v>453</v>
      </c>
      <c r="E60" s="82">
        <f>SUM(E44:E59)</f>
        <v>34140087.36</v>
      </c>
      <c r="F60" s="82">
        <f>SUM(F44:F59)</f>
        <v>3881631.19</v>
      </c>
      <c r="G60" s="83">
        <f>1-(F60/E60)</f>
        <v>0.8863028337019463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4045902.69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7.25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2.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2.5">
      <c r="A3" s="1" t="str">
        <f>ARG!$A$3</f>
        <v>MONTH ENDED:  MAY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2.5">
      <c r="A5" s="21"/>
      <c r="B5" s="60"/>
      <c r="C5" s="60"/>
      <c r="D5" s="61" t="s">
        <v>147</v>
      </c>
      <c r="E5" s="62"/>
      <c r="F5" s="8"/>
      <c r="G5" s="5"/>
      <c r="H5" s="63"/>
    </row>
    <row r="6" spans="1:8" ht="17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">
      <c r="A15" s="93" t="s">
        <v>25</v>
      </c>
      <c r="B15" s="13"/>
      <c r="C15" s="14"/>
      <c r="D15" s="73">
        <v>3</v>
      </c>
      <c r="E15" s="74">
        <v>518759</v>
      </c>
      <c r="F15" s="74">
        <v>139775</v>
      </c>
      <c r="G15" s="75">
        <f>F15/E15</f>
        <v>0.26944110849161174</v>
      </c>
      <c r="H15" s="66"/>
    </row>
    <row r="16" spans="1:8" ht="1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">
      <c r="A19" s="93" t="s">
        <v>16</v>
      </c>
      <c r="B19" s="13"/>
      <c r="C19" s="14"/>
      <c r="D19" s="73">
        <v>1</v>
      </c>
      <c r="E19" s="74">
        <v>482848</v>
      </c>
      <c r="F19" s="74">
        <v>3896</v>
      </c>
      <c r="G19" s="75">
        <f>F19/E19</f>
        <v>0.008068791835111671</v>
      </c>
      <c r="H19" s="66"/>
    </row>
    <row r="20" spans="1:8" ht="1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">
      <c r="A24" s="93" t="s">
        <v>18</v>
      </c>
      <c r="B24" s="13"/>
      <c r="C24" s="14"/>
      <c r="D24" s="73">
        <v>2</v>
      </c>
      <c r="E24" s="74">
        <v>735696</v>
      </c>
      <c r="F24" s="74">
        <v>174996</v>
      </c>
      <c r="G24" s="75">
        <f>F24/E24</f>
        <v>0.23786455275004895</v>
      </c>
      <c r="H24" s="66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">
      <c r="A26" s="94" t="s">
        <v>21</v>
      </c>
      <c r="B26" s="13"/>
      <c r="C26" s="14"/>
      <c r="D26" s="73">
        <v>4</v>
      </c>
      <c r="E26" s="74">
        <v>20792</v>
      </c>
      <c r="F26" s="74">
        <v>20792</v>
      </c>
      <c r="G26" s="75">
        <f>F26/E26</f>
        <v>1</v>
      </c>
      <c r="H26" s="66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">
      <c r="A29" s="70" t="s">
        <v>94</v>
      </c>
      <c r="B29" s="13"/>
      <c r="C29" s="14"/>
      <c r="D29" s="73">
        <v>1</v>
      </c>
      <c r="E29" s="74">
        <v>119875</v>
      </c>
      <c r="F29" s="74">
        <v>59350</v>
      </c>
      <c r="G29" s="75">
        <f>F29/E29</f>
        <v>0.49509906152241917</v>
      </c>
      <c r="H29" s="66"/>
    </row>
    <row r="30" spans="1:8" ht="15">
      <c r="A30" s="70" t="s">
        <v>120</v>
      </c>
      <c r="B30" s="13"/>
      <c r="C30" s="14"/>
      <c r="D30" s="73">
        <v>11</v>
      </c>
      <c r="E30" s="74">
        <v>1106755</v>
      </c>
      <c r="F30" s="74">
        <v>276190</v>
      </c>
      <c r="G30" s="75">
        <f>F30/E30</f>
        <v>0.2495493582590546</v>
      </c>
      <c r="H30" s="66"/>
    </row>
    <row r="31" spans="1:8" ht="15">
      <c r="A31" s="70" t="s">
        <v>128</v>
      </c>
      <c r="B31" s="13"/>
      <c r="C31" s="14"/>
      <c r="D31" s="73"/>
      <c r="E31" s="74"/>
      <c r="F31" s="74"/>
      <c r="G31" s="75"/>
      <c r="H31" s="66"/>
    </row>
    <row r="32" spans="1:8" ht="1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">
      <c r="A34" s="70" t="s">
        <v>131</v>
      </c>
      <c r="B34" s="13"/>
      <c r="C34" s="14"/>
      <c r="D34" s="73">
        <v>1</v>
      </c>
      <c r="E34" s="74">
        <v>93075</v>
      </c>
      <c r="F34" s="74">
        <v>36361.5</v>
      </c>
      <c r="G34" s="75">
        <f>F34/E34</f>
        <v>0.39066881547139404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">
      <c r="A39" s="19" t="s">
        <v>31</v>
      </c>
      <c r="B39" s="20"/>
      <c r="C39" s="21"/>
      <c r="D39" s="81">
        <f>SUM(D9:D38)</f>
        <v>23</v>
      </c>
      <c r="E39" s="82">
        <f>SUM(E9:E38)</f>
        <v>3077800</v>
      </c>
      <c r="F39" s="82">
        <f>SUM(F9:F38)</f>
        <v>711360.5</v>
      </c>
      <c r="G39" s="83">
        <f>F39/E39</f>
        <v>0.23112629150692052</v>
      </c>
      <c r="H39" s="67"/>
    </row>
    <row r="40" spans="1:8" ht="15">
      <c r="A40" s="22"/>
      <c r="B40" s="22"/>
      <c r="C40" s="22"/>
      <c r="D40" s="84"/>
      <c r="E40" s="85"/>
      <c r="F40" s="86"/>
      <c r="G40" s="86"/>
      <c r="H40" s="68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">
      <c r="A42" s="26"/>
      <c r="B42" s="26"/>
      <c r="C42" s="26"/>
      <c r="D42" s="89"/>
      <c r="E42" s="25" t="s">
        <v>136</v>
      </c>
      <c r="F42" s="25" t="s">
        <v>136</v>
      </c>
      <c r="G42" s="25" t="s">
        <v>5</v>
      </c>
      <c r="H42" s="68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88" t="s">
        <v>138</v>
      </c>
      <c r="H43" s="68"/>
    </row>
    <row r="44" spans="1:8" ht="15">
      <c r="A44" s="27" t="s">
        <v>33</v>
      </c>
      <c r="B44" s="28"/>
      <c r="C44" s="14"/>
      <c r="D44" s="73">
        <v>32</v>
      </c>
      <c r="E44" s="74">
        <v>458243.15</v>
      </c>
      <c r="F44" s="74">
        <v>49452.14</v>
      </c>
      <c r="G44" s="75">
        <f>1-(+F44/E44)</f>
        <v>0.8920831877137716</v>
      </c>
      <c r="H44" s="66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">
      <c r="A46" s="27" t="s">
        <v>35</v>
      </c>
      <c r="B46" s="28"/>
      <c r="C46" s="14"/>
      <c r="D46" s="73">
        <v>91</v>
      </c>
      <c r="E46" s="74">
        <v>4271996.5</v>
      </c>
      <c r="F46" s="74">
        <v>343859.72</v>
      </c>
      <c r="G46" s="75">
        <f aca="true" t="shared" si="0" ref="G46:G52">1-(+F46/E46)</f>
        <v>0.9195084265635517</v>
      </c>
      <c r="H46" s="66"/>
    </row>
    <row r="47" spans="1:8" ht="15">
      <c r="A47" s="27" t="s">
        <v>36</v>
      </c>
      <c r="B47" s="28"/>
      <c r="C47" s="14"/>
      <c r="D47" s="73">
        <v>8</v>
      </c>
      <c r="E47" s="74">
        <v>1121632.5</v>
      </c>
      <c r="F47" s="74">
        <v>64025.75</v>
      </c>
      <c r="G47" s="75">
        <f t="shared" si="0"/>
        <v>0.9429173548377031</v>
      </c>
      <c r="H47" s="66"/>
    </row>
    <row r="48" spans="1:8" ht="15">
      <c r="A48" s="27" t="s">
        <v>37</v>
      </c>
      <c r="B48" s="28"/>
      <c r="C48" s="14"/>
      <c r="D48" s="73">
        <v>91</v>
      </c>
      <c r="E48" s="74">
        <v>5153354</v>
      </c>
      <c r="F48" s="74">
        <v>527497.87</v>
      </c>
      <c r="G48" s="75">
        <f t="shared" si="0"/>
        <v>0.8976398923885299</v>
      </c>
      <c r="H48" s="66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">
      <c r="A50" s="27" t="s">
        <v>39</v>
      </c>
      <c r="B50" s="28"/>
      <c r="C50" s="14"/>
      <c r="D50" s="73">
        <v>9</v>
      </c>
      <c r="E50" s="74">
        <v>1704135</v>
      </c>
      <c r="F50" s="74">
        <v>133780.33</v>
      </c>
      <c r="G50" s="75">
        <f t="shared" si="0"/>
        <v>0.9214966361233119</v>
      </c>
      <c r="H50" s="66"/>
    </row>
    <row r="51" spans="1:8" ht="15">
      <c r="A51" s="27" t="s">
        <v>40</v>
      </c>
      <c r="B51" s="28"/>
      <c r="C51" s="14"/>
      <c r="D51" s="73">
        <v>4</v>
      </c>
      <c r="E51" s="74">
        <v>490840</v>
      </c>
      <c r="F51" s="74">
        <v>63903.3</v>
      </c>
      <c r="G51" s="75">
        <f t="shared" si="0"/>
        <v>0.8698082878331024</v>
      </c>
      <c r="H51" s="66"/>
    </row>
    <row r="52" spans="1:8" ht="15">
      <c r="A52" s="27" t="s">
        <v>41</v>
      </c>
      <c r="B52" s="28"/>
      <c r="C52" s="14"/>
      <c r="D52" s="73">
        <v>2</v>
      </c>
      <c r="E52" s="74">
        <v>562025</v>
      </c>
      <c r="F52" s="74">
        <v>64350</v>
      </c>
      <c r="G52" s="75">
        <f t="shared" si="0"/>
        <v>0.8855033139095236</v>
      </c>
      <c r="H52" s="66"/>
    </row>
    <row r="53" spans="1:8" ht="1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">
      <c r="A54" s="27" t="s">
        <v>61</v>
      </c>
      <c r="B54" s="30"/>
      <c r="C54" s="14"/>
      <c r="D54" s="73">
        <v>601</v>
      </c>
      <c r="E54" s="74">
        <v>36570907.77</v>
      </c>
      <c r="F54" s="74">
        <v>3985283.57</v>
      </c>
      <c r="G54" s="75">
        <f>1-(+F54/E54)</f>
        <v>0.8910258505185582</v>
      </c>
      <c r="H54" s="66"/>
    </row>
    <row r="55" spans="1:8" ht="15">
      <c r="A55" s="27" t="s">
        <v>62</v>
      </c>
      <c r="B55" s="30"/>
      <c r="C55" s="14"/>
      <c r="D55" s="73">
        <v>8</v>
      </c>
      <c r="E55" s="74">
        <v>1052178.83</v>
      </c>
      <c r="F55" s="74">
        <v>66118.72</v>
      </c>
      <c r="G55" s="75">
        <f>1-(+F55/E55)</f>
        <v>0.9371601878741468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">
      <c r="A60" s="32"/>
      <c r="B60" s="18"/>
      <c r="C60" s="14"/>
      <c r="D60" s="77"/>
      <c r="E60" s="80"/>
      <c r="F60" s="80"/>
      <c r="G60" s="79"/>
      <c r="H60" s="66"/>
    </row>
    <row r="61" spans="1:8" ht="15">
      <c r="A61" s="20" t="s">
        <v>45</v>
      </c>
      <c r="B61" s="33"/>
      <c r="C61" s="33"/>
      <c r="D61" s="81">
        <f>SUM(D44:D57)</f>
        <v>846</v>
      </c>
      <c r="E61" s="82">
        <f>SUM(E44:E60)</f>
        <v>51385312.75</v>
      </c>
      <c r="F61" s="82">
        <f>SUM(F44:F60)</f>
        <v>5298271.399999999</v>
      </c>
      <c r="G61" s="83">
        <f>1-(F61/E61)</f>
        <v>0.8968913271818123</v>
      </c>
      <c r="H61" s="63"/>
    </row>
    <row r="62" spans="1:8" ht="17.25">
      <c r="A62" s="35"/>
      <c r="B62" s="36"/>
      <c r="C62" s="36"/>
      <c r="D62" s="98"/>
      <c r="E62" s="92"/>
      <c r="F62" s="34"/>
      <c r="G62" s="34"/>
      <c r="H62" s="65"/>
    </row>
    <row r="63" spans="1:8" ht="17.25">
      <c r="A63" s="35" t="s">
        <v>46</v>
      </c>
      <c r="B63" s="36"/>
      <c r="C63" s="36"/>
      <c r="D63" s="51"/>
      <c r="E63" s="36"/>
      <c r="F63" s="37">
        <f>F61+F39</f>
        <v>6009631.899999999</v>
      </c>
      <c r="G63" s="36"/>
      <c r="H63" s="65"/>
    </row>
    <row r="64" spans="1:8" ht="17.25">
      <c r="A64" s="35"/>
      <c r="B64" s="36"/>
      <c r="C64" s="36"/>
      <c r="D64" s="51"/>
      <c r="E64" s="36"/>
      <c r="F64" s="37"/>
      <c r="G64" s="36"/>
      <c r="H64" s="65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7.25">
      <c r="A68" s="4"/>
      <c r="B68" s="40"/>
      <c r="C68" s="40"/>
      <c r="D68" s="40"/>
      <c r="E68" s="40"/>
      <c r="F68" s="41"/>
      <c r="G68" s="40"/>
      <c r="H68" s="65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">
      <c r="A70" s="59"/>
      <c r="B70" s="21"/>
      <c r="C70" s="21"/>
      <c r="H70" s="21"/>
    </row>
    <row r="71" spans="1:4" ht="17.25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2.5">
      <c r="A1" s="56" t="s">
        <v>0</v>
      </c>
      <c r="B1" s="36"/>
      <c r="C1" s="37"/>
      <c r="D1" s="36"/>
    </row>
    <row r="2" spans="1:4" ht="22.5">
      <c r="A2" s="56" t="s">
        <v>1</v>
      </c>
      <c r="B2" s="36"/>
      <c r="C2" s="21"/>
      <c r="D2" s="21"/>
    </row>
    <row r="3" spans="1:4" ht="22.5">
      <c r="A3" s="56" t="s">
        <v>82</v>
      </c>
      <c r="B3" s="36"/>
      <c r="C3" s="21"/>
      <c r="D3" s="21"/>
    </row>
    <row r="4" spans="1:4" ht="22.5">
      <c r="A4" s="56" t="str">
        <f>ARG!$A$3</f>
        <v>MONTH ENDED:  MAY 2022</v>
      </c>
      <c r="B4" s="36"/>
      <c r="C4" s="21"/>
      <c r="D4" s="21"/>
    </row>
    <row r="5" spans="1:4" ht="23.25" thickBot="1">
      <c r="A5" s="56"/>
      <c r="B5" s="36"/>
      <c r="C5" s="21"/>
      <c r="D5" s="21"/>
    </row>
    <row r="6" spans="1:4" ht="21.75" thickBot="1" thickTop="1">
      <c r="A6" s="125" t="s">
        <v>83</v>
      </c>
      <c r="B6" s="126">
        <f>+ARG!$D$39+CARUTHERSVILLE!$D$39+HOLLYWOOD!$D$40+HARKC!$D$40+BALLYSKC!$D$39+AMERKC!$D$39+LAGRANGE!$D$39+AMERSC!$D$39+RIVERCITY!$D$39+HORSESHOE!$D$39+ISLEBV!$D$39+STJO!$D$39+CAPE!$D$39</f>
        <v>438</v>
      </c>
      <c r="C6" s="58"/>
      <c r="D6" s="21"/>
    </row>
    <row r="7" spans="1:4" ht="21.75" thickBot="1" thickTop="1">
      <c r="A7" s="127" t="s">
        <v>84</v>
      </c>
      <c r="B7" s="135">
        <f>+ARG!$E$39+CARUTHERSVILLE!$E$39+HOLLYWOOD!$E$40+HARKC!$E$40+BALLYSKC!$E$39+AMERKC!$E$39+LAGRANGE!$E$39+AMERSC!$E$39+RIVERCITY!$E$39+HORSESHOE!$E$39+ISLEBV!$E$39+STJO!$E$39+CAPE!$E$39</f>
        <v>108254927.5</v>
      </c>
      <c r="C7" s="58"/>
      <c r="D7" s="21"/>
    </row>
    <row r="8" spans="1:4" ht="21" thickTop="1">
      <c r="A8" s="127" t="s">
        <v>85</v>
      </c>
      <c r="B8" s="135">
        <f>+ARG!$F$39+CARUTHERSVILLE!$F$39+HOLLYWOOD!$F$40+HARKC!$F$40+BALLYSKC!$F$39+AMERKC!$F$39+LAGRANGE!$F$39+AMERSC!$F$39+RIVERCITY!$F$39+HORSESHOE!$F$39+ISLEBV!$F$39+STJO!$F$39+CAPE!$F$39</f>
        <v>22805266.52</v>
      </c>
      <c r="C8" s="58"/>
      <c r="D8" s="21"/>
    </row>
    <row r="9" spans="1:4" ht="21">
      <c r="A9" s="127" t="s">
        <v>86</v>
      </c>
      <c r="B9" s="115">
        <f>B8/B7</f>
        <v>0.2106626187523889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144</v>
      </c>
      <c r="B11" s="126">
        <f>+AMERSC!$D$53+ARG!$D$53</f>
        <v>40</v>
      </c>
      <c r="C11" s="58"/>
      <c r="D11" s="21"/>
    </row>
    <row r="12" spans="1:4" ht="21.75" thickBot="1" thickTop="1">
      <c r="A12" s="127" t="s">
        <v>145</v>
      </c>
      <c r="B12" s="135">
        <f>AMERSC!$E$53+ARG!$E$53</f>
        <v>7425265.4399999995</v>
      </c>
      <c r="C12" s="58"/>
      <c r="D12" s="21"/>
    </row>
    <row r="13" spans="1:4" ht="21" thickTop="1">
      <c r="A13" s="127" t="s">
        <v>146</v>
      </c>
      <c r="B13" s="135">
        <f>+AMERSC!$F$53+ARG!$F$53</f>
        <v>349667.53</v>
      </c>
      <c r="C13" s="58"/>
      <c r="D13" s="21"/>
    </row>
    <row r="14" spans="1:4" ht="21">
      <c r="A14" s="127" t="s">
        <v>90</v>
      </c>
      <c r="B14" s="115">
        <f>1-(B13/B12)</f>
        <v>0.9529084134667649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87</v>
      </c>
      <c r="B16" s="126">
        <f>+ARG!$D$75+CARUTHERSVILLE!$D$60+HOLLYWOOD!$D$62+HARKC!$D$62+BALLYSKC!$D$62+AMERKC!$D$62+LAGRANGE!$D$60+AMERSC!$D$75+RIVERCITY!$D$61+HORSESHOE!$D$61+ISLEBV!$D$60+STJO!$D$60+CAPE!$D$61</f>
        <v>14479</v>
      </c>
      <c r="C16" s="58"/>
      <c r="D16" s="21"/>
    </row>
    <row r="17" spans="1:4" ht="21.75" thickBot="1" thickTop="1">
      <c r="A17" s="127" t="s">
        <v>88</v>
      </c>
      <c r="B17" s="135">
        <f>+ARG!$E$75+CARUTHERSVILLE!$E$60+HOLLYWOOD!$E$62+HARKC!$E$62+BALLYSKC!$E$62+AMERKC!$E$62+LAGRANGE!$E$60+AMERSC!$E$75+RIVERCITY!$E$61+HORSESHOE!$E$61+ISLEBV!$E$60+STJO!$E$60+CAPE!$E$61</f>
        <v>1442044081.75</v>
      </c>
      <c r="C17" s="58"/>
      <c r="D17" s="21"/>
    </row>
    <row r="18" spans="1:4" ht="21" thickTop="1">
      <c r="A18" s="127" t="s">
        <v>89</v>
      </c>
      <c r="B18" s="135">
        <f>+ARG!$F$75+CARUTHERSVILLE!$F$60+HOLLYWOOD!$F$62+HARKC!$F$62+BALLYSKC!$F$62+AMERKC!$F$62+LAGRANGE!$F$60+AMERSC!$F$75+RIVERCITY!$F$61+HORSESHOE!$F$61+ISLEBV!$F$60+STJO!$F$60+CAPE!$F$61</f>
        <v>140384476.60000002</v>
      </c>
      <c r="C18" s="21"/>
      <c r="D18" s="21"/>
    </row>
    <row r="19" spans="1:4" ht="21">
      <c r="A19" s="127" t="s">
        <v>90</v>
      </c>
      <c r="B19" s="115">
        <f>1-(B18/B17)</f>
        <v>0.9026489700442196</v>
      </c>
      <c r="C19" s="21"/>
      <c r="D19" s="21"/>
    </row>
    <row r="20" spans="1:4" ht="21">
      <c r="A20" s="129"/>
      <c r="B20" s="131"/>
      <c r="C20" s="21"/>
      <c r="D20" s="21"/>
    </row>
    <row r="21" spans="1:4" ht="21">
      <c r="A21" s="127" t="s">
        <v>91</v>
      </c>
      <c r="B21" s="128">
        <f>B18+B8+B13</f>
        <v>163539410.65000004</v>
      </c>
      <c r="C21" s="21"/>
      <c r="D21" s="21"/>
    </row>
    <row r="22" spans="1:2" ht="21" thickBot="1">
      <c r="A22" s="129"/>
      <c r="B22" s="132"/>
    </row>
    <row r="23" spans="1:2" ht="18" thickTop="1">
      <c r="A23" s="133"/>
      <c r="B23" s="134"/>
    </row>
    <row r="24" ht="1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49" t="s">
        <v>139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148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124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">
      <c r="A18" s="93" t="s">
        <v>14</v>
      </c>
      <c r="B18" s="13"/>
      <c r="C18" s="14"/>
      <c r="D18" s="73">
        <v>1</v>
      </c>
      <c r="E18" s="74">
        <v>415771</v>
      </c>
      <c r="F18" s="74">
        <v>57792</v>
      </c>
      <c r="G18" s="75">
        <f>F18/E18</f>
        <v>0.13899959352624403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>
        <v>1</v>
      </c>
      <c r="E29" s="74">
        <v>14966</v>
      </c>
      <c r="F29" s="74">
        <v>6166</v>
      </c>
      <c r="G29" s="75">
        <f>F29/E29</f>
        <v>0.4120005345449686</v>
      </c>
      <c r="H29" s="15"/>
    </row>
    <row r="30" spans="1:8" ht="15">
      <c r="A30" s="70" t="s">
        <v>25</v>
      </c>
      <c r="B30" s="13"/>
      <c r="C30" s="14"/>
      <c r="D30" s="73">
        <v>2</v>
      </c>
      <c r="E30" s="74">
        <v>332705</v>
      </c>
      <c r="F30" s="74">
        <v>126715</v>
      </c>
      <c r="G30" s="75">
        <f>F30/E30</f>
        <v>0.3808629266166724</v>
      </c>
      <c r="H30" s="15"/>
    </row>
    <row r="31" spans="1:8" ht="1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120</v>
      </c>
      <c r="B32" s="13"/>
      <c r="C32" s="14"/>
      <c r="D32" s="73">
        <v>3</v>
      </c>
      <c r="E32" s="74">
        <v>575940</v>
      </c>
      <c r="F32" s="74">
        <v>143701.5</v>
      </c>
      <c r="G32" s="75">
        <f>F32/E32</f>
        <v>0.2495077612251276</v>
      </c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7</v>
      </c>
      <c r="E39" s="82">
        <f>SUM(E9:E38)</f>
        <v>1339382</v>
      </c>
      <c r="F39" s="82">
        <f>SUM(F9:F38)</f>
        <v>334374.5</v>
      </c>
      <c r="G39" s="83">
        <f>F39/E39</f>
        <v>0.24964834528162988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136</v>
      </c>
      <c r="F42" s="25" t="s">
        <v>136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88" t="s">
        <v>138</v>
      </c>
      <c r="H43" s="2"/>
    </row>
    <row r="44" spans="1:8" ht="15">
      <c r="A44" s="27" t="s">
        <v>33</v>
      </c>
      <c r="B44" s="28"/>
      <c r="C44" s="14"/>
      <c r="D44" s="73">
        <v>8</v>
      </c>
      <c r="E44" s="74">
        <v>153901.65</v>
      </c>
      <c r="F44" s="74">
        <v>7732.8</v>
      </c>
      <c r="G44" s="75">
        <f>1-(+F44/E44)</f>
        <v>0.9497549246548039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35</v>
      </c>
      <c r="E46" s="74">
        <v>1605242.25</v>
      </c>
      <c r="F46" s="74">
        <v>153459.46</v>
      </c>
      <c r="G46" s="75">
        <f>1-(+F46/E46)</f>
        <v>0.9044010584695239</v>
      </c>
      <c r="H46" s="15"/>
    </row>
    <row r="47" spans="1:8" ht="15">
      <c r="A47" s="27" t="s">
        <v>36</v>
      </c>
      <c r="B47" s="28"/>
      <c r="C47" s="14"/>
      <c r="D47" s="73">
        <v>8</v>
      </c>
      <c r="E47" s="74">
        <v>579238.75</v>
      </c>
      <c r="F47" s="74">
        <v>46289.25</v>
      </c>
      <c r="G47" s="75">
        <f>1-(+F47/E47)</f>
        <v>0.920086061231228</v>
      </c>
      <c r="H47" s="15"/>
    </row>
    <row r="48" spans="1:8" ht="15">
      <c r="A48" s="27" t="s">
        <v>37</v>
      </c>
      <c r="B48" s="28"/>
      <c r="C48" s="14"/>
      <c r="D48" s="73">
        <v>37</v>
      </c>
      <c r="E48" s="74">
        <v>3066741</v>
      </c>
      <c r="F48" s="74">
        <v>250252.61</v>
      </c>
      <c r="G48" s="75">
        <f>1-(+F48/E48)</f>
        <v>0.9183978660082479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3</v>
      </c>
      <c r="E50" s="74">
        <v>763695</v>
      </c>
      <c r="F50" s="74">
        <v>57950</v>
      </c>
      <c r="G50" s="75">
        <f>1-(+F50/E50)</f>
        <v>0.924118921820884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9" t="s">
        <v>61</v>
      </c>
      <c r="B53" s="30"/>
      <c r="C53" s="14"/>
      <c r="D53" s="73">
        <v>435</v>
      </c>
      <c r="E53" s="74">
        <v>27878054.92</v>
      </c>
      <c r="F53" s="74">
        <v>3130886.17</v>
      </c>
      <c r="G53" s="75">
        <f>1-(+F53/E53)</f>
        <v>0.8876935216971013</v>
      </c>
      <c r="H53" s="15"/>
    </row>
    <row r="54" spans="1:8" ht="15">
      <c r="A54" s="29" t="s">
        <v>62</v>
      </c>
      <c r="B54" s="30"/>
      <c r="C54" s="14"/>
      <c r="D54" s="73">
        <v>7</v>
      </c>
      <c r="E54" s="74">
        <v>111462.56</v>
      </c>
      <c r="F54" s="74">
        <v>6194.89</v>
      </c>
      <c r="G54" s="75">
        <f>1-(+F54/E54)</f>
        <v>0.944421786113651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">
      <c r="A59" s="32"/>
      <c r="B59" s="18"/>
      <c r="C59" s="14"/>
      <c r="D59" s="77"/>
      <c r="E59" s="97"/>
      <c r="F59" s="80"/>
      <c r="G59" s="79"/>
      <c r="H59" s="15"/>
    </row>
    <row r="60" spans="1:8" ht="15">
      <c r="A60" s="20" t="s">
        <v>45</v>
      </c>
      <c r="B60" s="20"/>
      <c r="C60" s="21"/>
      <c r="D60" s="81">
        <f>SUM(D44:D56)</f>
        <v>533</v>
      </c>
      <c r="E60" s="82">
        <f>SUM(E44:E59)</f>
        <v>34158336.13</v>
      </c>
      <c r="F60" s="82">
        <f>SUM(F44:F59)</f>
        <v>3652765.18</v>
      </c>
      <c r="G60" s="83">
        <f>1-(F60/E60)</f>
        <v>0.8930637263449167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3987139.68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16"/>
      <c r="B70" s="117"/>
      <c r="C70" s="117"/>
      <c r="D70" s="117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51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69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101</v>
      </c>
      <c r="B9" s="13"/>
      <c r="C9" s="14"/>
      <c r="D9" s="73">
        <v>4</v>
      </c>
      <c r="E9" s="74">
        <v>1017567</v>
      </c>
      <c r="F9" s="74">
        <v>137093.5</v>
      </c>
      <c r="G9" s="75">
        <f>F9/E9</f>
        <v>0.13472675509327642</v>
      </c>
      <c r="H9" s="15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104</v>
      </c>
      <c r="B11" s="13"/>
      <c r="C11" s="14"/>
      <c r="D11" s="73">
        <v>3</v>
      </c>
      <c r="E11" s="74">
        <v>1166749</v>
      </c>
      <c r="F11" s="74">
        <v>257103.5</v>
      </c>
      <c r="G11" s="75">
        <f>F11/E11</f>
        <v>0.22035887753064284</v>
      </c>
      <c r="H11" s="15"/>
    </row>
    <row r="12" spans="1:8" ht="15">
      <c r="A12" s="93" t="s">
        <v>67</v>
      </c>
      <c r="B12" s="13"/>
      <c r="C12" s="14"/>
      <c r="D12" s="73">
        <v>2</v>
      </c>
      <c r="E12" s="74">
        <v>7020</v>
      </c>
      <c r="F12" s="74">
        <v>6981</v>
      </c>
      <c r="G12" s="75">
        <f>F12/E12</f>
        <v>0.9944444444444445</v>
      </c>
      <c r="H12" s="15"/>
    </row>
    <row r="13" spans="1:8" ht="15">
      <c r="A13" s="93" t="s">
        <v>108</v>
      </c>
      <c r="B13" s="13"/>
      <c r="C13" s="14"/>
      <c r="D13" s="73">
        <v>3</v>
      </c>
      <c r="E13" s="74">
        <v>896543</v>
      </c>
      <c r="F13" s="74">
        <v>231058</v>
      </c>
      <c r="G13" s="75">
        <f>F13/E13</f>
        <v>0.2577210462855658</v>
      </c>
      <c r="H13" s="15"/>
    </row>
    <row r="14" spans="1:8" ht="1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14</v>
      </c>
      <c r="B17" s="13"/>
      <c r="C17" s="14"/>
      <c r="D17" s="73">
        <v>2</v>
      </c>
      <c r="E17" s="74">
        <v>248419</v>
      </c>
      <c r="F17" s="74">
        <v>102550</v>
      </c>
      <c r="G17" s="75">
        <f aca="true" t="shared" si="0" ref="G17:G25">F17/E17</f>
        <v>0.4128106143249912</v>
      </c>
      <c r="H17" s="15"/>
    </row>
    <row r="18" spans="1:8" ht="15">
      <c r="A18" s="93" t="s">
        <v>15</v>
      </c>
      <c r="B18" s="13"/>
      <c r="C18" s="14"/>
      <c r="D18" s="73">
        <v>2</v>
      </c>
      <c r="E18" s="74">
        <v>1544452</v>
      </c>
      <c r="F18" s="74">
        <v>90176</v>
      </c>
      <c r="G18" s="75">
        <f t="shared" si="0"/>
        <v>0.05838705249499499</v>
      </c>
      <c r="H18" s="15"/>
    </row>
    <row r="19" spans="1:8" ht="1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17</v>
      </c>
      <c r="B20" s="13"/>
      <c r="C20" s="14"/>
      <c r="D20" s="73">
        <v>1</v>
      </c>
      <c r="E20" s="74">
        <v>39993</v>
      </c>
      <c r="F20" s="74">
        <v>13015</v>
      </c>
      <c r="G20" s="75">
        <f t="shared" si="0"/>
        <v>0.3254319505913535</v>
      </c>
      <c r="H20" s="15"/>
    </row>
    <row r="21" spans="1:8" ht="15">
      <c r="A21" s="93" t="s">
        <v>117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55</v>
      </c>
      <c r="B22" s="13"/>
      <c r="C22" s="14"/>
      <c r="D22" s="73">
        <v>7</v>
      </c>
      <c r="E22" s="74">
        <v>5028060</v>
      </c>
      <c r="F22" s="74">
        <v>885171</v>
      </c>
      <c r="G22" s="75">
        <f t="shared" si="0"/>
        <v>0.1760462285652916</v>
      </c>
      <c r="H22" s="15"/>
    </row>
    <row r="23" spans="1:8" ht="15">
      <c r="A23" s="93" t="s">
        <v>56</v>
      </c>
      <c r="B23" s="13"/>
      <c r="C23" s="14"/>
      <c r="D23" s="73">
        <v>3</v>
      </c>
      <c r="E23" s="74">
        <v>952568</v>
      </c>
      <c r="F23" s="74">
        <v>226557</v>
      </c>
      <c r="G23" s="75">
        <f t="shared" si="0"/>
        <v>0.237838138589581</v>
      </c>
      <c r="H23" s="15"/>
    </row>
    <row r="24" spans="1:8" ht="15">
      <c r="A24" s="94" t="s">
        <v>20</v>
      </c>
      <c r="B24" s="13"/>
      <c r="C24" s="14"/>
      <c r="D24" s="73">
        <v>4</v>
      </c>
      <c r="E24" s="74">
        <v>660086</v>
      </c>
      <c r="F24" s="74">
        <v>193913</v>
      </c>
      <c r="G24" s="75">
        <f t="shared" si="0"/>
        <v>0.2937692967280021</v>
      </c>
      <c r="H24" s="15"/>
    </row>
    <row r="25" spans="1:8" ht="15">
      <c r="A25" s="94" t="s">
        <v>21</v>
      </c>
      <c r="B25" s="13"/>
      <c r="C25" s="14"/>
      <c r="D25" s="73">
        <v>22</v>
      </c>
      <c r="E25" s="74">
        <v>131250</v>
      </c>
      <c r="F25" s="74">
        <v>131250</v>
      </c>
      <c r="G25" s="75">
        <f t="shared" si="0"/>
        <v>1</v>
      </c>
      <c r="H25" s="15"/>
    </row>
    <row r="26" spans="1:8" ht="1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23</v>
      </c>
      <c r="B27" s="13"/>
      <c r="C27" s="14"/>
      <c r="D27" s="73"/>
      <c r="E27" s="74">
        <v>33119</v>
      </c>
      <c r="F27" s="74">
        <v>-1231</v>
      </c>
      <c r="G27" s="75">
        <f>F27/E27</f>
        <v>-0.03716899664844953</v>
      </c>
      <c r="H27" s="15"/>
    </row>
    <row r="28" spans="1:8" ht="15">
      <c r="A28" s="93" t="s">
        <v>126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>
        <v>2</v>
      </c>
      <c r="E29" s="74">
        <v>73031</v>
      </c>
      <c r="F29" s="74">
        <v>16920</v>
      </c>
      <c r="G29" s="75">
        <f>F29/E29</f>
        <v>0.23168243622571236</v>
      </c>
      <c r="H29" s="15"/>
    </row>
    <row r="30" spans="1:8" ht="15">
      <c r="A30" s="70" t="s">
        <v>121</v>
      </c>
      <c r="B30" s="13"/>
      <c r="C30" s="14"/>
      <c r="D30" s="73">
        <v>1</v>
      </c>
      <c r="E30" s="74">
        <v>38835</v>
      </c>
      <c r="F30" s="74">
        <v>20861</v>
      </c>
      <c r="G30" s="75">
        <f>F30/E30</f>
        <v>0.5371700785374018</v>
      </c>
      <c r="H30" s="15"/>
    </row>
    <row r="31" spans="1:8" ht="15">
      <c r="A31" s="70" t="s">
        <v>127</v>
      </c>
      <c r="B31" s="13"/>
      <c r="C31" s="14"/>
      <c r="D31" s="73"/>
      <c r="E31" s="76"/>
      <c r="F31" s="74"/>
      <c r="G31" s="75"/>
      <c r="H31" s="15"/>
    </row>
    <row r="32" spans="1:8" ht="15">
      <c r="A32" s="70" t="s">
        <v>154</v>
      </c>
      <c r="B32" s="13"/>
      <c r="C32" s="14"/>
      <c r="D32" s="73"/>
      <c r="E32" s="76"/>
      <c r="F32" s="74"/>
      <c r="G32" s="75"/>
      <c r="H32" s="15"/>
    </row>
    <row r="33" spans="1:8" ht="15">
      <c r="A33" s="70" t="s">
        <v>58</v>
      </c>
      <c r="B33" s="13"/>
      <c r="C33" s="14"/>
      <c r="D33" s="73">
        <v>19</v>
      </c>
      <c r="E33" s="76">
        <v>1821350</v>
      </c>
      <c r="F33" s="76">
        <v>394972</v>
      </c>
      <c r="G33" s="75">
        <f>F33/E33</f>
        <v>0.216856727152936</v>
      </c>
      <c r="H33" s="15"/>
    </row>
    <row r="34" spans="1:8" ht="15">
      <c r="A34" s="93" t="s">
        <v>151</v>
      </c>
      <c r="B34" s="13"/>
      <c r="C34" s="14"/>
      <c r="D34" s="73"/>
      <c r="E34" s="74"/>
      <c r="F34" s="74"/>
      <c r="G34" s="75"/>
      <c r="H34" s="15"/>
    </row>
    <row r="35" spans="1:8" ht="15">
      <c r="A35" s="93" t="s">
        <v>98</v>
      </c>
      <c r="B35" s="13"/>
      <c r="C35" s="14"/>
      <c r="D35" s="73">
        <v>2</v>
      </c>
      <c r="E35" s="74">
        <v>331080</v>
      </c>
      <c r="F35" s="74">
        <v>84872.5</v>
      </c>
      <c r="G35" s="75">
        <f>F35/E35</f>
        <v>0.25635042889935966</v>
      </c>
      <c r="H35" s="15"/>
    </row>
    <row r="36" spans="1:8" ht="15">
      <c r="A36" s="16" t="s">
        <v>28</v>
      </c>
      <c r="B36" s="13"/>
      <c r="C36" s="14"/>
      <c r="D36" s="77"/>
      <c r="E36" s="78">
        <v>295790</v>
      </c>
      <c r="F36" s="74">
        <v>50086</v>
      </c>
      <c r="G36" s="79"/>
      <c r="H36" s="15"/>
    </row>
    <row r="37" spans="1:8" ht="15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ht="15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">
      <c r="A40" s="19" t="s">
        <v>31</v>
      </c>
      <c r="B40" s="20"/>
      <c r="C40" s="22"/>
      <c r="D40" s="81">
        <f>SUM(D9:D39)</f>
        <v>77</v>
      </c>
      <c r="E40" s="82">
        <f>SUM(E9:E39)</f>
        <v>14285912</v>
      </c>
      <c r="F40" s="82">
        <f>SUM(F9:F39)</f>
        <v>2841348.5</v>
      </c>
      <c r="G40" s="83">
        <f>F40/E40</f>
        <v>0.19889164233967002</v>
      </c>
      <c r="H40" s="2"/>
    </row>
    <row r="41" spans="1:8" ht="15">
      <c r="A41" s="22"/>
      <c r="B41" s="22"/>
      <c r="C41" s="24"/>
      <c r="D41" s="84"/>
      <c r="E41" s="85"/>
      <c r="F41" s="86"/>
      <c r="G41" s="86"/>
      <c r="H41" s="2"/>
    </row>
    <row r="42" spans="1:8" ht="17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">
      <c r="A43" s="26"/>
      <c r="B43" s="26"/>
      <c r="C43" s="26"/>
      <c r="D43" s="89"/>
      <c r="E43" s="25" t="s">
        <v>136</v>
      </c>
      <c r="F43" s="25" t="s">
        <v>136</v>
      </c>
      <c r="G43" s="25" t="s">
        <v>5</v>
      </c>
      <c r="H43" s="2"/>
    </row>
    <row r="44" spans="1:8" ht="15">
      <c r="A44" s="26"/>
      <c r="B44" s="26"/>
      <c r="C44" s="14"/>
      <c r="D44" s="89" t="s">
        <v>6</v>
      </c>
      <c r="E44" s="90" t="s">
        <v>137</v>
      </c>
      <c r="F44" s="88" t="s">
        <v>8</v>
      </c>
      <c r="G44" s="88" t="s">
        <v>138</v>
      </c>
      <c r="H44" s="15"/>
    </row>
    <row r="45" spans="1:8" ht="15">
      <c r="A45" s="27" t="s">
        <v>33</v>
      </c>
      <c r="B45" s="28"/>
      <c r="C45" s="14"/>
      <c r="D45" s="73">
        <v>185</v>
      </c>
      <c r="E45" s="74">
        <v>35252940.23</v>
      </c>
      <c r="F45" s="74">
        <v>1872929.99</v>
      </c>
      <c r="G45" s="75">
        <f aca="true" t="shared" si="1" ref="G45:G51">1-(+F45/E45)</f>
        <v>0.9468716658020442</v>
      </c>
      <c r="H45" s="15"/>
    </row>
    <row r="46" spans="1:8" ht="15">
      <c r="A46" s="27" t="s">
        <v>34</v>
      </c>
      <c r="B46" s="28"/>
      <c r="C46" s="14"/>
      <c r="D46" s="73">
        <v>4</v>
      </c>
      <c r="E46" s="74">
        <v>3103609.01</v>
      </c>
      <c r="F46" s="74">
        <v>321753.41</v>
      </c>
      <c r="G46" s="75">
        <f t="shared" si="1"/>
        <v>0.8963292705481609</v>
      </c>
      <c r="H46" s="15"/>
    </row>
    <row r="47" spans="1:8" ht="15">
      <c r="A47" s="27" t="s">
        <v>35</v>
      </c>
      <c r="B47" s="28"/>
      <c r="C47" s="14"/>
      <c r="D47" s="73">
        <v>287</v>
      </c>
      <c r="E47" s="74">
        <v>21737919</v>
      </c>
      <c r="F47" s="74">
        <v>1353721.27</v>
      </c>
      <c r="G47" s="75">
        <f t="shared" si="1"/>
        <v>0.9377253512629244</v>
      </c>
      <c r="H47" s="15"/>
    </row>
    <row r="48" spans="1:8" ht="15">
      <c r="A48" s="27" t="s">
        <v>36</v>
      </c>
      <c r="B48" s="28"/>
      <c r="C48" s="14"/>
      <c r="D48" s="73">
        <v>23</v>
      </c>
      <c r="E48" s="74">
        <v>831388.5</v>
      </c>
      <c r="F48" s="74">
        <v>41670.5</v>
      </c>
      <c r="G48" s="75">
        <f t="shared" si="1"/>
        <v>0.9498784262712318</v>
      </c>
      <c r="H48" s="15"/>
    </row>
    <row r="49" spans="1:8" ht="15">
      <c r="A49" s="27" t="s">
        <v>37</v>
      </c>
      <c r="B49" s="28"/>
      <c r="C49" s="14"/>
      <c r="D49" s="73">
        <v>148</v>
      </c>
      <c r="E49" s="74">
        <v>14300200.82</v>
      </c>
      <c r="F49" s="74">
        <v>802195.77</v>
      </c>
      <c r="G49" s="75">
        <f t="shared" si="1"/>
        <v>0.9439031814939225</v>
      </c>
      <c r="H49" s="15"/>
    </row>
    <row r="50" spans="1:8" ht="15">
      <c r="A50" s="27" t="s">
        <v>38</v>
      </c>
      <c r="B50" s="28"/>
      <c r="C50" s="14"/>
      <c r="D50" s="73">
        <v>3</v>
      </c>
      <c r="E50" s="74">
        <v>446306</v>
      </c>
      <c r="F50" s="74">
        <v>54788</v>
      </c>
      <c r="G50" s="75">
        <f t="shared" si="1"/>
        <v>0.8772411753371006</v>
      </c>
      <c r="H50" s="15"/>
    </row>
    <row r="51" spans="1:8" ht="15">
      <c r="A51" s="27" t="s">
        <v>39</v>
      </c>
      <c r="B51" s="28"/>
      <c r="C51" s="14"/>
      <c r="D51" s="73">
        <v>23</v>
      </c>
      <c r="E51" s="74">
        <v>2045810</v>
      </c>
      <c r="F51" s="74">
        <v>227205</v>
      </c>
      <c r="G51" s="75">
        <f t="shared" si="1"/>
        <v>0.8889412995341699</v>
      </c>
      <c r="H51" s="15"/>
    </row>
    <row r="52" spans="1:8" ht="1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">
      <c r="A53" s="27" t="s">
        <v>41</v>
      </c>
      <c r="B53" s="28"/>
      <c r="C53" s="14"/>
      <c r="D53" s="73">
        <v>4</v>
      </c>
      <c r="E53" s="74">
        <v>311600</v>
      </c>
      <c r="F53" s="74">
        <v>650</v>
      </c>
      <c r="G53" s="75">
        <f>1-(+F53/E53)</f>
        <v>0.9979139922978177</v>
      </c>
      <c r="H53" s="15"/>
    </row>
    <row r="54" spans="1:8" ht="15">
      <c r="A54" s="29" t="s">
        <v>60</v>
      </c>
      <c r="B54" s="30"/>
      <c r="C54" s="14"/>
      <c r="D54" s="73">
        <v>2</v>
      </c>
      <c r="E54" s="74">
        <v>53100</v>
      </c>
      <c r="F54" s="74">
        <v>16800</v>
      </c>
      <c r="G54" s="75">
        <f>1-(+F54/E54)</f>
        <v>0.6836158192090396</v>
      </c>
      <c r="H54" s="15"/>
    </row>
    <row r="55" spans="1:8" ht="15">
      <c r="A55" s="27" t="s">
        <v>61</v>
      </c>
      <c r="B55" s="30"/>
      <c r="C55" s="14"/>
      <c r="D55" s="73">
        <v>1186</v>
      </c>
      <c r="E55" s="74">
        <v>119431018.06</v>
      </c>
      <c r="F55" s="74">
        <v>13222202.47</v>
      </c>
      <c r="G55" s="75">
        <f>1-(+F55/E55)</f>
        <v>0.8892900463817749</v>
      </c>
      <c r="H55" s="15"/>
    </row>
    <row r="56" spans="1:8" ht="1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">
      <c r="A61" s="32"/>
      <c r="B61" s="18"/>
      <c r="C61" s="21"/>
      <c r="D61" s="77"/>
      <c r="E61" s="80"/>
      <c r="F61" s="80"/>
      <c r="G61" s="79"/>
      <c r="H61" s="15"/>
    </row>
    <row r="62" spans="1:8" ht="15">
      <c r="A62" s="20" t="s">
        <v>45</v>
      </c>
      <c r="B62" s="20"/>
      <c r="C62" s="33"/>
      <c r="D62" s="81">
        <f>SUM(D45:D58)</f>
        <v>1865</v>
      </c>
      <c r="E62" s="82">
        <f>SUM(E45:E61)</f>
        <v>197513891.62</v>
      </c>
      <c r="F62" s="82">
        <f>SUM(F45:F61)</f>
        <v>17913916.41</v>
      </c>
      <c r="G62" s="83">
        <f>1-(+F62/E62)</f>
        <v>0.9093030051553799</v>
      </c>
      <c r="H62" s="2"/>
    </row>
    <row r="63" spans="1:8" ht="17.25">
      <c r="A63" s="33"/>
      <c r="B63" s="33"/>
      <c r="C63" s="36"/>
      <c r="D63" s="91"/>
      <c r="E63" s="92"/>
      <c r="F63" s="34"/>
      <c r="G63" s="34"/>
      <c r="H63" s="2"/>
    </row>
    <row r="64" spans="1:8" ht="17.25">
      <c r="A64" s="35" t="s">
        <v>46</v>
      </c>
      <c r="B64" s="36"/>
      <c r="C64" s="39"/>
      <c r="D64" s="36"/>
      <c r="E64" s="36"/>
      <c r="F64" s="37">
        <f>F62+F40</f>
        <v>20755264.91</v>
      </c>
      <c r="G64" s="3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140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">
      <c r="A10" s="93" t="s">
        <v>11</v>
      </c>
      <c r="B10" s="13"/>
      <c r="C10" s="14"/>
      <c r="D10" s="73">
        <v>8</v>
      </c>
      <c r="E10" s="99">
        <v>2578065</v>
      </c>
      <c r="F10" s="74">
        <v>575379</v>
      </c>
      <c r="G10" s="100">
        <f>F10/E10</f>
        <v>0.2231825031564371</v>
      </c>
      <c r="H10" s="15"/>
    </row>
    <row r="11" spans="1:8" ht="15">
      <c r="A11" s="93" t="s">
        <v>104</v>
      </c>
      <c r="B11" s="13"/>
      <c r="C11" s="14"/>
      <c r="D11" s="73">
        <v>10</v>
      </c>
      <c r="E11" s="99">
        <v>1498110</v>
      </c>
      <c r="F11" s="74">
        <v>444751</v>
      </c>
      <c r="G11" s="100">
        <f>F11/E11</f>
        <v>0.29687472882498617</v>
      </c>
      <c r="H11" s="15"/>
    </row>
    <row r="12" spans="1:8" ht="1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">
      <c r="A14" s="93" t="s">
        <v>25</v>
      </c>
      <c r="B14" s="13"/>
      <c r="C14" s="14"/>
      <c r="D14" s="73">
        <v>2</v>
      </c>
      <c r="E14" s="99">
        <v>546212</v>
      </c>
      <c r="F14" s="74">
        <v>136230</v>
      </c>
      <c r="G14" s="100">
        <f>F14/E14</f>
        <v>0.2494086545150967</v>
      </c>
      <c r="H14" s="15"/>
    </row>
    <row r="15" spans="1:8" ht="1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">
      <c r="A17" s="93" t="s">
        <v>14</v>
      </c>
      <c r="B17" s="13"/>
      <c r="C17" s="14"/>
      <c r="D17" s="73">
        <v>2</v>
      </c>
      <c r="E17" s="99">
        <v>927042</v>
      </c>
      <c r="F17" s="74">
        <v>265102</v>
      </c>
      <c r="G17" s="75">
        <f aca="true" t="shared" si="0" ref="G17:G23">F17/E17</f>
        <v>0.28596546866269273</v>
      </c>
      <c r="H17" s="15"/>
    </row>
    <row r="18" spans="1:8" ht="15">
      <c r="A18" s="93" t="s">
        <v>15</v>
      </c>
      <c r="B18" s="13"/>
      <c r="C18" s="14"/>
      <c r="D18" s="73">
        <v>2</v>
      </c>
      <c r="E18" s="99">
        <v>1068650</v>
      </c>
      <c r="F18" s="74">
        <v>316256</v>
      </c>
      <c r="G18" s="100">
        <f t="shared" si="0"/>
        <v>0.29593973705142</v>
      </c>
      <c r="H18" s="15"/>
    </row>
    <row r="19" spans="1:8" ht="15">
      <c r="A19" s="93" t="s">
        <v>54</v>
      </c>
      <c r="B19" s="13"/>
      <c r="C19" s="14"/>
      <c r="D19" s="73">
        <v>2</v>
      </c>
      <c r="E19" s="99">
        <v>617346</v>
      </c>
      <c r="F19" s="74">
        <v>203275.5</v>
      </c>
      <c r="G19" s="75">
        <f t="shared" si="0"/>
        <v>0.32927321145678434</v>
      </c>
      <c r="H19" s="15"/>
    </row>
    <row r="20" spans="1:8" ht="1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">
      <c r="A21" s="93" t="s">
        <v>117</v>
      </c>
      <c r="B21" s="13"/>
      <c r="C21" s="14"/>
      <c r="D21" s="73"/>
      <c r="E21" s="99"/>
      <c r="F21" s="74"/>
      <c r="G21" s="75"/>
      <c r="H21" s="15"/>
    </row>
    <row r="22" spans="1:8" ht="15">
      <c r="A22" s="93" t="s">
        <v>55</v>
      </c>
      <c r="B22" s="13"/>
      <c r="C22" s="14"/>
      <c r="D22" s="73">
        <v>7</v>
      </c>
      <c r="E22" s="99">
        <v>3630209</v>
      </c>
      <c r="F22" s="74">
        <v>389049.5</v>
      </c>
      <c r="G22" s="75">
        <f t="shared" si="0"/>
        <v>0.10717000040493536</v>
      </c>
      <c r="H22" s="15"/>
    </row>
    <row r="23" spans="1:8" ht="15">
      <c r="A23" s="93" t="s">
        <v>56</v>
      </c>
      <c r="B23" s="13"/>
      <c r="C23" s="14"/>
      <c r="D23" s="73">
        <v>3</v>
      </c>
      <c r="E23" s="99">
        <v>968795</v>
      </c>
      <c r="F23" s="74">
        <v>116503</v>
      </c>
      <c r="G23" s="75">
        <f t="shared" si="0"/>
        <v>0.12025557522489277</v>
      </c>
      <c r="H23" s="15"/>
    </row>
    <row r="24" spans="1:8" ht="15">
      <c r="A24" s="94" t="s">
        <v>20</v>
      </c>
      <c r="B24" s="13"/>
      <c r="C24" s="14"/>
      <c r="D24" s="73">
        <v>3</v>
      </c>
      <c r="E24" s="99">
        <v>824915</v>
      </c>
      <c r="F24" s="74">
        <v>225642.5</v>
      </c>
      <c r="G24" s="75">
        <f>F24/E24</f>
        <v>0.273534242921998</v>
      </c>
      <c r="H24" s="15"/>
    </row>
    <row r="25" spans="1:8" ht="15">
      <c r="A25" s="94" t="s">
        <v>21</v>
      </c>
      <c r="B25" s="13"/>
      <c r="C25" s="14"/>
      <c r="D25" s="73">
        <v>13</v>
      </c>
      <c r="E25" s="99">
        <v>238539</v>
      </c>
      <c r="F25" s="74">
        <v>238539</v>
      </c>
      <c r="G25" s="75">
        <f>F25/E25</f>
        <v>1</v>
      </c>
      <c r="H25" s="15"/>
    </row>
    <row r="26" spans="1:8" ht="1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">
      <c r="A27" s="70" t="s">
        <v>23</v>
      </c>
      <c r="B27" s="13"/>
      <c r="C27" s="14"/>
      <c r="D27" s="73"/>
      <c r="E27" s="99">
        <v>59888</v>
      </c>
      <c r="F27" s="74">
        <v>14336</v>
      </c>
      <c r="G27" s="75">
        <f>F27/E27</f>
        <v>0.23938017632914774</v>
      </c>
      <c r="H27" s="15"/>
    </row>
    <row r="28" spans="1:8" ht="15">
      <c r="A28" s="93" t="s">
        <v>126</v>
      </c>
      <c r="B28" s="13"/>
      <c r="C28" s="14"/>
      <c r="D28" s="73"/>
      <c r="E28" s="99"/>
      <c r="F28" s="74"/>
      <c r="G28" s="100"/>
      <c r="H28" s="15"/>
    </row>
    <row r="29" spans="1:8" ht="15">
      <c r="A29" s="70" t="s">
        <v>24</v>
      </c>
      <c r="B29" s="13"/>
      <c r="C29" s="14"/>
      <c r="D29" s="73">
        <v>1</v>
      </c>
      <c r="E29" s="99">
        <v>172258</v>
      </c>
      <c r="F29" s="74">
        <v>89814.5</v>
      </c>
      <c r="G29" s="75">
        <f>F29/E29</f>
        <v>0.5213952327322969</v>
      </c>
      <c r="H29" s="15"/>
    </row>
    <row r="30" spans="1:8" ht="15">
      <c r="A30" s="70" t="s">
        <v>121</v>
      </c>
      <c r="B30" s="13"/>
      <c r="C30" s="14"/>
      <c r="D30" s="101"/>
      <c r="E30" s="99"/>
      <c r="F30" s="99"/>
      <c r="G30" s="102"/>
      <c r="H30" s="15"/>
    </row>
    <row r="31" spans="1:8" ht="15">
      <c r="A31" s="70" t="s">
        <v>127</v>
      </c>
      <c r="B31" s="13"/>
      <c r="C31" s="14"/>
      <c r="D31" s="73"/>
      <c r="E31" s="103"/>
      <c r="F31" s="74"/>
      <c r="G31" s="100"/>
      <c r="H31" s="15"/>
    </row>
    <row r="32" spans="1:8" ht="15">
      <c r="A32" s="70" t="s">
        <v>154</v>
      </c>
      <c r="B32" s="13"/>
      <c r="C32" s="14"/>
      <c r="D32" s="73">
        <v>1</v>
      </c>
      <c r="E32" s="103">
        <v>179540</v>
      </c>
      <c r="F32" s="74">
        <v>29151</v>
      </c>
      <c r="G32" s="100">
        <f>F32/E32</f>
        <v>0.16236493260554752</v>
      </c>
      <c r="H32" s="15"/>
    </row>
    <row r="33" spans="1:8" ht="15">
      <c r="A33" s="70" t="s">
        <v>58</v>
      </c>
      <c r="B33" s="13"/>
      <c r="C33" s="14"/>
      <c r="D33" s="73"/>
      <c r="E33" s="103"/>
      <c r="F33" s="76"/>
      <c r="G33" s="100"/>
      <c r="H33" s="15"/>
    </row>
    <row r="34" spans="1:8" ht="15">
      <c r="A34" s="93" t="s">
        <v>151</v>
      </c>
      <c r="B34" s="13"/>
      <c r="C34" s="14"/>
      <c r="D34" s="73">
        <v>2</v>
      </c>
      <c r="E34" s="99">
        <v>370430</v>
      </c>
      <c r="F34" s="74">
        <v>121901</v>
      </c>
      <c r="G34" s="100">
        <f>F34/E34</f>
        <v>0.3290797181653754</v>
      </c>
      <c r="H34" s="15"/>
    </row>
    <row r="35" spans="1:8" ht="15">
      <c r="A35" s="93" t="s">
        <v>98</v>
      </c>
      <c r="B35" s="13"/>
      <c r="C35" s="14"/>
      <c r="D35" s="73"/>
      <c r="E35" s="99"/>
      <c r="F35" s="74"/>
      <c r="G35" s="100"/>
      <c r="H35" s="15"/>
    </row>
    <row r="36" spans="1:8" ht="15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ht="15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">
      <c r="A40" s="19" t="s">
        <v>31</v>
      </c>
      <c r="B40" s="20"/>
      <c r="C40" s="22"/>
      <c r="D40" s="81">
        <f>SUM(D9:D39)</f>
        <v>56</v>
      </c>
      <c r="E40" s="82">
        <f>SUM(E9:E39)</f>
        <v>13679999</v>
      </c>
      <c r="F40" s="82">
        <f>SUM(F9:F39)</f>
        <v>3165930</v>
      </c>
      <c r="G40" s="83">
        <f>F40/E40</f>
        <v>0.23142764849617314</v>
      </c>
      <c r="H40" s="2"/>
    </row>
    <row r="41" spans="1:8" ht="15">
      <c r="A41" s="22"/>
      <c r="B41" s="22"/>
      <c r="C41" s="24"/>
      <c r="D41" s="84"/>
      <c r="E41" s="85"/>
      <c r="F41" s="86"/>
      <c r="G41" s="86"/>
      <c r="H41" s="2"/>
    </row>
    <row r="42" spans="1:8" ht="17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">
      <c r="A43" s="26"/>
      <c r="B43" s="26"/>
      <c r="C43" s="26"/>
      <c r="D43" s="89"/>
      <c r="E43" s="25" t="s">
        <v>136</v>
      </c>
      <c r="F43" s="25" t="s">
        <v>136</v>
      </c>
      <c r="G43" s="25" t="s">
        <v>5</v>
      </c>
      <c r="H43" s="2"/>
    </row>
    <row r="44" spans="1:8" ht="15">
      <c r="A44" s="26"/>
      <c r="B44" s="26"/>
      <c r="C44" s="14"/>
      <c r="D44" s="89" t="s">
        <v>6</v>
      </c>
      <c r="E44" s="90" t="s">
        <v>137</v>
      </c>
      <c r="F44" s="88" t="s">
        <v>8</v>
      </c>
      <c r="G44" s="88" t="s">
        <v>138</v>
      </c>
      <c r="H44" s="15"/>
    </row>
    <row r="45" spans="1:8" ht="15">
      <c r="A45" s="27" t="s">
        <v>33</v>
      </c>
      <c r="B45" s="28"/>
      <c r="C45" s="14"/>
      <c r="D45" s="73">
        <v>52</v>
      </c>
      <c r="E45" s="74">
        <v>7280199.15</v>
      </c>
      <c r="F45" s="74">
        <v>471650.07</v>
      </c>
      <c r="G45" s="75">
        <f>1-(+F45/E45)</f>
        <v>0.9352146747249352</v>
      </c>
      <c r="H45" s="15"/>
    </row>
    <row r="46" spans="1:8" ht="15">
      <c r="A46" s="27" t="s">
        <v>34</v>
      </c>
      <c r="B46" s="28"/>
      <c r="C46" s="14"/>
      <c r="D46" s="73">
        <v>12</v>
      </c>
      <c r="E46" s="74">
        <v>5782890.56</v>
      </c>
      <c r="F46" s="74">
        <v>687009.3</v>
      </c>
      <c r="G46" s="75">
        <f aca="true" t="shared" si="1" ref="G46:G55">1-(+F46/E46)</f>
        <v>0.8811996711900424</v>
      </c>
      <c r="H46" s="15"/>
    </row>
    <row r="47" spans="1:8" ht="15">
      <c r="A47" s="27" t="s">
        <v>35</v>
      </c>
      <c r="B47" s="28"/>
      <c r="C47" s="14"/>
      <c r="D47" s="73">
        <v>135</v>
      </c>
      <c r="E47" s="74">
        <v>11642085.55</v>
      </c>
      <c r="F47" s="74">
        <v>735406.73</v>
      </c>
      <c r="G47" s="75">
        <f t="shared" si="1"/>
        <v>0.9368320455264134</v>
      </c>
      <c r="H47" s="15"/>
    </row>
    <row r="48" spans="1:8" ht="1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">
      <c r="A49" s="27" t="s">
        <v>37</v>
      </c>
      <c r="B49" s="28"/>
      <c r="C49" s="14"/>
      <c r="D49" s="73">
        <v>108</v>
      </c>
      <c r="E49" s="74">
        <v>18931464.84</v>
      </c>
      <c r="F49" s="74">
        <v>1332551.51</v>
      </c>
      <c r="G49" s="75">
        <f t="shared" si="1"/>
        <v>0.9296118118031483</v>
      </c>
      <c r="H49" s="15"/>
    </row>
    <row r="50" spans="1:8" ht="15">
      <c r="A50" s="27" t="s">
        <v>38</v>
      </c>
      <c r="B50" s="28"/>
      <c r="C50" s="14"/>
      <c r="D50" s="73">
        <v>2</v>
      </c>
      <c r="E50" s="74">
        <v>1962039</v>
      </c>
      <c r="F50" s="74">
        <v>52523</v>
      </c>
      <c r="G50" s="75">
        <f t="shared" si="1"/>
        <v>0.9732303995996002</v>
      </c>
      <c r="H50" s="15"/>
    </row>
    <row r="51" spans="1:8" ht="15">
      <c r="A51" s="27" t="s">
        <v>39</v>
      </c>
      <c r="B51" s="28"/>
      <c r="C51" s="14"/>
      <c r="D51" s="73">
        <v>9</v>
      </c>
      <c r="E51" s="74">
        <v>2106075</v>
      </c>
      <c r="F51" s="74">
        <v>238100</v>
      </c>
      <c r="G51" s="75">
        <f t="shared" si="1"/>
        <v>0.8869460964115713</v>
      </c>
      <c r="H51" s="15"/>
    </row>
    <row r="52" spans="1:8" ht="15">
      <c r="A52" s="27" t="s">
        <v>40</v>
      </c>
      <c r="B52" s="28"/>
      <c r="C52" s="14"/>
      <c r="D52" s="73">
        <v>2</v>
      </c>
      <c r="E52" s="74">
        <v>261830</v>
      </c>
      <c r="F52" s="74">
        <v>15320</v>
      </c>
      <c r="G52" s="75">
        <f t="shared" si="1"/>
        <v>0.9414887522438223</v>
      </c>
      <c r="H52" s="15"/>
    </row>
    <row r="53" spans="1:8" ht="15">
      <c r="A53" s="27" t="s">
        <v>41</v>
      </c>
      <c r="B53" s="28"/>
      <c r="C53" s="14"/>
      <c r="D53" s="73">
        <v>2</v>
      </c>
      <c r="E53" s="74">
        <v>435025</v>
      </c>
      <c r="F53" s="74">
        <v>54475</v>
      </c>
      <c r="G53" s="75">
        <f t="shared" si="1"/>
        <v>0.8747773116487558</v>
      </c>
      <c r="H53" s="15"/>
    </row>
    <row r="54" spans="1:8" ht="15">
      <c r="A54" s="29" t="s">
        <v>60</v>
      </c>
      <c r="B54" s="30"/>
      <c r="C54" s="14"/>
      <c r="D54" s="73">
        <v>3</v>
      </c>
      <c r="E54" s="74">
        <v>393100</v>
      </c>
      <c r="F54" s="74">
        <v>-11400</v>
      </c>
      <c r="G54" s="75">
        <f t="shared" si="1"/>
        <v>1.0290002543881964</v>
      </c>
      <c r="H54" s="15"/>
    </row>
    <row r="55" spans="1:8" ht="15">
      <c r="A55" s="27" t="s">
        <v>61</v>
      </c>
      <c r="B55" s="30"/>
      <c r="C55" s="14"/>
      <c r="D55" s="73">
        <v>667</v>
      </c>
      <c r="E55" s="74">
        <v>72656345.43</v>
      </c>
      <c r="F55" s="74">
        <v>8243181.18</v>
      </c>
      <c r="G55" s="75">
        <f t="shared" si="1"/>
        <v>0.8865456123451487</v>
      </c>
      <c r="H55" s="15"/>
    </row>
    <row r="56" spans="1:8" ht="1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21"/>
      <c r="D61" s="77"/>
      <c r="E61" s="97"/>
      <c r="F61" s="80"/>
      <c r="G61" s="79"/>
      <c r="H61" s="2"/>
    </row>
    <row r="62" spans="1:8" ht="17.25">
      <c r="A62" s="20" t="s">
        <v>45</v>
      </c>
      <c r="B62" s="20"/>
      <c r="C62" s="39"/>
      <c r="D62" s="81">
        <f>SUM(D45:D58)</f>
        <v>992</v>
      </c>
      <c r="E62" s="82">
        <f>SUM(E45:E61)</f>
        <v>121451054.53</v>
      </c>
      <c r="F62" s="82">
        <f>SUM(F45:F61)</f>
        <v>11818816.79</v>
      </c>
      <c r="G62" s="83">
        <f>1-(F62/E62)</f>
        <v>0.9026865856724151</v>
      </c>
      <c r="H62" s="2"/>
    </row>
    <row r="63" spans="1:8" ht="17.25">
      <c r="A63" s="33"/>
      <c r="B63" s="33"/>
      <c r="C63" s="39"/>
      <c r="D63" s="98"/>
      <c r="E63" s="92"/>
      <c r="F63" s="34"/>
      <c r="G63" s="34"/>
      <c r="H63" s="2"/>
    </row>
    <row r="64" spans="1:8" ht="17.25">
      <c r="A64" s="35" t="s">
        <v>46</v>
      </c>
      <c r="B64" s="36"/>
      <c r="C64" s="39"/>
      <c r="D64" s="51"/>
      <c r="E64" s="36"/>
      <c r="F64" s="37">
        <f>F62+F40</f>
        <v>14984746.79</v>
      </c>
      <c r="G64" s="36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116"/>
      <c r="B71" s="117"/>
      <c r="C71" s="117"/>
      <c r="D71" s="117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153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11</v>
      </c>
      <c r="B10" s="13"/>
      <c r="C10" s="14"/>
      <c r="D10" s="73">
        <v>5</v>
      </c>
      <c r="E10" s="74">
        <v>420632</v>
      </c>
      <c r="F10" s="74">
        <v>46969</v>
      </c>
      <c r="G10" s="75">
        <f>F10/E10</f>
        <v>0.11166292626333707</v>
      </c>
      <c r="H10" s="15"/>
    </row>
    <row r="11" spans="1:8" ht="1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63</v>
      </c>
      <c r="B12" s="13"/>
      <c r="C12" s="14"/>
      <c r="D12" s="73">
        <v>1</v>
      </c>
      <c r="E12" s="74">
        <v>75148</v>
      </c>
      <c r="F12" s="74">
        <v>-1774</v>
      </c>
      <c r="G12" s="75">
        <f>F12/E12</f>
        <v>-0.02360674934795337</v>
      </c>
      <c r="H12" s="15"/>
    </row>
    <row r="13" spans="1:8" ht="1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132</v>
      </c>
      <c r="B14" s="13"/>
      <c r="C14" s="14"/>
      <c r="D14" s="73">
        <v>4</v>
      </c>
      <c r="E14" s="74">
        <v>2389971</v>
      </c>
      <c r="F14" s="74">
        <v>542215</v>
      </c>
      <c r="G14" s="75">
        <f>F14/E14</f>
        <v>0.22687095366429133</v>
      </c>
      <c r="H14" s="15"/>
    </row>
    <row r="15" spans="1:8" ht="1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134</v>
      </c>
      <c r="B17" s="13"/>
      <c r="C17" s="14"/>
      <c r="D17" s="73">
        <v>1</v>
      </c>
      <c r="E17" s="74">
        <v>262324</v>
      </c>
      <c r="F17" s="74">
        <v>26956</v>
      </c>
      <c r="G17" s="75">
        <f>F17/E17</f>
        <v>0.10275842088409753</v>
      </c>
      <c r="H17" s="15"/>
    </row>
    <row r="18" spans="1:8" ht="15">
      <c r="A18" s="93" t="s">
        <v>14</v>
      </c>
      <c r="B18" s="13"/>
      <c r="C18" s="14"/>
      <c r="D18" s="73">
        <v>1</v>
      </c>
      <c r="E18" s="74">
        <v>682632</v>
      </c>
      <c r="F18" s="74">
        <v>85782</v>
      </c>
      <c r="G18" s="75">
        <f>F18/E18</f>
        <v>0.12566360791758957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127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158</v>
      </c>
      <c r="B22" s="13"/>
      <c r="C22" s="14"/>
      <c r="D22" s="73">
        <v>2</v>
      </c>
      <c r="E22" s="74">
        <v>3900</v>
      </c>
      <c r="F22" s="74">
        <v>1739.5</v>
      </c>
      <c r="G22" s="75">
        <f>F22/E22</f>
        <v>0.446025641025641</v>
      </c>
      <c r="H22" s="15"/>
    </row>
    <row r="23" spans="1:8" ht="15">
      <c r="A23" s="93" t="s">
        <v>119</v>
      </c>
      <c r="B23" s="13"/>
      <c r="C23" s="14"/>
      <c r="D23" s="73">
        <v>8</v>
      </c>
      <c r="E23" s="74">
        <v>1055860</v>
      </c>
      <c r="F23" s="74">
        <v>180676</v>
      </c>
      <c r="G23" s="75">
        <f>F23/E23</f>
        <v>0.17111738298638077</v>
      </c>
      <c r="H23" s="15"/>
    </row>
    <row r="24" spans="1:8" ht="15">
      <c r="A24" s="93" t="s">
        <v>159</v>
      </c>
      <c r="B24" s="13"/>
      <c r="C24" s="14"/>
      <c r="D24" s="73">
        <v>1</v>
      </c>
      <c r="E24" s="74">
        <v>575918</v>
      </c>
      <c r="F24" s="74">
        <v>-44001.5</v>
      </c>
      <c r="G24" s="75">
        <f>F24/E24</f>
        <v>-0.07640236978180921</v>
      </c>
      <c r="H24" s="15"/>
    </row>
    <row r="25" spans="1:8" ht="15">
      <c r="A25" s="94" t="s">
        <v>20</v>
      </c>
      <c r="B25" s="13"/>
      <c r="C25" s="14"/>
      <c r="D25" s="73">
        <v>1</v>
      </c>
      <c r="E25" s="74">
        <v>39516</v>
      </c>
      <c r="F25" s="74">
        <v>8343</v>
      </c>
      <c r="G25" s="75">
        <f>F25/E25</f>
        <v>0.21112966899483754</v>
      </c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149</v>
      </c>
      <c r="B29" s="13"/>
      <c r="C29" s="14"/>
      <c r="D29" s="73"/>
      <c r="E29" s="74"/>
      <c r="F29" s="74"/>
      <c r="G29" s="75"/>
      <c r="H29" s="15"/>
    </row>
    <row r="30" spans="1:8" ht="1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24</v>
      </c>
      <c r="E39" s="82">
        <f>SUM(E9:E38)</f>
        <v>5505901</v>
      </c>
      <c r="F39" s="82">
        <f>SUM(F9:F38)</f>
        <v>846905</v>
      </c>
      <c r="G39" s="83">
        <f>F39/E39</f>
        <v>0.15381769486955904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136</v>
      </c>
      <c r="F42" s="25" t="s">
        <v>136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88" t="s">
        <v>138</v>
      </c>
      <c r="H43" s="2"/>
    </row>
    <row r="44" spans="1:8" ht="1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53</v>
      </c>
      <c r="E46" s="74">
        <v>1819539</v>
      </c>
      <c r="F46" s="74">
        <v>163008.9</v>
      </c>
      <c r="G46" s="75">
        <f>1-(+F46/E46)</f>
        <v>0.9104119779790376</v>
      </c>
      <c r="H46" s="15"/>
    </row>
    <row r="47" spans="1:8" ht="15">
      <c r="A47" s="27" t="s">
        <v>36</v>
      </c>
      <c r="B47" s="28"/>
      <c r="C47" s="14"/>
      <c r="D47" s="73">
        <v>4</v>
      </c>
      <c r="E47" s="74">
        <v>1158724.5</v>
      </c>
      <c r="F47" s="74">
        <v>78362</v>
      </c>
      <c r="G47" s="75"/>
      <c r="H47" s="15"/>
    </row>
    <row r="48" spans="1:8" ht="15">
      <c r="A48" s="27" t="s">
        <v>37</v>
      </c>
      <c r="B48" s="28"/>
      <c r="C48" s="14"/>
      <c r="D48" s="73">
        <v>54</v>
      </c>
      <c r="E48" s="74">
        <v>4893546</v>
      </c>
      <c r="F48" s="74">
        <v>521849.77</v>
      </c>
      <c r="G48" s="75">
        <f>1-(+F48/E48)</f>
        <v>0.8933595862795609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18</v>
      </c>
      <c r="E50" s="74">
        <v>1360465</v>
      </c>
      <c r="F50" s="74">
        <v>49003</v>
      </c>
      <c r="G50" s="75">
        <f>1-(+F50/E50)</f>
        <v>0.963980697776128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">
      <c r="A54" s="27" t="s">
        <v>61</v>
      </c>
      <c r="B54" s="30"/>
      <c r="C54" s="14"/>
      <c r="D54" s="73">
        <v>560</v>
      </c>
      <c r="E54" s="74">
        <v>44914598.93</v>
      </c>
      <c r="F54" s="74">
        <v>5342155.03</v>
      </c>
      <c r="G54" s="75">
        <f>1-(+F54/E54)</f>
        <v>0.8810597187269595</v>
      </c>
      <c r="H54" s="15"/>
    </row>
    <row r="55" spans="1:8" ht="1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72" t="s">
        <v>129</v>
      </c>
      <c r="B56" s="30"/>
      <c r="C56" s="14"/>
      <c r="D56" s="73">
        <v>215</v>
      </c>
      <c r="E56" s="74">
        <v>33069269.73</v>
      </c>
      <c r="F56" s="74">
        <v>3536899.93</v>
      </c>
      <c r="G56" s="75">
        <f>1-(+F56/E56)</f>
        <v>0.89304572012392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14"/>
      <c r="D61" s="77"/>
      <c r="E61" s="80"/>
      <c r="F61" s="80"/>
      <c r="G61" s="79"/>
      <c r="H61" s="15"/>
    </row>
    <row r="62" spans="1:8" ht="15">
      <c r="A62" s="20" t="s">
        <v>45</v>
      </c>
      <c r="B62" s="20"/>
      <c r="C62" s="21"/>
      <c r="D62" s="81">
        <f>SUM(D44:D58)</f>
        <v>904</v>
      </c>
      <c r="E62" s="82">
        <f>SUM(E44:E61)</f>
        <v>87216143.16</v>
      </c>
      <c r="F62" s="82">
        <f>SUM(F44:F61)</f>
        <v>9691278.63</v>
      </c>
      <c r="G62" s="83">
        <f>1-(+F62/E62)</f>
        <v>0.8888820546418668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7.25">
      <c r="A64" s="35" t="s">
        <v>46</v>
      </c>
      <c r="B64" s="36"/>
      <c r="C64" s="36"/>
      <c r="D64" s="36"/>
      <c r="E64" s="36"/>
      <c r="F64" s="37">
        <f>F62+F39</f>
        <v>10538183.63</v>
      </c>
      <c r="G64" s="36"/>
      <c r="H64" s="2"/>
    </row>
    <row r="65" spans="1:8" ht="17.25">
      <c r="A65" s="38"/>
      <c r="B65" s="39"/>
      <c r="C65" s="39"/>
      <c r="D65" s="36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135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">
      <c r="A11" s="93" t="s">
        <v>101</v>
      </c>
      <c r="B11" s="13"/>
      <c r="C11" s="14"/>
      <c r="D11" s="73">
        <v>7</v>
      </c>
      <c r="E11" s="99">
        <v>841576</v>
      </c>
      <c r="F11" s="74">
        <v>117860</v>
      </c>
      <c r="G11" s="75">
        <f aca="true" t="shared" si="0" ref="G11:G23">F11/E11</f>
        <v>0.14004676939456448</v>
      </c>
      <c r="H11" s="15"/>
    </row>
    <row r="12" spans="1:8" ht="1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">
      <c r="A13" s="93" t="s">
        <v>64</v>
      </c>
      <c r="B13" s="13"/>
      <c r="C13" s="14"/>
      <c r="D13" s="73">
        <v>1</v>
      </c>
      <c r="E13" s="99">
        <v>133984</v>
      </c>
      <c r="F13" s="74">
        <v>48058</v>
      </c>
      <c r="G13" s="75">
        <f t="shared" si="0"/>
        <v>0.3586846190589921</v>
      </c>
      <c r="H13" s="15"/>
    </row>
    <row r="14" spans="1:8" ht="15">
      <c r="A14" s="93" t="s">
        <v>132</v>
      </c>
      <c r="B14" s="13"/>
      <c r="C14" s="14"/>
      <c r="D14" s="73">
        <v>2</v>
      </c>
      <c r="E14" s="99">
        <v>1505814</v>
      </c>
      <c r="F14" s="74">
        <v>285743.5</v>
      </c>
      <c r="G14" s="75">
        <f t="shared" si="0"/>
        <v>0.18976015630084458</v>
      </c>
      <c r="H14" s="15"/>
    </row>
    <row r="15" spans="1:8" ht="15">
      <c r="A15" s="93" t="s">
        <v>25</v>
      </c>
      <c r="B15" s="13"/>
      <c r="C15" s="14"/>
      <c r="D15" s="73">
        <v>1</v>
      </c>
      <c r="E15" s="99">
        <v>166415</v>
      </c>
      <c r="F15" s="74">
        <v>34897</v>
      </c>
      <c r="G15" s="75">
        <f t="shared" si="0"/>
        <v>0.20969864495388035</v>
      </c>
      <c r="H15" s="15"/>
    </row>
    <row r="16" spans="1:8" ht="15">
      <c r="A16" s="93" t="s">
        <v>112</v>
      </c>
      <c r="B16" s="13"/>
      <c r="C16" s="14"/>
      <c r="D16" s="73">
        <v>1</v>
      </c>
      <c r="E16" s="99">
        <v>62278</v>
      </c>
      <c r="F16" s="74">
        <v>19145.5</v>
      </c>
      <c r="G16" s="75">
        <f t="shared" si="0"/>
        <v>0.30741995568258457</v>
      </c>
      <c r="H16" s="15"/>
    </row>
    <row r="17" spans="1:8" ht="15">
      <c r="A17" s="93" t="s">
        <v>134</v>
      </c>
      <c r="B17" s="13"/>
      <c r="C17" s="14"/>
      <c r="D17" s="73">
        <v>2</v>
      </c>
      <c r="E17" s="99">
        <v>78967</v>
      </c>
      <c r="F17" s="74">
        <v>-1625.5</v>
      </c>
      <c r="G17" s="75">
        <f t="shared" si="0"/>
        <v>-0.0205845479757367</v>
      </c>
      <c r="H17" s="15"/>
    </row>
    <row r="18" spans="1:8" ht="15">
      <c r="A18" s="93" t="s">
        <v>14</v>
      </c>
      <c r="B18" s="13"/>
      <c r="C18" s="14"/>
      <c r="D18" s="73">
        <v>2</v>
      </c>
      <c r="E18" s="99">
        <v>303604</v>
      </c>
      <c r="F18" s="74">
        <v>78478</v>
      </c>
      <c r="G18" s="75">
        <f t="shared" si="0"/>
        <v>0.25848803046073177</v>
      </c>
      <c r="H18" s="15"/>
    </row>
    <row r="19" spans="1:8" ht="15">
      <c r="A19" s="93" t="s">
        <v>15</v>
      </c>
      <c r="B19" s="13"/>
      <c r="C19" s="14"/>
      <c r="D19" s="73">
        <v>3</v>
      </c>
      <c r="E19" s="99">
        <v>1650786</v>
      </c>
      <c r="F19" s="74">
        <v>205140</v>
      </c>
      <c r="G19" s="75">
        <f t="shared" si="0"/>
        <v>0.12426807593473654</v>
      </c>
      <c r="H19" s="15"/>
    </row>
    <row r="20" spans="1:8" ht="1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">
      <c r="A21" s="93" t="s">
        <v>127</v>
      </c>
      <c r="B21" s="13"/>
      <c r="C21" s="14"/>
      <c r="D21" s="73">
        <v>2</v>
      </c>
      <c r="E21" s="99">
        <v>290330</v>
      </c>
      <c r="F21" s="74">
        <v>68962</v>
      </c>
      <c r="G21" s="75">
        <f t="shared" si="0"/>
        <v>0.23752970757413977</v>
      </c>
      <c r="H21" s="15"/>
    </row>
    <row r="22" spans="1:8" ht="15">
      <c r="A22" s="93" t="s">
        <v>158</v>
      </c>
      <c r="B22" s="13"/>
      <c r="C22" s="14"/>
      <c r="D22" s="73"/>
      <c r="E22" s="99"/>
      <c r="F22" s="74"/>
      <c r="G22" s="75"/>
      <c r="H22" s="15"/>
    </row>
    <row r="23" spans="1:8" ht="15">
      <c r="A23" s="93" t="s">
        <v>119</v>
      </c>
      <c r="B23" s="13"/>
      <c r="C23" s="14"/>
      <c r="D23" s="73">
        <v>22</v>
      </c>
      <c r="E23" s="99">
        <v>2109003</v>
      </c>
      <c r="F23" s="74">
        <v>509940</v>
      </c>
      <c r="G23" s="75">
        <f t="shared" si="0"/>
        <v>0.2417919746913589</v>
      </c>
      <c r="H23" s="15"/>
    </row>
    <row r="24" spans="1:8" ht="15">
      <c r="A24" s="93" t="s">
        <v>159</v>
      </c>
      <c r="B24" s="13"/>
      <c r="C24" s="14"/>
      <c r="D24" s="73"/>
      <c r="E24" s="99"/>
      <c r="F24" s="74"/>
      <c r="G24" s="75"/>
      <c r="H24" s="15"/>
    </row>
    <row r="25" spans="1:8" ht="15">
      <c r="A25" s="94" t="s">
        <v>20</v>
      </c>
      <c r="B25" s="13"/>
      <c r="C25" s="14"/>
      <c r="D25" s="73">
        <v>4</v>
      </c>
      <c r="E25" s="99">
        <v>774783</v>
      </c>
      <c r="F25" s="74">
        <v>161630</v>
      </c>
      <c r="G25" s="75">
        <f>F25/E25</f>
        <v>0.20861325041979495</v>
      </c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">
      <c r="A29" s="70" t="s">
        <v>149</v>
      </c>
      <c r="B29" s="13"/>
      <c r="C29" s="14"/>
      <c r="D29" s="73"/>
      <c r="E29" s="99"/>
      <c r="F29" s="74"/>
      <c r="G29" s="75"/>
      <c r="H29" s="15"/>
    </row>
    <row r="30" spans="1:8" ht="15">
      <c r="A30" s="70" t="s">
        <v>67</v>
      </c>
      <c r="B30" s="13"/>
      <c r="C30" s="14"/>
      <c r="D30" s="73">
        <v>1</v>
      </c>
      <c r="E30" s="99">
        <v>49020</v>
      </c>
      <c r="F30" s="74">
        <v>17091</v>
      </c>
      <c r="G30" s="75">
        <f>F30/E30</f>
        <v>0.34865361077111384</v>
      </c>
      <c r="H30" s="15"/>
    </row>
    <row r="31" spans="1:8" ht="1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">
      <c r="A32" s="70" t="s">
        <v>53</v>
      </c>
      <c r="B32" s="13"/>
      <c r="C32" s="14"/>
      <c r="D32" s="73">
        <v>1</v>
      </c>
      <c r="E32" s="99">
        <v>145202</v>
      </c>
      <c r="F32" s="74">
        <v>58396</v>
      </c>
      <c r="G32" s="75">
        <f>F32/E32</f>
        <v>0.40217076899767223</v>
      </c>
      <c r="H32" s="15"/>
    </row>
    <row r="33" spans="1:8" ht="15">
      <c r="A33" s="70" t="s">
        <v>98</v>
      </c>
      <c r="B33" s="13"/>
      <c r="C33" s="14"/>
      <c r="D33" s="73">
        <v>1</v>
      </c>
      <c r="E33" s="99">
        <v>37794</v>
      </c>
      <c r="F33" s="74">
        <v>21964</v>
      </c>
      <c r="G33" s="75">
        <f>F33/E33</f>
        <v>0.581150447160925</v>
      </c>
      <c r="H33" s="15"/>
    </row>
    <row r="34" spans="1:8" ht="15">
      <c r="A34" s="70" t="s">
        <v>103</v>
      </c>
      <c r="B34" s="13"/>
      <c r="C34" s="14"/>
      <c r="D34" s="73">
        <v>7</v>
      </c>
      <c r="E34" s="99">
        <v>1044103</v>
      </c>
      <c r="F34" s="74">
        <v>114370</v>
      </c>
      <c r="G34" s="75">
        <f>F34/E34</f>
        <v>0.10953900142035795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57</v>
      </c>
      <c r="E39" s="82">
        <f>SUM(E9:E38)</f>
        <v>9193659</v>
      </c>
      <c r="F39" s="82">
        <f>SUM(F9:F38)</f>
        <v>1740049.5</v>
      </c>
      <c r="G39" s="83">
        <f>F39/E39</f>
        <v>0.18926626493325455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136</v>
      </c>
      <c r="F42" s="25" t="s">
        <v>136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88" t="s">
        <v>138</v>
      </c>
      <c r="H43" s="2"/>
    </row>
    <row r="44" spans="1:8" ht="15">
      <c r="A44" s="27" t="s">
        <v>33</v>
      </c>
      <c r="B44" s="28"/>
      <c r="C44" s="14"/>
      <c r="D44" s="73">
        <v>112</v>
      </c>
      <c r="E44" s="74">
        <v>15054702</v>
      </c>
      <c r="F44" s="74">
        <v>729475.86</v>
      </c>
      <c r="G44" s="75">
        <f>1-(+F44/E44)</f>
        <v>0.9515449817605157</v>
      </c>
      <c r="H44" s="15"/>
    </row>
    <row r="45" spans="1:8" ht="15">
      <c r="A45" s="27" t="s">
        <v>34</v>
      </c>
      <c r="B45" s="28"/>
      <c r="C45" s="14"/>
      <c r="D45" s="73">
        <v>10</v>
      </c>
      <c r="E45" s="74">
        <v>6501384.77</v>
      </c>
      <c r="F45" s="74">
        <v>485222.72</v>
      </c>
      <c r="G45" s="75">
        <f aca="true" t="shared" si="1" ref="G45:G53">1-(+F45/E45)</f>
        <v>0.9253662508579692</v>
      </c>
      <c r="H45" s="15"/>
    </row>
    <row r="46" spans="1:8" ht="15">
      <c r="A46" s="27" t="s">
        <v>35</v>
      </c>
      <c r="B46" s="28"/>
      <c r="C46" s="14"/>
      <c r="D46" s="73">
        <v>224</v>
      </c>
      <c r="E46" s="74">
        <v>6902352.25</v>
      </c>
      <c r="F46" s="74">
        <v>519904.65</v>
      </c>
      <c r="G46" s="75">
        <f t="shared" si="1"/>
        <v>0.9246771779866784</v>
      </c>
      <c r="H46" s="15"/>
    </row>
    <row r="47" spans="1:8" ht="15">
      <c r="A47" s="27" t="s">
        <v>36</v>
      </c>
      <c r="B47" s="28"/>
      <c r="C47" s="14"/>
      <c r="D47" s="73">
        <v>16</v>
      </c>
      <c r="E47" s="74">
        <v>848953.5</v>
      </c>
      <c r="F47" s="74">
        <v>92267.47</v>
      </c>
      <c r="G47" s="75">
        <f t="shared" si="1"/>
        <v>0.8913162263893134</v>
      </c>
      <c r="H47" s="15"/>
    </row>
    <row r="48" spans="1:8" ht="15">
      <c r="A48" s="27" t="s">
        <v>37</v>
      </c>
      <c r="B48" s="28"/>
      <c r="C48" s="14"/>
      <c r="D48" s="73">
        <v>124</v>
      </c>
      <c r="E48" s="74">
        <v>23133277.28</v>
      </c>
      <c r="F48" s="74">
        <v>1416905.33</v>
      </c>
      <c r="G48" s="75">
        <f t="shared" si="1"/>
        <v>0.938750341646361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15</v>
      </c>
      <c r="E50" s="74">
        <v>1887225</v>
      </c>
      <c r="F50" s="74">
        <v>124235.58</v>
      </c>
      <c r="G50" s="75">
        <f t="shared" si="1"/>
        <v>0.9341702340738386</v>
      </c>
      <c r="H50" s="15"/>
    </row>
    <row r="51" spans="1:8" ht="15">
      <c r="A51" s="27" t="s">
        <v>40</v>
      </c>
      <c r="B51" s="28"/>
      <c r="C51" s="14"/>
      <c r="D51" s="73">
        <v>3</v>
      </c>
      <c r="E51" s="74">
        <v>252270</v>
      </c>
      <c r="F51" s="74">
        <v>25159.3</v>
      </c>
      <c r="G51" s="75">
        <f t="shared" si="1"/>
        <v>0.9002683632615848</v>
      </c>
      <c r="H51" s="15"/>
    </row>
    <row r="52" spans="1:8" ht="15">
      <c r="A52" s="27" t="s">
        <v>41</v>
      </c>
      <c r="B52" s="28"/>
      <c r="C52" s="14"/>
      <c r="D52" s="73">
        <v>5</v>
      </c>
      <c r="E52" s="74">
        <v>306325</v>
      </c>
      <c r="F52" s="74">
        <v>43539.3</v>
      </c>
      <c r="G52" s="75">
        <f t="shared" si="1"/>
        <v>0.8578656655512935</v>
      </c>
      <c r="H52" s="15"/>
    </row>
    <row r="53" spans="1:8" ht="15">
      <c r="A53" s="29" t="s">
        <v>60</v>
      </c>
      <c r="B53" s="30"/>
      <c r="C53" s="14"/>
      <c r="D53" s="73">
        <v>2</v>
      </c>
      <c r="E53" s="74">
        <v>143900</v>
      </c>
      <c r="F53" s="74">
        <v>42300</v>
      </c>
      <c r="G53" s="75">
        <f t="shared" si="1"/>
        <v>0.7060458651841557</v>
      </c>
      <c r="H53" s="15"/>
    </row>
    <row r="54" spans="1:8" ht="15">
      <c r="A54" s="27" t="s">
        <v>61</v>
      </c>
      <c r="B54" s="30"/>
      <c r="C54" s="14"/>
      <c r="D54" s="73">
        <v>1258</v>
      </c>
      <c r="E54" s="74">
        <v>101303520.18</v>
      </c>
      <c r="F54" s="74">
        <v>11502290.91</v>
      </c>
      <c r="G54" s="75">
        <f>1-(+F54/E54)</f>
        <v>0.8864571449288012</v>
      </c>
      <c r="H54" s="15"/>
    </row>
    <row r="55" spans="1:8" ht="15">
      <c r="A55" s="27" t="s">
        <v>62</v>
      </c>
      <c r="B55" s="30"/>
      <c r="C55" s="14"/>
      <c r="D55" s="73">
        <v>21</v>
      </c>
      <c r="E55" s="74">
        <v>588804.08</v>
      </c>
      <c r="F55" s="74">
        <v>76492.01</v>
      </c>
      <c r="G55" s="75">
        <f>1-(+F55/E55)</f>
        <v>0.8700891984308261</v>
      </c>
      <c r="H55" s="15"/>
    </row>
    <row r="56" spans="1:8" ht="15">
      <c r="A56" s="72" t="s">
        <v>129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14"/>
      <c r="D61" s="77"/>
      <c r="E61" s="97"/>
      <c r="F61" s="80"/>
      <c r="G61" s="79"/>
      <c r="H61" s="15"/>
    </row>
    <row r="62" spans="1:8" ht="15">
      <c r="A62" s="20" t="s">
        <v>45</v>
      </c>
      <c r="B62" s="20"/>
      <c r="C62" s="21"/>
      <c r="D62" s="81">
        <f>SUM(D44:D58)</f>
        <v>1790</v>
      </c>
      <c r="E62" s="82">
        <f>SUM(E44:E61)</f>
        <v>156922714.06000003</v>
      </c>
      <c r="F62" s="82">
        <f>SUM(F44:F61)</f>
        <v>15057793.13</v>
      </c>
      <c r="G62" s="83">
        <f>1-(F62/E62)</f>
        <v>0.9040432532651546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7.25">
      <c r="A64" s="35" t="s">
        <v>46</v>
      </c>
      <c r="B64" s="36"/>
      <c r="C64" s="39"/>
      <c r="D64" s="51"/>
      <c r="E64" s="36"/>
      <c r="F64" s="37">
        <f>F62+F39</f>
        <v>16797842.630000003</v>
      </c>
      <c r="G64" s="36"/>
      <c r="H64" s="2"/>
    </row>
    <row r="65" spans="1:8" ht="17.25">
      <c r="A65" s="38"/>
      <c r="B65" s="39"/>
      <c r="C65" s="39"/>
      <c r="D65" s="114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2</v>
      </c>
      <c r="E9" s="74">
        <v>101496</v>
      </c>
      <c r="F9" s="74">
        <v>43335</v>
      </c>
      <c r="G9" s="75">
        <f>F9/E9</f>
        <v>0.4269626389217309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130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120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133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2</v>
      </c>
      <c r="E39" s="82">
        <f>SUM(E9:E38)</f>
        <v>101496</v>
      </c>
      <c r="F39" s="82">
        <f>SUM(F9:F38)</f>
        <v>43335</v>
      </c>
      <c r="G39" s="83">
        <f>F39/E39</f>
        <v>0.4269626389217309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136</v>
      </c>
      <c r="F42" s="25" t="s">
        <v>136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88" t="s">
        <v>138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876081.55</v>
      </c>
      <c r="F44" s="74">
        <v>52559.1</v>
      </c>
      <c r="G44" s="75">
        <f>1-(+F44/E44)</f>
        <v>0.9400066123981267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21</v>
      </c>
      <c r="E46" s="74">
        <v>666962</v>
      </c>
      <c r="F46" s="74">
        <v>87628.25</v>
      </c>
      <c r="G46" s="75">
        <f>1-(+F46/E46)</f>
        <v>0.8686158281881127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771887</v>
      </c>
      <c r="F47" s="74">
        <v>118735</v>
      </c>
      <c r="G47" s="75">
        <f>1-(+F47/E47)</f>
        <v>0.8461756707911909</v>
      </c>
      <c r="H47" s="15"/>
    </row>
    <row r="48" spans="1:8" ht="15.75" customHeight="1">
      <c r="A48" s="27" t="s">
        <v>37</v>
      </c>
      <c r="B48" s="28"/>
      <c r="C48" s="14"/>
      <c r="D48" s="73">
        <v>29</v>
      </c>
      <c r="E48" s="74">
        <v>1143498.72</v>
      </c>
      <c r="F48" s="74">
        <v>94406.72</v>
      </c>
      <c r="G48" s="75">
        <f>1-(+F48/E48)</f>
        <v>0.9174404672704837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683748</v>
      </c>
      <c r="F50" s="74">
        <v>71796</v>
      </c>
      <c r="G50" s="75">
        <f>1-(+F50/E50)</f>
        <v>0.8949964021832605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22338431.58</v>
      </c>
      <c r="F53" s="74">
        <v>2617992.14</v>
      </c>
      <c r="G53" s="75">
        <f>1-(+F53/E53)</f>
        <v>0.8828032249880992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417</v>
      </c>
      <c r="E60" s="82">
        <f>SUM(E44:E59)</f>
        <v>26480608.849999998</v>
      </c>
      <c r="F60" s="82">
        <f>SUM(F44:F59)</f>
        <v>3043117.21</v>
      </c>
      <c r="G60" s="83">
        <f>1-(F60/E60)</f>
        <v>0.8850812975170698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3086452.21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155</v>
      </c>
      <c r="B9" s="13"/>
      <c r="C9" s="14"/>
      <c r="D9" s="73"/>
      <c r="E9" s="74"/>
      <c r="F9" s="74"/>
      <c r="G9" s="104"/>
      <c r="H9" s="15"/>
    </row>
    <row r="10" spans="1:8" ht="15">
      <c r="A10" s="93" t="s">
        <v>11</v>
      </c>
      <c r="B10" s="13"/>
      <c r="C10" s="14"/>
      <c r="D10" s="73">
        <v>4</v>
      </c>
      <c r="E10" s="74">
        <v>1222321</v>
      </c>
      <c r="F10" s="74">
        <v>208919.5</v>
      </c>
      <c r="G10" s="104">
        <f>F10/E10</f>
        <v>0.1709203228939043</v>
      </c>
      <c r="H10" s="15"/>
    </row>
    <row r="11" spans="1:8" ht="15">
      <c r="A11" s="93" t="s">
        <v>73</v>
      </c>
      <c r="B11" s="13"/>
      <c r="C11" s="14"/>
      <c r="D11" s="73">
        <v>1</v>
      </c>
      <c r="E11" s="74">
        <v>372448</v>
      </c>
      <c r="F11" s="74">
        <v>104517.6</v>
      </c>
      <c r="G11" s="104">
        <f>F11/E11</f>
        <v>0.2806233353380875</v>
      </c>
      <c r="H11" s="15"/>
    </row>
    <row r="12" spans="1:8" ht="15">
      <c r="A12" s="93" t="s">
        <v>25</v>
      </c>
      <c r="B12" s="13"/>
      <c r="C12" s="14"/>
      <c r="D12" s="73">
        <v>1</v>
      </c>
      <c r="E12" s="74">
        <v>171556</v>
      </c>
      <c r="F12" s="74">
        <v>64573</v>
      </c>
      <c r="G12" s="104">
        <f>F12/E12</f>
        <v>0.37639604560609946</v>
      </c>
      <c r="H12" s="15"/>
    </row>
    <row r="13" spans="1:8" ht="15">
      <c r="A13" s="93" t="s">
        <v>74</v>
      </c>
      <c r="B13" s="13"/>
      <c r="C13" s="14"/>
      <c r="D13" s="73">
        <v>19</v>
      </c>
      <c r="E13" s="74">
        <v>4504501</v>
      </c>
      <c r="F13" s="74">
        <v>862946.5</v>
      </c>
      <c r="G13" s="104">
        <f>F13/E13</f>
        <v>0.19157427204478364</v>
      </c>
      <c r="H13" s="15"/>
    </row>
    <row r="14" spans="1:8" ht="15">
      <c r="A14" s="93" t="s">
        <v>123</v>
      </c>
      <c r="B14" s="13"/>
      <c r="C14" s="14"/>
      <c r="D14" s="73"/>
      <c r="E14" s="74"/>
      <c r="F14" s="74"/>
      <c r="G14" s="104"/>
      <c r="H14" s="15"/>
    </row>
    <row r="15" spans="1:8" ht="1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">
      <c r="A16" s="93" t="s">
        <v>124</v>
      </c>
      <c r="B16" s="13"/>
      <c r="C16" s="14"/>
      <c r="D16" s="73"/>
      <c r="E16" s="74"/>
      <c r="F16" s="74"/>
      <c r="G16" s="104"/>
      <c r="H16" s="15"/>
    </row>
    <row r="17" spans="1:8" ht="15">
      <c r="A17" s="93" t="s">
        <v>156</v>
      </c>
      <c r="B17" s="13"/>
      <c r="C17" s="14"/>
      <c r="D17" s="73"/>
      <c r="E17" s="74"/>
      <c r="F17" s="74"/>
      <c r="G17" s="104"/>
      <c r="H17" s="15"/>
    </row>
    <row r="18" spans="1:8" ht="15">
      <c r="A18" s="93" t="s">
        <v>14</v>
      </c>
      <c r="B18" s="13"/>
      <c r="C18" s="14"/>
      <c r="D18" s="73">
        <v>2</v>
      </c>
      <c r="E18" s="74">
        <v>1456457</v>
      </c>
      <c r="F18" s="74">
        <v>531983</v>
      </c>
      <c r="G18" s="104">
        <f>F18/E18</f>
        <v>0.36525829461494574</v>
      </c>
      <c r="H18" s="15"/>
    </row>
    <row r="19" spans="1:8" ht="15">
      <c r="A19" s="93" t="s">
        <v>15</v>
      </c>
      <c r="B19" s="13"/>
      <c r="C19" s="14"/>
      <c r="D19" s="73">
        <v>2</v>
      </c>
      <c r="E19" s="74">
        <v>2693055</v>
      </c>
      <c r="F19" s="74">
        <v>770005</v>
      </c>
      <c r="G19" s="104">
        <f>F19/E19</f>
        <v>0.28592249322795116</v>
      </c>
      <c r="H19" s="15"/>
    </row>
    <row r="20" spans="1:8" ht="1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">
      <c r="A21" s="93" t="s">
        <v>75</v>
      </c>
      <c r="B21" s="13"/>
      <c r="C21" s="14"/>
      <c r="D21" s="73">
        <v>4</v>
      </c>
      <c r="E21" s="74">
        <v>3358547</v>
      </c>
      <c r="F21" s="74">
        <v>267327</v>
      </c>
      <c r="G21" s="104">
        <f>F21/E21</f>
        <v>0.07959602768697296</v>
      </c>
      <c r="H21" s="15"/>
    </row>
    <row r="22" spans="1:8" ht="1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">
      <c r="A23" s="93" t="s">
        <v>160</v>
      </c>
      <c r="B23" s="13"/>
      <c r="C23" s="14"/>
      <c r="D23" s="73">
        <v>1</v>
      </c>
      <c r="E23" s="74">
        <v>105804</v>
      </c>
      <c r="F23" s="74">
        <v>20762</v>
      </c>
      <c r="G23" s="104">
        <f>F23/E23</f>
        <v>0.1962307663226343</v>
      </c>
      <c r="H23" s="15"/>
    </row>
    <row r="24" spans="1:8" ht="15">
      <c r="A24" s="93" t="s">
        <v>152</v>
      </c>
      <c r="B24" s="13"/>
      <c r="C24" s="14"/>
      <c r="D24" s="73">
        <v>1</v>
      </c>
      <c r="E24" s="74">
        <v>504855</v>
      </c>
      <c r="F24" s="74">
        <v>131013.22</v>
      </c>
      <c r="G24" s="104">
        <f>F24/E24</f>
        <v>0.25950663061671175</v>
      </c>
      <c r="H24" s="15"/>
    </row>
    <row r="25" spans="1:8" ht="15">
      <c r="A25" s="94" t="s">
        <v>20</v>
      </c>
      <c r="B25" s="13"/>
      <c r="C25" s="14"/>
      <c r="D25" s="73">
        <v>4</v>
      </c>
      <c r="E25" s="74">
        <v>1204323</v>
      </c>
      <c r="F25" s="74">
        <v>339700</v>
      </c>
      <c r="G25" s="104">
        <f>F25/E25</f>
        <v>0.2820671862947067</v>
      </c>
      <c r="H25" s="15"/>
    </row>
    <row r="26" spans="1:8" ht="15">
      <c r="A26" s="94" t="s">
        <v>21</v>
      </c>
      <c r="B26" s="13"/>
      <c r="C26" s="14"/>
      <c r="D26" s="73">
        <v>21</v>
      </c>
      <c r="E26" s="74">
        <v>294411</v>
      </c>
      <c r="F26" s="74">
        <v>294411</v>
      </c>
      <c r="G26" s="104">
        <f>F26/E26</f>
        <v>1</v>
      </c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>
        <v>70903.5</v>
      </c>
      <c r="F28" s="74">
        <v>23303.5</v>
      </c>
      <c r="G28" s="104">
        <f>F28/E28</f>
        <v>0.3286650165365603</v>
      </c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">
      <c r="A30" s="70" t="s">
        <v>118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151</v>
      </c>
      <c r="B32" s="13"/>
      <c r="C32" s="14"/>
      <c r="D32" s="73">
        <v>1</v>
      </c>
      <c r="E32" s="74">
        <v>308116</v>
      </c>
      <c r="F32" s="74">
        <v>109202</v>
      </c>
      <c r="G32" s="104">
        <f>F32/E32</f>
        <v>0.3544184657726311</v>
      </c>
      <c r="H32" s="15"/>
    </row>
    <row r="33" spans="1:8" ht="15">
      <c r="A33" s="70" t="s">
        <v>27</v>
      </c>
      <c r="B33" s="13"/>
      <c r="C33" s="14"/>
      <c r="D33" s="73">
        <v>3</v>
      </c>
      <c r="E33" s="74">
        <v>1015834</v>
      </c>
      <c r="F33" s="74">
        <v>264755.5</v>
      </c>
      <c r="G33" s="104">
        <f>F33/E33</f>
        <v>0.2606287050837046</v>
      </c>
      <c r="H33" s="15"/>
    </row>
    <row r="34" spans="1:8" ht="15">
      <c r="A34" s="70" t="s">
        <v>76</v>
      </c>
      <c r="B34" s="13"/>
      <c r="C34" s="14"/>
      <c r="D34" s="73">
        <v>3</v>
      </c>
      <c r="E34" s="74">
        <v>3025754</v>
      </c>
      <c r="F34" s="74">
        <v>461569</v>
      </c>
      <c r="G34" s="104">
        <f>F34/E34</f>
        <v>0.15254677016042945</v>
      </c>
      <c r="H34" s="15"/>
    </row>
    <row r="35" spans="1:8" ht="15">
      <c r="A35" s="16" t="s">
        <v>28</v>
      </c>
      <c r="B35" s="13"/>
      <c r="C35" s="14"/>
      <c r="D35" s="77"/>
      <c r="E35" s="95">
        <v>694475</v>
      </c>
      <c r="F35" s="74">
        <v>98341</v>
      </c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67</v>
      </c>
      <c r="E39" s="82">
        <f>SUM(E9:E38)</f>
        <v>21003360.5</v>
      </c>
      <c r="F39" s="82">
        <f>SUM(F9:F38)</f>
        <v>4553328.82</v>
      </c>
      <c r="G39" s="106">
        <f>F39/E39</f>
        <v>0.21679049026464123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141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150</v>
      </c>
      <c r="F42" s="25" t="s">
        <v>150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109" t="s">
        <v>138</v>
      </c>
      <c r="H43" s="2"/>
    </row>
    <row r="44" spans="1:8" ht="15">
      <c r="A44" s="27" t="s">
        <v>10</v>
      </c>
      <c r="B44" s="28"/>
      <c r="C44" s="14"/>
      <c r="D44" s="73">
        <v>28</v>
      </c>
      <c r="E44" s="111">
        <v>4676335.38</v>
      </c>
      <c r="F44" s="74">
        <v>248111.88</v>
      </c>
      <c r="G44" s="104">
        <f>1-(+F44/E44)</f>
        <v>0.9469430954287116</v>
      </c>
      <c r="H44" s="2"/>
    </row>
    <row r="45" spans="1:8" ht="15">
      <c r="A45" s="27"/>
      <c r="B45" s="28"/>
      <c r="C45" s="14"/>
      <c r="D45" s="73"/>
      <c r="E45" s="111"/>
      <c r="F45" s="74"/>
      <c r="G45" s="104"/>
      <c r="H45" s="2"/>
    </row>
    <row r="46" spans="1:8" ht="15">
      <c r="A46" s="27"/>
      <c r="B46" s="28"/>
      <c r="C46" s="14"/>
      <c r="D46" s="73"/>
      <c r="E46" s="111"/>
      <c r="F46" s="74"/>
      <c r="G46" s="104"/>
      <c r="H46" s="2"/>
    </row>
    <row r="47" spans="1:8" ht="15">
      <c r="A47" s="27"/>
      <c r="B47" s="28"/>
      <c r="C47" s="14"/>
      <c r="D47" s="73"/>
      <c r="E47" s="111"/>
      <c r="F47" s="74"/>
      <c r="G47" s="104"/>
      <c r="H47" s="2"/>
    </row>
    <row r="48" spans="1:8" ht="1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142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143</v>
      </c>
      <c r="B53" s="20"/>
      <c r="C53" s="21"/>
      <c r="D53" s="138">
        <f>SUM(D44:D49)</f>
        <v>28</v>
      </c>
      <c r="E53" s="139">
        <f>SUM(E44:E52)</f>
        <v>4676335.38</v>
      </c>
      <c r="F53" s="139">
        <f>SUM(F44:F52)</f>
        <v>248111.88</v>
      </c>
      <c r="G53" s="110">
        <f>1-(+F53/E53)</f>
        <v>0.9469430954287116</v>
      </c>
      <c r="H53" s="2"/>
    </row>
    <row r="54" spans="1:8" ht="15">
      <c r="A54" s="22"/>
      <c r="B54" s="22"/>
      <c r="C54" s="22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">
      <c r="A56" s="26"/>
      <c r="B56" s="26"/>
      <c r="C56" s="26"/>
      <c r="D56" s="89"/>
      <c r="E56" s="25" t="s">
        <v>136</v>
      </c>
      <c r="F56" s="25" t="s">
        <v>136</v>
      </c>
      <c r="G56" s="108" t="s">
        <v>5</v>
      </c>
      <c r="H56" s="2"/>
    </row>
    <row r="57" spans="1:8" ht="15">
      <c r="A57" s="26"/>
      <c r="B57" s="26"/>
      <c r="C57" s="26"/>
      <c r="D57" s="89" t="s">
        <v>6</v>
      </c>
      <c r="E57" s="90" t="s">
        <v>137</v>
      </c>
      <c r="F57" s="88" t="s">
        <v>8</v>
      </c>
      <c r="G57" s="109" t="s">
        <v>138</v>
      </c>
      <c r="H57" s="2"/>
    </row>
    <row r="58" spans="1:8" ht="15">
      <c r="A58" s="27" t="s">
        <v>33</v>
      </c>
      <c r="B58" s="28"/>
      <c r="C58" s="14"/>
      <c r="D58" s="73">
        <v>95</v>
      </c>
      <c r="E58" s="74">
        <v>18195169.7</v>
      </c>
      <c r="F58" s="74">
        <v>1009805.84</v>
      </c>
      <c r="G58" s="104">
        <f>1-(+F58/E58)</f>
        <v>0.9445014332567615</v>
      </c>
      <c r="H58" s="15"/>
    </row>
    <row r="59" spans="1:8" ht="15">
      <c r="A59" s="27" t="s">
        <v>34</v>
      </c>
      <c r="B59" s="28"/>
      <c r="C59" s="14"/>
      <c r="D59" s="73">
        <v>8</v>
      </c>
      <c r="E59" s="74">
        <v>7723701.29</v>
      </c>
      <c r="F59" s="74">
        <v>865270.58</v>
      </c>
      <c r="G59" s="104">
        <f>1-(+F59/E59)</f>
        <v>0.8879720295345601</v>
      </c>
      <c r="H59" s="15"/>
    </row>
    <row r="60" spans="1:8" ht="15">
      <c r="A60" s="27" t="s">
        <v>35</v>
      </c>
      <c r="B60" s="28"/>
      <c r="C60" s="14"/>
      <c r="D60" s="73">
        <v>290</v>
      </c>
      <c r="E60" s="74">
        <v>20276445.5</v>
      </c>
      <c r="F60" s="74">
        <v>1066550.67</v>
      </c>
      <c r="G60" s="104">
        <f>1-(+F60/E60)</f>
        <v>0.9473995247342538</v>
      </c>
      <c r="H60" s="15"/>
    </row>
    <row r="61" spans="1:8" ht="15">
      <c r="A61" s="27" t="s">
        <v>36</v>
      </c>
      <c r="B61" s="28"/>
      <c r="C61" s="14"/>
      <c r="D61" s="73">
        <v>23</v>
      </c>
      <c r="E61" s="74">
        <v>2668997.5</v>
      </c>
      <c r="F61" s="74">
        <v>200091.13</v>
      </c>
      <c r="G61" s="104">
        <f>1-(+F61/E61)</f>
        <v>0.925031353532553</v>
      </c>
      <c r="H61" s="15"/>
    </row>
    <row r="62" spans="1:8" ht="15">
      <c r="A62" s="27" t="s">
        <v>37</v>
      </c>
      <c r="B62" s="28"/>
      <c r="C62" s="14"/>
      <c r="D62" s="73">
        <v>122</v>
      </c>
      <c r="E62" s="74">
        <v>22955397.26</v>
      </c>
      <c r="F62" s="74">
        <v>1656239.95</v>
      </c>
      <c r="G62" s="104">
        <f>1-(+F62/E62)</f>
        <v>0.9278496498561576</v>
      </c>
      <c r="H62" s="15"/>
    </row>
    <row r="63" spans="1:8" ht="1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">
      <c r="A64" s="27" t="s">
        <v>39</v>
      </c>
      <c r="B64" s="28"/>
      <c r="C64" s="14"/>
      <c r="D64" s="73">
        <v>46</v>
      </c>
      <c r="E64" s="74">
        <v>9236947.5</v>
      </c>
      <c r="F64" s="74">
        <v>600485.81</v>
      </c>
      <c r="G64" s="104">
        <f aca="true" t="shared" si="0" ref="G64:G69">1-(+F64/E64)</f>
        <v>0.9349908819986257</v>
      </c>
      <c r="H64" s="15"/>
    </row>
    <row r="65" spans="1:8" ht="15">
      <c r="A65" s="27" t="s">
        <v>40</v>
      </c>
      <c r="B65" s="28"/>
      <c r="C65" s="14"/>
      <c r="D65" s="73">
        <v>8</v>
      </c>
      <c r="E65" s="74">
        <v>1120924</v>
      </c>
      <c r="F65" s="74">
        <v>86574.17</v>
      </c>
      <c r="G65" s="104">
        <f t="shared" si="0"/>
        <v>0.9227653525127484</v>
      </c>
      <c r="H65" s="15"/>
    </row>
    <row r="66" spans="1:8" ht="15">
      <c r="A66" s="54" t="s">
        <v>41</v>
      </c>
      <c r="B66" s="28"/>
      <c r="C66" s="14"/>
      <c r="D66" s="73">
        <v>6</v>
      </c>
      <c r="E66" s="74">
        <v>597150</v>
      </c>
      <c r="F66" s="74">
        <v>52775</v>
      </c>
      <c r="G66" s="104">
        <f t="shared" si="0"/>
        <v>0.9116218705517877</v>
      </c>
      <c r="H66" s="15"/>
    </row>
    <row r="67" spans="1:8" ht="15">
      <c r="A67" s="55" t="s">
        <v>60</v>
      </c>
      <c r="B67" s="28"/>
      <c r="C67" s="14"/>
      <c r="D67" s="73">
        <v>2</v>
      </c>
      <c r="E67" s="74">
        <v>164800</v>
      </c>
      <c r="F67" s="74">
        <v>11900</v>
      </c>
      <c r="G67" s="104">
        <f t="shared" si="0"/>
        <v>0.9277912621359223</v>
      </c>
      <c r="H67" s="15"/>
    </row>
    <row r="68" spans="1:8" ht="15">
      <c r="A68" s="27" t="s">
        <v>99</v>
      </c>
      <c r="B68" s="28"/>
      <c r="C68" s="14"/>
      <c r="D68" s="73">
        <v>1229</v>
      </c>
      <c r="E68" s="74">
        <v>131963700.52</v>
      </c>
      <c r="F68" s="74">
        <v>14811396.23</v>
      </c>
      <c r="G68" s="104">
        <f t="shared" si="0"/>
        <v>0.8877615876817941</v>
      </c>
      <c r="H68" s="15"/>
    </row>
    <row r="69" spans="1:8" ht="15">
      <c r="A69" s="71" t="s">
        <v>100</v>
      </c>
      <c r="B69" s="30"/>
      <c r="C69" s="14"/>
      <c r="D69" s="73">
        <v>3</v>
      </c>
      <c r="E69" s="74">
        <v>564304</v>
      </c>
      <c r="F69" s="74">
        <v>60194.29</v>
      </c>
      <c r="G69" s="104">
        <f t="shared" si="0"/>
        <v>0.8933300313306303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">
      <c r="A74" s="32"/>
      <c r="B74" s="18"/>
      <c r="C74" s="14"/>
      <c r="D74" s="77"/>
      <c r="E74" s="80"/>
      <c r="F74" s="80"/>
      <c r="G74" s="105"/>
      <c r="H74" s="2"/>
    </row>
    <row r="75" spans="1:8" ht="15">
      <c r="A75" s="20" t="s">
        <v>45</v>
      </c>
      <c r="B75" s="20"/>
      <c r="C75" s="21"/>
      <c r="D75" s="81">
        <f>SUM(D58:D71)</f>
        <v>1832</v>
      </c>
      <c r="E75" s="82">
        <f>SUM(E58:E74)</f>
        <v>215467537.26999998</v>
      </c>
      <c r="F75" s="82">
        <f>SUM(F58:F74)</f>
        <v>20421283.67</v>
      </c>
      <c r="G75" s="110">
        <f>1-(+F75/E75)</f>
        <v>0.9052233857186092</v>
      </c>
      <c r="H75" s="2"/>
    </row>
    <row r="76" spans="1:8" ht="15">
      <c r="A76" s="33"/>
      <c r="B76" s="33"/>
      <c r="C76" s="33"/>
      <c r="D76" s="91"/>
      <c r="E76" s="92"/>
      <c r="F76" s="34"/>
      <c r="G76" s="34"/>
      <c r="H76" s="2"/>
    </row>
    <row r="77" spans="1:8" ht="17.25">
      <c r="A77" s="35" t="s">
        <v>46</v>
      </c>
      <c r="B77" s="36"/>
      <c r="C77" s="36"/>
      <c r="D77" s="36"/>
      <c r="E77" s="36"/>
      <c r="F77" s="37">
        <f>F75+F39+F53</f>
        <v>25222724.37</v>
      </c>
      <c r="G77" s="36"/>
      <c r="H77" s="2"/>
    </row>
    <row r="78" spans="1:8" ht="17.25">
      <c r="A78" s="35"/>
      <c r="B78" s="36"/>
      <c r="C78" s="36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44"/>
      <c r="F85" s="2"/>
      <c r="G85" s="2"/>
      <c r="H85" s="2"/>
    </row>
    <row r="86" spans="1:8" ht="17.25">
      <c r="A86" s="43"/>
      <c r="B86" s="39"/>
      <c r="C86" s="39"/>
      <c r="D86" s="39"/>
      <c r="E86" s="45"/>
      <c r="F86" s="2"/>
      <c r="G86" s="2"/>
      <c r="H86" s="2"/>
    </row>
    <row r="87" spans="1:8" ht="17.25">
      <c r="A87" s="43"/>
      <c r="B87" s="39"/>
      <c r="C87" s="39"/>
      <c r="D87" s="39"/>
      <c r="E87" s="46"/>
      <c r="F87" s="2"/>
      <c r="G87" s="2"/>
      <c r="H87" s="2"/>
    </row>
    <row r="88" spans="1:8" ht="17.25">
      <c r="A88" s="43"/>
      <c r="B88" s="39"/>
      <c r="C88" s="39"/>
      <c r="D88" s="39"/>
      <c r="E88" s="37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44"/>
      <c r="F90" s="2"/>
      <c r="G90" s="2"/>
      <c r="H90" s="2"/>
    </row>
    <row r="91" spans="1:8" ht="17.25">
      <c r="A91" s="43"/>
      <c r="B91" s="39"/>
      <c r="C91" s="39"/>
      <c r="D91" s="39"/>
      <c r="E91" s="45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7"/>
      <c r="F94" s="2"/>
      <c r="G94" s="2"/>
      <c r="H94" s="2"/>
    </row>
    <row r="95" spans="1:8" ht="17.25">
      <c r="A95" s="43"/>
      <c r="B95" s="39"/>
      <c r="C95" s="39"/>
      <c r="D95" s="39"/>
      <c r="E95" s="39"/>
      <c r="F95" s="2"/>
      <c r="G95" s="2"/>
      <c r="H95" s="2"/>
    </row>
    <row r="96" spans="1:8" ht="15">
      <c r="A96" s="48"/>
      <c r="B96" s="2"/>
      <c r="C96" s="2"/>
      <c r="D96" s="2"/>
      <c r="E96" s="2"/>
      <c r="F96" s="2"/>
      <c r="G96" s="2"/>
      <c r="H96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MAY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7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">
      <c r="A11" s="93" t="s">
        <v>122</v>
      </c>
      <c r="B11" s="13"/>
      <c r="C11" s="14"/>
      <c r="D11" s="73"/>
      <c r="E11" s="99"/>
      <c r="F11" s="111"/>
      <c r="G11" s="104"/>
      <c r="H11" s="15"/>
    </row>
    <row r="12" spans="1:8" ht="1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">
      <c r="A13" s="93" t="s">
        <v>74</v>
      </c>
      <c r="B13" s="13"/>
      <c r="C13" s="14"/>
      <c r="D13" s="73">
        <v>16</v>
      </c>
      <c r="E13" s="99">
        <v>2931799</v>
      </c>
      <c r="F13" s="111">
        <v>725617</v>
      </c>
      <c r="G13" s="104">
        <f>F13/E13</f>
        <v>0.24749889061289673</v>
      </c>
      <c r="H13" s="15"/>
    </row>
    <row r="14" spans="1:8" ht="15">
      <c r="A14" s="93" t="s">
        <v>107</v>
      </c>
      <c r="B14" s="13"/>
      <c r="C14" s="14"/>
      <c r="D14" s="73">
        <v>3</v>
      </c>
      <c r="E14" s="99">
        <v>627517</v>
      </c>
      <c r="F14" s="111">
        <v>160733</v>
      </c>
      <c r="G14" s="104">
        <f>F14/E14</f>
        <v>0.25614126788596964</v>
      </c>
      <c r="H14" s="15"/>
    </row>
    <row r="15" spans="1:8" ht="1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">
      <c r="A16" s="93" t="s">
        <v>104</v>
      </c>
      <c r="B16" s="13"/>
      <c r="C16" s="14"/>
      <c r="D16" s="73">
        <v>1</v>
      </c>
      <c r="E16" s="99">
        <v>203821</v>
      </c>
      <c r="F16" s="111">
        <v>32849.5</v>
      </c>
      <c r="G16" s="104">
        <f>F16/E16</f>
        <v>0.16116837813571713</v>
      </c>
      <c r="H16" s="15"/>
    </row>
    <row r="17" spans="1:8" ht="15">
      <c r="A17" s="93" t="s">
        <v>78</v>
      </c>
      <c r="B17" s="13"/>
      <c r="C17" s="14"/>
      <c r="D17" s="73">
        <v>2</v>
      </c>
      <c r="E17" s="99">
        <v>643376</v>
      </c>
      <c r="F17" s="111">
        <v>196616</v>
      </c>
      <c r="G17" s="104">
        <f>F17/E17</f>
        <v>0.3056004575862326</v>
      </c>
      <c r="H17" s="15"/>
    </row>
    <row r="18" spans="1:8" ht="15">
      <c r="A18" s="70" t="s">
        <v>115</v>
      </c>
      <c r="B18" s="13"/>
      <c r="C18" s="14"/>
      <c r="D18" s="73">
        <v>1</v>
      </c>
      <c r="E18" s="99">
        <v>368515</v>
      </c>
      <c r="F18" s="111">
        <v>106292</v>
      </c>
      <c r="G18" s="104">
        <f>F18/E18</f>
        <v>0.2884333066496615</v>
      </c>
      <c r="H18" s="15"/>
    </row>
    <row r="19" spans="1:8" ht="15">
      <c r="A19" s="93" t="s">
        <v>15</v>
      </c>
      <c r="B19" s="13"/>
      <c r="C19" s="14"/>
      <c r="D19" s="73">
        <v>2</v>
      </c>
      <c r="E19" s="99">
        <v>1456570</v>
      </c>
      <c r="F19" s="111">
        <v>430919</v>
      </c>
      <c r="G19" s="104">
        <f>F19/E19</f>
        <v>0.2958450331944225</v>
      </c>
      <c r="H19" s="15"/>
    </row>
    <row r="20" spans="1:8" ht="1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">
      <c r="A21" s="93" t="s">
        <v>98</v>
      </c>
      <c r="B21" s="13"/>
      <c r="C21" s="14"/>
      <c r="D21" s="73"/>
      <c r="E21" s="99"/>
      <c r="F21" s="111"/>
      <c r="G21" s="104"/>
      <c r="H21" s="15"/>
    </row>
    <row r="22" spans="1:8" ht="15">
      <c r="A22" s="93" t="s">
        <v>125</v>
      </c>
      <c r="B22" s="13"/>
      <c r="C22" s="14"/>
      <c r="D22" s="73"/>
      <c r="E22" s="99"/>
      <c r="F22" s="111"/>
      <c r="G22" s="104"/>
      <c r="H22" s="15"/>
    </row>
    <row r="23" spans="1:8" ht="15">
      <c r="A23" s="93" t="s">
        <v>116</v>
      </c>
      <c r="B23" s="13"/>
      <c r="C23" s="14"/>
      <c r="D23" s="73">
        <v>3</v>
      </c>
      <c r="E23" s="99">
        <v>960254</v>
      </c>
      <c r="F23" s="111">
        <v>267190.14</v>
      </c>
      <c r="G23" s="104">
        <f aca="true" t="shared" si="0" ref="G23:G29">F23/E23</f>
        <v>0.2782494423350489</v>
      </c>
      <c r="H23" s="15"/>
    </row>
    <row r="24" spans="1:8" ht="15">
      <c r="A24" s="93" t="s">
        <v>18</v>
      </c>
      <c r="B24" s="13"/>
      <c r="C24" s="14"/>
      <c r="D24" s="73">
        <v>2</v>
      </c>
      <c r="E24" s="99">
        <v>1688349</v>
      </c>
      <c r="F24" s="111">
        <v>318981.5</v>
      </c>
      <c r="G24" s="104">
        <f t="shared" si="0"/>
        <v>0.18893102077828694</v>
      </c>
      <c r="H24" s="15"/>
    </row>
    <row r="25" spans="1:8" ht="15">
      <c r="A25" s="94" t="s">
        <v>20</v>
      </c>
      <c r="B25" s="13"/>
      <c r="C25" s="14"/>
      <c r="D25" s="73">
        <v>4</v>
      </c>
      <c r="E25" s="99">
        <v>962501</v>
      </c>
      <c r="F25" s="111">
        <v>233439.5</v>
      </c>
      <c r="G25" s="104">
        <f t="shared" si="0"/>
        <v>0.24253429347086392</v>
      </c>
      <c r="H25" s="15"/>
    </row>
    <row r="26" spans="1:8" ht="1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">
      <c r="A29" s="70" t="s">
        <v>24</v>
      </c>
      <c r="B29" s="13"/>
      <c r="C29" s="14"/>
      <c r="D29" s="73">
        <v>1</v>
      </c>
      <c r="E29" s="99">
        <v>44269</v>
      </c>
      <c r="F29" s="111">
        <v>18166</v>
      </c>
      <c r="G29" s="104">
        <f t="shared" si="0"/>
        <v>0.41035487587250674</v>
      </c>
      <c r="H29" s="15"/>
    </row>
    <row r="30" spans="1:8" ht="1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">
      <c r="A32" s="70" t="s">
        <v>111</v>
      </c>
      <c r="B32" s="13"/>
      <c r="C32" s="14"/>
      <c r="D32" s="73">
        <v>1</v>
      </c>
      <c r="E32" s="99">
        <v>117289</v>
      </c>
      <c r="F32" s="111">
        <v>45735</v>
      </c>
      <c r="G32" s="104">
        <f>F32/E32</f>
        <v>0.3899342649353307</v>
      </c>
      <c r="H32" s="15"/>
    </row>
    <row r="33" spans="1:8" ht="1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">
      <c r="A34" s="70" t="s">
        <v>76</v>
      </c>
      <c r="B34" s="13"/>
      <c r="C34" s="14"/>
      <c r="D34" s="73">
        <v>6</v>
      </c>
      <c r="E34" s="99">
        <v>4247125</v>
      </c>
      <c r="F34" s="111">
        <v>852987</v>
      </c>
      <c r="G34" s="104">
        <f>F34/E34</f>
        <v>0.20083868499278923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42</v>
      </c>
      <c r="E39" s="82">
        <f>SUM(E9:E38)</f>
        <v>14251385</v>
      </c>
      <c r="F39" s="82">
        <f>SUM(F9:F38)</f>
        <v>3389525.64</v>
      </c>
      <c r="G39" s="106">
        <f>F39/E39</f>
        <v>0.2378383322042033</v>
      </c>
      <c r="H39" s="15"/>
    </row>
    <row r="40" spans="1:8" ht="15">
      <c r="A40" s="120"/>
      <c r="B40" s="121"/>
      <c r="C40" s="21"/>
      <c r="D40" s="122"/>
      <c r="E40" s="123"/>
      <c r="F40" s="123"/>
      <c r="G40" s="124"/>
      <c r="H40" s="15"/>
    </row>
    <row r="41" spans="1:8" ht="17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">
      <c r="A42" s="26"/>
      <c r="B42" s="26"/>
      <c r="C42" s="26"/>
      <c r="D42" s="89"/>
      <c r="E42" s="25" t="s">
        <v>136</v>
      </c>
      <c r="F42" s="25" t="s">
        <v>136</v>
      </c>
      <c r="G42" s="108" t="s">
        <v>5</v>
      </c>
      <c r="H42" s="15"/>
    </row>
    <row r="43" spans="1:8" ht="15">
      <c r="A43" s="26"/>
      <c r="B43" s="26"/>
      <c r="C43" s="26"/>
      <c r="D43" s="89" t="s">
        <v>6</v>
      </c>
      <c r="E43" s="90" t="s">
        <v>137</v>
      </c>
      <c r="F43" s="88" t="s">
        <v>8</v>
      </c>
      <c r="G43" s="109" t="s">
        <v>138</v>
      </c>
      <c r="H43" s="15"/>
    </row>
    <row r="44" spans="1:8" ht="15">
      <c r="A44" s="27" t="s">
        <v>33</v>
      </c>
      <c r="B44" s="28"/>
      <c r="C44" s="14"/>
      <c r="D44" s="73">
        <v>149</v>
      </c>
      <c r="E44" s="74">
        <v>25285031.31</v>
      </c>
      <c r="F44" s="74">
        <v>1371824.23</v>
      </c>
      <c r="G44" s="104">
        <f>1-(+F44/E44)</f>
        <v>0.945745598920518</v>
      </c>
      <c r="H44" s="15"/>
    </row>
    <row r="45" spans="1:8" ht="15">
      <c r="A45" s="27" t="s">
        <v>34</v>
      </c>
      <c r="B45" s="28"/>
      <c r="C45" s="14"/>
      <c r="D45" s="73">
        <v>6</v>
      </c>
      <c r="E45" s="74">
        <v>4266118.79</v>
      </c>
      <c r="F45" s="74">
        <v>332408.93</v>
      </c>
      <c r="G45" s="104">
        <f aca="true" t="shared" si="1" ref="G45:G55">1-(+F45/E45)</f>
        <v>0.9220816516457105</v>
      </c>
      <c r="H45" s="15"/>
    </row>
    <row r="46" spans="1:8" ht="15">
      <c r="A46" s="27" t="s">
        <v>35</v>
      </c>
      <c r="B46" s="28"/>
      <c r="C46" s="14"/>
      <c r="D46" s="73">
        <v>156</v>
      </c>
      <c r="E46" s="74">
        <v>24008797.17</v>
      </c>
      <c r="F46" s="74">
        <v>1294890.19</v>
      </c>
      <c r="G46" s="104">
        <f t="shared" si="1"/>
        <v>0.9460660115193934</v>
      </c>
      <c r="H46" s="15"/>
    </row>
    <row r="47" spans="1:8" ht="15">
      <c r="A47" s="27" t="s">
        <v>36</v>
      </c>
      <c r="B47" s="28"/>
      <c r="C47" s="14"/>
      <c r="D47" s="73">
        <v>2</v>
      </c>
      <c r="E47" s="74">
        <v>388041.5</v>
      </c>
      <c r="F47" s="74">
        <v>23689.5</v>
      </c>
      <c r="G47" s="104">
        <f t="shared" si="1"/>
        <v>0.9389511173418307</v>
      </c>
      <c r="H47" s="15"/>
    </row>
    <row r="48" spans="1:8" ht="15">
      <c r="A48" s="27" t="s">
        <v>37</v>
      </c>
      <c r="B48" s="28"/>
      <c r="C48" s="14"/>
      <c r="D48" s="73">
        <v>119</v>
      </c>
      <c r="E48" s="74">
        <v>15887806.87</v>
      </c>
      <c r="F48" s="74">
        <v>1067310.51</v>
      </c>
      <c r="G48" s="104">
        <f t="shared" si="1"/>
        <v>0.9328220365004978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">
      <c r="A50" s="27" t="s">
        <v>39</v>
      </c>
      <c r="B50" s="28"/>
      <c r="C50" s="14"/>
      <c r="D50" s="73">
        <v>10</v>
      </c>
      <c r="E50" s="74">
        <v>2486285</v>
      </c>
      <c r="F50" s="74">
        <v>179103.6</v>
      </c>
      <c r="G50" s="104">
        <f t="shared" si="1"/>
        <v>0.927963367031535</v>
      </c>
      <c r="H50" s="2"/>
    </row>
    <row r="51" spans="1:8" ht="15">
      <c r="A51" s="27" t="s">
        <v>40</v>
      </c>
      <c r="B51" s="28"/>
      <c r="C51" s="14"/>
      <c r="D51" s="73">
        <v>4</v>
      </c>
      <c r="E51" s="74">
        <v>1232005</v>
      </c>
      <c r="F51" s="74">
        <v>73132.2</v>
      </c>
      <c r="G51" s="104">
        <f t="shared" si="1"/>
        <v>0.9406396889623013</v>
      </c>
      <c r="H51" s="2"/>
    </row>
    <row r="52" spans="1:8" ht="15">
      <c r="A52" s="54" t="s">
        <v>41</v>
      </c>
      <c r="B52" s="28"/>
      <c r="C52" s="14"/>
      <c r="D52" s="73">
        <v>2</v>
      </c>
      <c r="E52" s="74">
        <v>598050</v>
      </c>
      <c r="F52" s="74">
        <v>104239</v>
      </c>
      <c r="G52" s="104">
        <f t="shared" si="1"/>
        <v>0.8257018643926093</v>
      </c>
      <c r="H52" s="2"/>
    </row>
    <row r="53" spans="1:8" ht="1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">
      <c r="A54" s="27" t="s">
        <v>99</v>
      </c>
      <c r="B54" s="28"/>
      <c r="C54" s="14"/>
      <c r="D54" s="73">
        <v>1390</v>
      </c>
      <c r="E54" s="74">
        <v>135662260.52</v>
      </c>
      <c r="F54" s="74">
        <v>14893623.84</v>
      </c>
      <c r="G54" s="104">
        <f t="shared" si="1"/>
        <v>0.8902154233394607</v>
      </c>
      <c r="H54" s="2"/>
    </row>
    <row r="55" spans="1:8" ht="15">
      <c r="A55" s="71" t="s">
        <v>100</v>
      </c>
      <c r="B55" s="30"/>
      <c r="C55" s="14"/>
      <c r="D55" s="73">
        <v>8</v>
      </c>
      <c r="E55" s="74">
        <v>1262866.1</v>
      </c>
      <c r="F55" s="74">
        <v>105605.75</v>
      </c>
      <c r="G55" s="104">
        <f t="shared" si="1"/>
        <v>0.9163761304543688</v>
      </c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">
      <c r="A60" s="32"/>
      <c r="B60" s="18"/>
      <c r="C60" s="14"/>
      <c r="D60" s="77"/>
      <c r="E60" s="80"/>
      <c r="F60" s="80"/>
      <c r="G60" s="105"/>
      <c r="H60" s="2"/>
    </row>
    <row r="61" spans="1:8" ht="15">
      <c r="A61" s="20" t="s">
        <v>45</v>
      </c>
      <c r="B61" s="20"/>
      <c r="C61" s="21"/>
      <c r="D61" s="81">
        <f>SUM(D44:D57)</f>
        <v>1846</v>
      </c>
      <c r="E61" s="82">
        <f>SUM(E44:E60)</f>
        <v>211077262.26000002</v>
      </c>
      <c r="F61" s="82">
        <f>SUM(F44:F60)</f>
        <v>19445827.75</v>
      </c>
      <c r="G61" s="110">
        <f>1-(+F61/E61)</f>
        <v>0.9078734130725692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7.25">
      <c r="A63" s="35" t="s">
        <v>46</v>
      </c>
      <c r="B63" s="36"/>
      <c r="C63" s="36"/>
      <c r="D63" s="36"/>
      <c r="E63" s="36"/>
      <c r="F63" s="37">
        <f>F61+F39</f>
        <v>22835353.39</v>
      </c>
      <c r="G63" s="36"/>
      <c r="H63" s="2"/>
    </row>
    <row r="64" spans="1:8" ht="17.25">
      <c r="A64" s="43"/>
      <c r="B64" s="39"/>
      <c r="C64" s="39"/>
      <c r="D64" s="39"/>
      <c r="E64" s="44"/>
      <c r="F64" s="2"/>
      <c r="G64" s="2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9"/>
      <c r="F70" s="2"/>
      <c r="G70" s="2"/>
      <c r="H70" s="2"/>
    </row>
    <row r="71" spans="1:8" ht="1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Jennifer Bruns</cp:lastModifiedBy>
  <cp:lastPrinted>2022-01-06T17:39:43Z</cp:lastPrinted>
  <dcterms:created xsi:type="dcterms:W3CDTF">2012-06-07T14:04:25Z</dcterms:created>
  <dcterms:modified xsi:type="dcterms:W3CDTF">2022-07-06T18:34:08Z</dcterms:modified>
  <cp:category/>
  <cp:version/>
  <cp:contentType/>
  <cp:contentStatus/>
</cp:coreProperties>
</file>