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<sst xmlns="http://schemas.openxmlformats.org/spreadsheetml/2006/main" count="969" uniqueCount="163">
  <si>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</si>
  <si>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</si>
  <si>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</si>
  <si>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</si>
  <si>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</si>
  <si>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</si>
  <si>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</si>
  <si>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</si>
  <si>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</si>
  <si>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</si>
  <si>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</si>
  <si>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</si>
  <si>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</si>
  <si>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</si>
  <si>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</si>
  <si>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</si>
  <si>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</si>
  <si>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</si>
  <si>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</si>
  <si>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</si>
  <si>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</si>
  <si>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</si>
  <si>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</si>
  <si>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</si>
  <si>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</si>
  <si>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</si>
  <si>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</si>
  <si>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</si>
  <si>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</si>
  <si>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</si>
  <si>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</si>
  <si>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</si>
  <si>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</si>
  <si>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</si>
  <si>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</si>
  <si>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</si>
  <si>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</si>
  <si>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</si>
  <si>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</si>
  <si>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</si>
  <si>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</si>
  <si>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</si>
  <si>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</si>
  <si>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</si>
  <si>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</si>
  <si>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</si>
  <si>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</si>
  <si>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</si>
  <si>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</si>
  <si>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</si>
  <si>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</si>
  <si>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</si>
  <si>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</si>
  <si>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</si>
  <si>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</si>
  <si>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</si>
  <si>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</si>
  <si>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</si>
  <si>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</si>
  <si>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</si>
  <si>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</si>
  <si>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</si>
  <si>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</si>
  <si>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</si>
  <si>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</si>
  <si>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</si>
  <si>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</si>
  <si>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</si>
  <si>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</si>
  <si>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</si>
  <si>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</si>
  <si>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</si>
  <si>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</si>
  <si>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</si>
  <si>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</si>
  <si>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</si>
  <si>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</si>
  <si>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</si>
  <si>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</si>
  <si>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</si>
  <si>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</si>
  <si>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</si>
  <si>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</si>
  <si>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</si>
  <si>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</si>
  <si>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</si>
  <si>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</si>
  <si>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</si>
  <si>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</si>
  <si>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</si>
  <si>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</si>
  <si>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</si>
  <si>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</si>
  <si>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</si>
  <si>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</si>
  <si>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</si>
  <si>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</si>
  <si>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</si>
  <si>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</si>
  <si>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</si>
  <si>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</si>
  <si>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</si>
  <si>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</si>
  <si>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</si>
  <si>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</si>
  <si>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</si>
  <si>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</si>
  <si>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</si>
  <si>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</si>
  <si>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</si>
  <si>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</si>
  <si>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</si>
  <si>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</si>
  <si>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</si>
  <si>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</si>
  <si>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</si>
  <si>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</si>
  <si>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</si>
  <si>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</si>
  <si>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</si>
  <si>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</si>
  <si>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</si>
  <si>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</si>
  <si>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</si>
  <si>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</si>
  <si>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</si>
  <si>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</si>
  <si>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</si>
  <si>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</si>
  <si>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</si>
  <si>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</si>
  <si>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</si>
  <si>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</si>
  <si>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</si>
  <si>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</si>
  <si>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</si>
  <si>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</si>
  <si>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</si>
  <si>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</si>
  <si>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</si>
  <si>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</si>
  <si>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</si>
  <si>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</si>
  <si>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</si>
  <si>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</si>
  <si>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</si>
  <si>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</si>
  <si>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</si>
  <si>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</si>
  <si>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</si>
  <si>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</si>
  <si>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</si>
  <si>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</si>
  <si>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</si>
  <si>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</si>
  <si>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</si>
  <si>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</si>
  <si>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</si>
  <si>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</si>
  <si>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</si>
  <si>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</si>
  <si>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</si>
  <si>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MONTH ENDED:  FEBRUARY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</si>
</sst>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OutlineSymbols="0" zoomScale="87" zoomScaleNormal="87" zoomScalePageLayoutView="0" workbookViewId="0" topLeftCell="A64">
      <selection activeCell="E82" sqref="E8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>
        <v>1</v>
      </c>
      <c r="E9" s="99">
        <v>548579</v>
      </c>
      <c r="F9" s="74">
        <v>167203</v>
      </c>
      <c r="G9" s="104">
        <f>F9/E9</f>
        <v>0.30479292863926616</v>
      </c>
      <c r="H9" s="15"/>
    </row>
    <row r="10" spans="1:8" ht="15.75">
      <c r="A10" s="93" t="s">
        <v>11</v>
      </c>
      <c r="B10" s="13"/>
      <c r="C10" s="14"/>
      <c r="D10" s="73">
        <v>2</v>
      </c>
      <c r="E10" s="99">
        <v>1149128</v>
      </c>
      <c r="F10" s="74">
        <v>235526.5</v>
      </c>
      <c r="G10" s="104">
        <f>F10/E10</f>
        <v>0.2049610661301439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9</v>
      </c>
      <c r="E13" s="99">
        <v>1719910</v>
      </c>
      <c r="F13" s="74">
        <v>275969</v>
      </c>
      <c r="G13" s="104">
        <f aca="true" t="shared" si="0" ref="G13:G22">F13/E13</f>
        <v>0.1604554889500032</v>
      </c>
      <c r="H13" s="15"/>
    </row>
    <row r="14" spans="1:8" ht="15.75">
      <c r="A14" s="93" t="s">
        <v>124</v>
      </c>
      <c r="B14" s="13"/>
      <c r="C14" s="14"/>
      <c r="D14" s="73">
        <v>1</v>
      </c>
      <c r="E14" s="99">
        <v>94987</v>
      </c>
      <c r="F14" s="74">
        <v>42612</v>
      </c>
      <c r="G14" s="104">
        <f t="shared" si="0"/>
        <v>0.44860875698779834</v>
      </c>
      <c r="H14" s="15"/>
    </row>
    <row r="15" spans="1:8" ht="15.75">
      <c r="A15" s="93" t="s">
        <v>115</v>
      </c>
      <c r="B15" s="13"/>
      <c r="C15" s="14"/>
      <c r="D15" s="73">
        <v>1</v>
      </c>
      <c r="E15" s="99">
        <v>104636</v>
      </c>
      <c r="F15" s="74">
        <v>45667</v>
      </c>
      <c r="G15" s="104">
        <f t="shared" si="0"/>
        <v>0.4364367903971864</v>
      </c>
      <c r="H15" s="15"/>
    </row>
    <row r="16" spans="1:8" ht="15.75">
      <c r="A16" s="93" t="s">
        <v>125</v>
      </c>
      <c r="B16" s="13"/>
      <c r="C16" s="14"/>
      <c r="D16" s="73">
        <v>2</v>
      </c>
      <c r="E16" s="99">
        <v>2436444</v>
      </c>
      <c r="F16" s="74">
        <v>197754.5</v>
      </c>
      <c r="G16" s="104">
        <f t="shared" si="0"/>
        <v>0.08116521455038572</v>
      </c>
      <c r="H16" s="15"/>
    </row>
    <row r="17" spans="1:8" ht="15.75">
      <c r="A17" s="93" t="s">
        <v>157</v>
      </c>
      <c r="B17" s="13"/>
      <c r="C17" s="14"/>
      <c r="D17" s="73">
        <v>5</v>
      </c>
      <c r="E17" s="99">
        <v>4480169</v>
      </c>
      <c r="F17" s="74">
        <v>807121.5</v>
      </c>
      <c r="G17" s="104">
        <f t="shared" si="0"/>
        <v>0.18015425310964833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716140</v>
      </c>
      <c r="F18" s="74">
        <v>67660.5</v>
      </c>
      <c r="G18" s="104">
        <f t="shared" si="0"/>
        <v>0.09447943139609574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714192</v>
      </c>
      <c r="F20" s="74">
        <v>205224</v>
      </c>
      <c r="G20" s="104">
        <f t="shared" si="0"/>
        <v>0.28735130049062435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99</v>
      </c>
      <c r="B22" s="13"/>
      <c r="C22" s="14"/>
      <c r="D22" s="73">
        <v>1</v>
      </c>
      <c r="E22" s="99">
        <v>29460</v>
      </c>
      <c r="F22" s="74">
        <v>6619</v>
      </c>
      <c r="G22" s="104">
        <f t="shared" si="0"/>
        <v>0.2246775288526816</v>
      </c>
      <c r="H22" s="15"/>
    </row>
    <row r="23" spans="1:8" ht="15.75">
      <c r="A23" s="93" t="s">
        <v>161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153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559605</v>
      </c>
      <c r="F25" s="74">
        <v>105554.5</v>
      </c>
      <c r="G25" s="104">
        <f>F25/E25</f>
        <v>0.18862322531071024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>
        <v>2</v>
      </c>
      <c r="E30" s="74">
        <v>467961</v>
      </c>
      <c r="F30" s="74">
        <v>139647.5</v>
      </c>
      <c r="G30" s="104">
        <f>F30/E30</f>
        <v>0.2984169620972688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109138</v>
      </c>
      <c r="F31" s="74">
        <v>19686</v>
      </c>
      <c r="G31" s="104">
        <f>F31/E31</f>
        <v>0.18037713720244095</v>
      </c>
      <c r="H31" s="15"/>
    </row>
    <row r="32" spans="1:8" ht="15.75">
      <c r="A32" s="70" t="s">
        <v>152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30</v>
      </c>
      <c r="E39" s="82">
        <f>SUM(E9:E38)</f>
        <v>13130349</v>
      </c>
      <c r="F39" s="82">
        <f>SUM(F9:F38)</f>
        <v>2316245</v>
      </c>
      <c r="G39" s="106">
        <f>F39/E39</f>
        <v>0.17640391736731445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/>
      <c r="E44" s="111">
        <v>670610.08</v>
      </c>
      <c r="F44" s="74">
        <v>39619.21</v>
      </c>
      <c r="G44" s="104">
        <f>1-(+F44/E44)</f>
        <v>0.940920646465678</v>
      </c>
      <c r="H44" s="2"/>
    </row>
    <row r="45" spans="1:8" ht="15.75">
      <c r="A45" s="27" t="s">
        <v>111</v>
      </c>
      <c r="B45" s="28"/>
      <c r="C45" s="14"/>
      <c r="D45" s="73"/>
      <c r="E45" s="111">
        <v>113093</v>
      </c>
      <c r="F45" s="74">
        <v>6687.5</v>
      </c>
      <c r="G45" s="104">
        <f>1-(+F45/E45)</f>
        <v>0.9408672508466484</v>
      </c>
      <c r="H45" s="2"/>
    </row>
    <row r="46" spans="1:8" ht="15.75">
      <c r="A46" s="27" t="s">
        <v>20</v>
      </c>
      <c r="B46" s="28"/>
      <c r="C46" s="14"/>
      <c r="D46" s="73"/>
      <c r="E46" s="111">
        <v>1684762.91</v>
      </c>
      <c r="F46" s="74">
        <v>76897.08</v>
      </c>
      <c r="G46" s="104">
        <f>1-(+F46/E46)</f>
        <v>0.9543573285335443</v>
      </c>
      <c r="H46" s="2"/>
    </row>
    <row r="47" spans="1:8" ht="15.75">
      <c r="A47" s="27" t="s">
        <v>14</v>
      </c>
      <c r="B47" s="28"/>
      <c r="C47" s="14"/>
      <c r="D47" s="73"/>
      <c r="E47" s="111">
        <v>78678.43</v>
      </c>
      <c r="F47" s="74">
        <v>3591.27</v>
      </c>
      <c r="G47" s="104">
        <f>1-(+F47/E47)</f>
        <v>0.9543550881734676</v>
      </c>
      <c r="H47" s="2"/>
    </row>
    <row r="48" spans="1:8" ht="15.75">
      <c r="A48" s="27" t="s">
        <v>158</v>
      </c>
      <c r="B48" s="28"/>
      <c r="C48" s="14"/>
      <c r="D48" s="73"/>
      <c r="E48" s="111">
        <v>202899.02</v>
      </c>
      <c r="F48" s="74">
        <v>7860.29</v>
      </c>
      <c r="G48" s="104">
        <f>1-(+F48/E48)</f>
        <v>0.9612600888855944</v>
      </c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v>12</v>
      </c>
      <c r="E53" s="139">
        <f>SUM(E44:E52)</f>
        <v>2750043.44</v>
      </c>
      <c r="F53" s="139">
        <f>SUM(F44:F52)</f>
        <v>134655.35</v>
      </c>
      <c r="G53" s="110">
        <f>1-(+F53/E53)</f>
        <v>0.9510351916477363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93</v>
      </c>
      <c r="E58" s="74">
        <v>9444332.4</v>
      </c>
      <c r="F58" s="74">
        <v>585420.36</v>
      </c>
      <c r="G58" s="104">
        <f>1-(+F58/E58)</f>
        <v>0.938013579445806</v>
      </c>
      <c r="H58" s="15"/>
    </row>
    <row r="59" spans="1:8" ht="15.75">
      <c r="A59" s="27" t="s">
        <v>34</v>
      </c>
      <c r="B59" s="28"/>
      <c r="C59" s="14"/>
      <c r="D59" s="73">
        <v>7</v>
      </c>
      <c r="E59" s="74">
        <v>5643115.43</v>
      </c>
      <c r="F59" s="74">
        <v>572656.03</v>
      </c>
      <c r="G59" s="104">
        <f aca="true" t="shared" si="1" ref="G59:G66">1-(+F59/E59)</f>
        <v>0.8985212978356532</v>
      </c>
      <c r="H59" s="15"/>
    </row>
    <row r="60" spans="1:8" ht="15.75">
      <c r="A60" s="27" t="s">
        <v>35</v>
      </c>
      <c r="B60" s="28"/>
      <c r="C60" s="14"/>
      <c r="D60" s="73">
        <v>74</v>
      </c>
      <c r="E60" s="74">
        <v>5901747</v>
      </c>
      <c r="F60" s="74">
        <v>386792.27</v>
      </c>
      <c r="G60" s="104">
        <f t="shared" si="1"/>
        <v>0.9344613942278447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1312785.5</v>
      </c>
      <c r="F61" s="74">
        <v>43096</v>
      </c>
      <c r="G61" s="104">
        <f t="shared" si="1"/>
        <v>0.9671720932322911</v>
      </c>
      <c r="H61" s="15"/>
    </row>
    <row r="62" spans="1:8" ht="15.75">
      <c r="A62" s="27" t="s">
        <v>37</v>
      </c>
      <c r="B62" s="28"/>
      <c r="C62" s="14"/>
      <c r="D62" s="73">
        <v>110</v>
      </c>
      <c r="E62" s="74">
        <v>10880562.05</v>
      </c>
      <c r="F62" s="74">
        <v>846015.39</v>
      </c>
      <c r="G62" s="104">
        <f t="shared" si="1"/>
        <v>0.9222452492700044</v>
      </c>
      <c r="H62" s="15"/>
    </row>
    <row r="63" spans="1:8" ht="15.75">
      <c r="A63" s="27" t="s">
        <v>38</v>
      </c>
      <c r="B63" s="28"/>
      <c r="C63" s="14"/>
      <c r="D63" s="73">
        <v>9</v>
      </c>
      <c r="E63" s="74">
        <v>1738825</v>
      </c>
      <c r="F63" s="74">
        <v>73342</v>
      </c>
      <c r="G63" s="104">
        <f t="shared" si="1"/>
        <v>0.957820942302992</v>
      </c>
      <c r="H63" s="15"/>
    </row>
    <row r="64" spans="1:8" ht="15.75">
      <c r="A64" s="27" t="s">
        <v>39</v>
      </c>
      <c r="B64" s="28"/>
      <c r="C64" s="14"/>
      <c r="D64" s="73">
        <v>15</v>
      </c>
      <c r="E64" s="74">
        <v>1436064.28</v>
      </c>
      <c r="F64" s="74">
        <v>102441.28</v>
      </c>
      <c r="G64" s="104">
        <f t="shared" si="1"/>
        <v>0.9286652544550443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>
      <c r="A66" s="54" t="s">
        <v>41</v>
      </c>
      <c r="B66" s="28"/>
      <c r="C66" s="14"/>
      <c r="D66" s="73">
        <v>3</v>
      </c>
      <c r="E66" s="74">
        <v>153575</v>
      </c>
      <c r="F66" s="74">
        <v>33475</v>
      </c>
      <c r="G66" s="104">
        <f t="shared" si="1"/>
        <v>0.7820283249226763</v>
      </c>
      <c r="H66" s="15"/>
    </row>
    <row r="67" spans="1:8" ht="15.7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>
      <c r="A68" s="27" t="s">
        <v>100</v>
      </c>
      <c r="B68" s="28"/>
      <c r="C68" s="14"/>
      <c r="D68" s="73">
        <v>792</v>
      </c>
      <c r="E68" s="74">
        <v>82911734.08</v>
      </c>
      <c r="F68" s="74">
        <v>8868688.89</v>
      </c>
      <c r="G68" s="104">
        <f>1-(+F68/E68)</f>
        <v>0.8930345747992345</v>
      </c>
      <c r="H68" s="15"/>
    </row>
    <row r="69" spans="1:8" ht="15.75">
      <c r="A69" s="71" t="s">
        <v>101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.75">
      <c r="A73" s="32"/>
      <c r="B73" s="18"/>
      <c r="C73" s="14"/>
      <c r="D73" s="77"/>
      <c r="E73" s="95"/>
      <c r="F73" s="74"/>
      <c r="G73" s="105"/>
      <c r="H73" s="15"/>
    </row>
    <row r="74" spans="1:8" ht="15.7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.75">
      <c r="A75" s="33"/>
      <c r="B75" s="33"/>
      <c r="C75" s="33"/>
      <c r="D75" s="81">
        <f>SUM(D58:D71)</f>
        <v>1104</v>
      </c>
      <c r="E75" s="82">
        <f>SUM(E58:E74)</f>
        <v>119422740.74</v>
      </c>
      <c r="F75" s="82">
        <f>SUM(F58:F74)</f>
        <v>11511927.22</v>
      </c>
      <c r="G75" s="110">
        <f>1-(+F75/E75)</f>
        <v>0.9036035586801422</v>
      </c>
      <c r="H75" s="2"/>
    </row>
    <row r="76" spans="1:8" ht="18">
      <c r="A76" s="35" t="s">
        <v>46</v>
      </c>
      <c r="B76" s="39"/>
      <c r="C76" s="39"/>
      <c r="D76" s="36"/>
      <c r="E76" s="36"/>
      <c r="F76" s="37">
        <f>F75+F39+F53</f>
        <v>13962827.57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80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2</v>
      </c>
      <c r="E10" s="74">
        <v>150819</v>
      </c>
      <c r="F10" s="74">
        <v>-5870</v>
      </c>
      <c r="G10" s="104">
        <f>F10/E10</f>
        <v>-0.03892082562541855</v>
      </c>
      <c r="H10" s="15"/>
    </row>
    <row r="11" spans="1:8" ht="15.75">
      <c r="A11" s="93" t="s">
        <v>123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15661</v>
      </c>
      <c r="F12" s="74">
        <v>4442</v>
      </c>
      <c r="G12" s="104">
        <f>F12/E12</f>
        <v>0.2836345060979503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108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110</v>
      </c>
      <c r="B15" s="13"/>
      <c r="C15" s="14"/>
      <c r="D15" s="73">
        <v>12</v>
      </c>
      <c r="E15" s="74">
        <v>2362737</v>
      </c>
      <c r="F15" s="74">
        <v>298781.5</v>
      </c>
      <c r="G15" s="104">
        <f>F15/E15</f>
        <v>0.1264556740762937</v>
      </c>
      <c r="H15" s="15"/>
    </row>
    <row r="16" spans="1:8" ht="15.75">
      <c r="A16" s="93" t="s">
        <v>105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78</v>
      </c>
      <c r="B17" s="13"/>
      <c r="C17" s="14"/>
      <c r="D17" s="73">
        <v>1</v>
      </c>
      <c r="E17" s="74">
        <v>55858</v>
      </c>
      <c r="F17" s="74">
        <v>5769</v>
      </c>
      <c r="G17" s="104">
        <f>F17/E17</f>
        <v>0.10327974506785062</v>
      </c>
      <c r="H17" s="15"/>
    </row>
    <row r="18" spans="1:8" ht="15.75">
      <c r="A18" s="70" t="s">
        <v>116</v>
      </c>
      <c r="B18" s="13"/>
      <c r="C18" s="14"/>
      <c r="D18" s="73"/>
      <c r="E18" s="74"/>
      <c r="F18" s="74"/>
      <c r="G18" s="104"/>
      <c r="H18" s="15"/>
    </row>
    <row r="19" spans="1:8" ht="15.75">
      <c r="A19" s="93" t="s">
        <v>15</v>
      </c>
      <c r="B19" s="13"/>
      <c r="C19" s="14"/>
      <c r="D19" s="73">
        <v>1</v>
      </c>
      <c r="E19" s="74">
        <v>834290</v>
      </c>
      <c r="F19" s="74">
        <v>184506</v>
      </c>
      <c r="G19" s="104">
        <f>F19/E19</f>
        <v>0.22115331599323976</v>
      </c>
      <c r="H19" s="15"/>
    </row>
    <row r="20" spans="1:8" ht="15.7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99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126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117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514802</v>
      </c>
      <c r="F25" s="74">
        <v>165653</v>
      </c>
      <c r="G25" s="104">
        <f>F25/E25</f>
        <v>0.3217800241646303</v>
      </c>
      <c r="H25" s="15"/>
    </row>
    <row r="26" spans="1:8" ht="15.75">
      <c r="A26" s="94" t="s">
        <v>21</v>
      </c>
      <c r="B26" s="13"/>
      <c r="C26" s="14"/>
      <c r="D26" s="73">
        <v>5</v>
      </c>
      <c r="E26" s="74">
        <v>91413</v>
      </c>
      <c r="F26" s="74">
        <v>91413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17531</v>
      </c>
      <c r="F28" s="74">
        <v>-19619</v>
      </c>
      <c r="G28" s="104">
        <f>F28/E28</f>
        <v>-1.1191033027208943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98538</v>
      </c>
      <c r="F29" s="74">
        <v>33549.98</v>
      </c>
      <c r="G29" s="104">
        <f aca="true" t="shared" si="0" ref="G29:G34">F29/E29</f>
        <v>0.34047758225253205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253962</v>
      </c>
      <c r="F33" s="74">
        <v>90417</v>
      </c>
      <c r="G33" s="104">
        <f t="shared" si="0"/>
        <v>0.3560257046329766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797981</v>
      </c>
      <c r="F34" s="74">
        <v>164548</v>
      </c>
      <c r="G34" s="104">
        <f t="shared" si="0"/>
        <v>0.20620541090577343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29</v>
      </c>
      <c r="E39" s="82">
        <f>SUM(E9:E38)</f>
        <v>5193592</v>
      </c>
      <c r="F39" s="82">
        <f>SUM(F9:F38)</f>
        <v>1013590.48</v>
      </c>
      <c r="G39" s="106">
        <f>F39/E39</f>
        <v>0.195161745474038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44</v>
      </c>
      <c r="E44" s="111">
        <v>4718178</v>
      </c>
      <c r="F44" s="74">
        <v>237329.73</v>
      </c>
      <c r="G44" s="104">
        <f>1-(+F44/E44)</f>
        <v>0.9496988604499449</v>
      </c>
      <c r="H44" s="15"/>
    </row>
    <row r="45" spans="1:8" ht="15.75">
      <c r="A45" s="27" t="s">
        <v>34</v>
      </c>
      <c r="B45" s="28"/>
      <c r="C45" s="14"/>
      <c r="D45" s="73">
        <v>9</v>
      </c>
      <c r="E45" s="111">
        <v>1801227.12</v>
      </c>
      <c r="F45" s="74">
        <v>257447.88</v>
      </c>
      <c r="G45" s="104">
        <f>1-(+F45/E45)</f>
        <v>0.8570708395729685</v>
      </c>
      <c r="H45" s="15"/>
    </row>
    <row r="46" spans="1:8" ht="15.75">
      <c r="A46" s="27" t="s">
        <v>35</v>
      </c>
      <c r="B46" s="28"/>
      <c r="C46" s="14"/>
      <c r="D46" s="73">
        <v>86</v>
      </c>
      <c r="E46" s="111">
        <v>4558263.75</v>
      </c>
      <c r="F46" s="74">
        <v>203249.69</v>
      </c>
      <c r="G46" s="104">
        <f>1-(+F46/E46)</f>
        <v>0.9554107219004165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2533947.75</v>
      </c>
      <c r="F47" s="74">
        <v>28766.1</v>
      </c>
      <c r="G47" s="104">
        <f>1-(+F47/E47)</f>
        <v>0.9886477138291427</v>
      </c>
      <c r="H47" s="15"/>
    </row>
    <row r="48" spans="1:8" ht="15.75">
      <c r="A48" s="27" t="s">
        <v>37</v>
      </c>
      <c r="B48" s="28"/>
      <c r="C48" s="14"/>
      <c r="D48" s="73">
        <v>79</v>
      </c>
      <c r="E48" s="111">
        <v>12276667.78</v>
      </c>
      <c r="F48" s="74">
        <v>847846.77</v>
      </c>
      <c r="G48" s="104">
        <f aca="true" t="shared" si="1" ref="G48:G54">1-(+F48/E48)</f>
        <v>0.930938363308875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1275292</v>
      </c>
      <c r="F49" s="74">
        <v>37804</v>
      </c>
      <c r="G49" s="104">
        <f t="shared" si="1"/>
        <v>0.9703565928430509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536210</v>
      </c>
      <c r="F50" s="74">
        <v>36222.96</v>
      </c>
      <c r="G50" s="104">
        <f t="shared" si="1"/>
        <v>0.9324463176740456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31675</v>
      </c>
      <c r="F52" s="74">
        <v>97110.59</v>
      </c>
      <c r="G52" s="104">
        <f t="shared" si="1"/>
        <v>-2.065843409629045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100</v>
      </c>
      <c r="B54" s="28"/>
      <c r="C54" s="40"/>
      <c r="D54" s="73">
        <v>828</v>
      </c>
      <c r="E54" s="111">
        <v>72419790.69</v>
      </c>
      <c r="F54" s="74">
        <v>8576298.23</v>
      </c>
      <c r="G54" s="104">
        <f t="shared" si="1"/>
        <v>0.8815752137877382</v>
      </c>
      <c r="H54" s="2"/>
    </row>
    <row r="55" spans="1:8" ht="15.75">
      <c r="A55" s="71" t="s">
        <v>101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1067</v>
      </c>
      <c r="E61" s="82">
        <f>SUM(E44:E60)</f>
        <v>100151252.09</v>
      </c>
      <c r="F61" s="82">
        <f>SUM(F44:F60)</f>
        <v>10322075.950000001</v>
      </c>
      <c r="G61" s="110">
        <f>1-(+F61/E61)</f>
        <v>0.8969351282725436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11335666.430000002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>
      <c r="A10" s="93" t="s">
        <v>149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291376</v>
      </c>
      <c r="F11" s="74">
        <v>58593.5</v>
      </c>
      <c r="G11" s="104">
        <f aca="true" t="shared" si="0" ref="G11:G18">F11/E11</f>
        <v>0.20109240294327604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116</v>
      </c>
      <c r="B13" s="13"/>
      <c r="C13" s="14"/>
      <c r="D13" s="73">
        <v>2</v>
      </c>
      <c r="E13" s="99">
        <v>141813</v>
      </c>
      <c r="F13" s="74">
        <v>33536</v>
      </c>
      <c r="G13" s="104">
        <f t="shared" si="0"/>
        <v>0.2364804355030921</v>
      </c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107</v>
      </c>
      <c r="B15" s="13"/>
      <c r="C15" s="14"/>
      <c r="D15" s="73">
        <v>1</v>
      </c>
      <c r="E15" s="99">
        <v>223785</v>
      </c>
      <c r="F15" s="74">
        <v>21439</v>
      </c>
      <c r="G15" s="104">
        <f t="shared" si="0"/>
        <v>0.09580177402417499</v>
      </c>
      <c r="H15" s="15"/>
    </row>
    <row r="16" spans="1:8" ht="15.7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364591</v>
      </c>
      <c r="F18" s="74">
        <v>86737</v>
      </c>
      <c r="G18" s="104">
        <f t="shared" si="0"/>
        <v>0.237902197256652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112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2</v>
      </c>
      <c r="E22" s="99">
        <v>257584</v>
      </c>
      <c r="F22" s="74">
        <v>67733.5</v>
      </c>
      <c r="G22" s="104">
        <f>F22/E22</f>
        <v>0.26295693831915024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26</v>
      </c>
      <c r="B31" s="13"/>
      <c r="C31" s="14"/>
      <c r="D31" s="73">
        <v>7</v>
      </c>
      <c r="E31" s="74">
        <v>818589</v>
      </c>
      <c r="F31" s="74">
        <v>214053</v>
      </c>
      <c r="G31" s="104">
        <f>F31/E31</f>
        <v>0.2614901983779406</v>
      </c>
      <c r="H31" s="15"/>
    </row>
    <row r="32" spans="1:8" ht="15.75">
      <c r="A32" s="70" t="s">
        <v>121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99</v>
      </c>
      <c r="B33" s="13"/>
      <c r="C33" s="14"/>
      <c r="D33" s="73">
        <v>1</v>
      </c>
      <c r="E33" s="74">
        <v>75580</v>
      </c>
      <c r="F33" s="74">
        <v>13515</v>
      </c>
      <c r="G33" s="104">
        <f>F33/E33</f>
        <v>0.17881714739349033</v>
      </c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2173318</v>
      </c>
      <c r="F39" s="82">
        <f>SUM(F9:F38)</f>
        <v>495607</v>
      </c>
      <c r="G39" s="106">
        <f>F39/E39</f>
        <v>0.2280416395575797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2097341.4</v>
      </c>
      <c r="F44" s="74">
        <v>78263.05</v>
      </c>
      <c r="G44" s="75">
        <f aca="true" t="shared" si="1" ref="G44:G51">1-(+F44/E44)</f>
        <v>0.9626846397062491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5905884.75</v>
      </c>
      <c r="F46" s="74">
        <v>476815.11</v>
      </c>
      <c r="G46" s="75">
        <f t="shared" si="1"/>
        <v>0.9192644065734605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2587903</v>
      </c>
      <c r="F47" s="74">
        <v>162596.17</v>
      </c>
      <c r="G47" s="75">
        <f t="shared" si="1"/>
        <v>0.9371706860728551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6742411</v>
      </c>
      <c r="F48" s="74">
        <v>602695.2</v>
      </c>
      <c r="G48" s="75">
        <f t="shared" si="1"/>
        <v>0.9106113228635869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1039110</v>
      </c>
      <c r="F49" s="74">
        <v>10467</v>
      </c>
      <c r="G49" s="75">
        <f t="shared" si="1"/>
        <v>0.9899269567225799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1356240</v>
      </c>
      <c r="F50" s="74">
        <v>137459.94</v>
      </c>
      <c r="G50" s="75">
        <f t="shared" si="1"/>
        <v>0.8986463015395505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101740</v>
      </c>
      <c r="F51" s="74">
        <v>3560</v>
      </c>
      <c r="G51" s="75">
        <f t="shared" si="1"/>
        <v>0.9650088460782387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339725</v>
      </c>
      <c r="F52" s="74">
        <v>31675</v>
      </c>
      <c r="G52" s="75">
        <f>1-(+F52/E52)</f>
        <v>0.9067628228714402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41301101.48</v>
      </c>
      <c r="F53" s="74">
        <v>4601038.74</v>
      </c>
      <c r="G53" s="75">
        <f>1-(+F53/E53)</f>
        <v>0.8885976747562521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61471456.629999995</v>
      </c>
      <c r="F60" s="82">
        <f>SUM(F44:F59)</f>
        <v>6104570.21</v>
      </c>
      <c r="G60" s="83">
        <f>1-(+F60/E60)</f>
        <v>0.9006926052404495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6600177.21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121910</v>
      </c>
      <c r="F17" s="74">
        <v>49665</v>
      </c>
      <c r="G17" s="75">
        <f>F17/E17</f>
        <v>0.4073906980559429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84777</v>
      </c>
      <c r="F18" s="74">
        <v>6154.5</v>
      </c>
      <c r="G18" s="75">
        <f>F18/E18</f>
        <v>0.07259634098871157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121</v>
      </c>
      <c r="B33" s="13"/>
      <c r="C33" s="14"/>
      <c r="D33" s="73">
        <v>3</v>
      </c>
      <c r="E33" s="74">
        <v>325752</v>
      </c>
      <c r="F33" s="74">
        <v>85365.5</v>
      </c>
      <c r="G33" s="75">
        <f>F33/E33</f>
        <v>0.26205671799405683</v>
      </c>
      <c r="H33" s="15"/>
    </row>
    <row r="34" spans="1:8" ht="15.7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532439</v>
      </c>
      <c r="F39" s="82">
        <f>SUM(F9:F38)</f>
        <v>141185</v>
      </c>
      <c r="G39" s="83">
        <f>F39/E39</f>
        <v>0.26516652611848496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2271948.45</v>
      </c>
      <c r="F44" s="74">
        <v>141028.37</v>
      </c>
      <c r="G44" s="75">
        <f>1-(+F44/E44)</f>
        <v>0.937926245641709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2363799</v>
      </c>
      <c r="F46" s="74">
        <v>222254</v>
      </c>
      <c r="G46" s="75">
        <f>1-(+F46/E46)</f>
        <v>0.9059759311176627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444794.5</v>
      </c>
      <c r="F47" s="74">
        <v>20564.14</v>
      </c>
      <c r="G47" s="75">
        <f>1-(+F47/E47)</f>
        <v>0.9537670991885017</v>
      </c>
      <c r="H47" s="15"/>
    </row>
    <row r="48" spans="1:8" ht="15.75">
      <c r="A48" s="27" t="s">
        <v>37</v>
      </c>
      <c r="B48" s="28"/>
      <c r="C48" s="14"/>
      <c r="D48" s="73">
        <v>36</v>
      </c>
      <c r="E48" s="74">
        <v>3221107.45</v>
      </c>
      <c r="F48" s="74">
        <v>317815.08</v>
      </c>
      <c r="G48" s="75">
        <f>1-(+F48/E48)</f>
        <v>0.9013335987906892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157370</v>
      </c>
      <c r="F50" s="74">
        <v>32130</v>
      </c>
      <c r="G50" s="75">
        <f>1-(+F50/E50)</f>
        <v>0.7958314799517061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334</v>
      </c>
      <c r="E53" s="113">
        <v>26247930.73</v>
      </c>
      <c r="F53" s="113">
        <v>3164595.13</v>
      </c>
      <c r="G53" s="75">
        <f>1-(+F53/E53)</f>
        <v>0.8794344909489176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453</v>
      </c>
      <c r="E60" s="82">
        <f>SUM(E44:E59)</f>
        <v>34706950.13</v>
      </c>
      <c r="F60" s="82">
        <f>SUM(F44:F59)</f>
        <v>3898386.7199999997</v>
      </c>
      <c r="G60" s="83">
        <f>1-(F60/E60)</f>
        <v>0.887677058762063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4039571.7199999997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FEBRUARY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148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445760</v>
      </c>
      <c r="F15" s="74">
        <v>123568</v>
      </c>
      <c r="G15" s="75">
        <f>F15/E15</f>
        <v>0.27720746590093326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99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539644</v>
      </c>
      <c r="F19" s="74">
        <v>180955</v>
      </c>
      <c r="G19" s="75">
        <f>F19/E19</f>
        <v>0.3353229165894553</v>
      </c>
      <c r="H19" s="66"/>
    </row>
    <row r="20" spans="1:8" ht="15.75">
      <c r="A20" s="93" t="s">
        <v>93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94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106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381125</v>
      </c>
      <c r="F24" s="74">
        <v>-8602.5</v>
      </c>
      <c r="G24" s="75">
        <f>F24/E24</f>
        <v>-0.0225713348638898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18676</v>
      </c>
      <c r="F26" s="74">
        <v>18676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95</v>
      </c>
      <c r="B29" s="13"/>
      <c r="C29" s="14"/>
      <c r="D29" s="73">
        <v>1</v>
      </c>
      <c r="E29" s="74">
        <v>133915</v>
      </c>
      <c r="F29" s="74">
        <v>26677</v>
      </c>
      <c r="G29" s="75">
        <f>F29/E29</f>
        <v>0.19920845312324983</v>
      </c>
      <c r="H29" s="66"/>
    </row>
    <row r="30" spans="1:8" ht="15.75">
      <c r="A30" s="70" t="s">
        <v>121</v>
      </c>
      <c r="B30" s="13"/>
      <c r="C30" s="14"/>
      <c r="D30" s="73">
        <v>11</v>
      </c>
      <c r="E30" s="74">
        <v>955508</v>
      </c>
      <c r="F30" s="74">
        <v>134525</v>
      </c>
      <c r="G30" s="75">
        <f>F30/E30</f>
        <v>0.14078898345173457</v>
      </c>
      <c r="H30" s="66"/>
    </row>
    <row r="31" spans="1:8" ht="15.75">
      <c r="A31" s="70" t="s">
        <v>129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97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132</v>
      </c>
      <c r="B34" s="13"/>
      <c r="C34" s="14"/>
      <c r="D34" s="73">
        <v>1</v>
      </c>
      <c r="E34" s="74">
        <v>98853</v>
      </c>
      <c r="F34" s="74">
        <v>45853</v>
      </c>
      <c r="G34" s="75">
        <f>F34/E34</f>
        <v>0.46385036367130994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2573481</v>
      </c>
      <c r="F39" s="82">
        <f>SUM(F9:F38)</f>
        <v>521651.5</v>
      </c>
      <c r="G39" s="83">
        <f>F39/E39</f>
        <v>0.20270268169844657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367494.2</v>
      </c>
      <c r="F44" s="74">
        <v>38507.05</v>
      </c>
      <c r="G44" s="75">
        <f>1-(+F44/E44)</f>
        <v>0.8952172578506001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92</v>
      </c>
      <c r="E46" s="74">
        <v>3687316.75</v>
      </c>
      <c r="F46" s="74">
        <v>307043.37</v>
      </c>
      <c r="G46" s="75">
        <f aca="true" t="shared" si="0" ref="G46:G52">1-(+F46/E46)</f>
        <v>0.9167298632535434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1347220.25</v>
      </c>
      <c r="F47" s="74">
        <v>67942.35</v>
      </c>
      <c r="G47" s="75">
        <f t="shared" si="0"/>
        <v>0.9495684911208839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5150956</v>
      </c>
      <c r="F48" s="74">
        <v>426782.66</v>
      </c>
      <c r="G48" s="75">
        <f t="shared" si="0"/>
        <v>0.9171449610518901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1838355</v>
      </c>
      <c r="F50" s="74">
        <v>113143.75</v>
      </c>
      <c r="G50" s="75">
        <f t="shared" si="0"/>
        <v>0.9384538078880303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590990</v>
      </c>
      <c r="F51" s="74">
        <v>53210</v>
      </c>
      <c r="G51" s="75">
        <f t="shared" si="0"/>
        <v>0.9099646356114317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436825</v>
      </c>
      <c r="F52" s="74">
        <v>55450</v>
      </c>
      <c r="G52" s="75">
        <f t="shared" si="0"/>
        <v>0.8730612945687632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602</v>
      </c>
      <c r="E54" s="74">
        <v>34602476.41</v>
      </c>
      <c r="F54" s="74">
        <v>3825376.61</v>
      </c>
      <c r="G54" s="75">
        <f>1-(+F54/E54)</f>
        <v>0.8894478948652796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1021296.91</v>
      </c>
      <c r="F55" s="74">
        <v>39440.91</v>
      </c>
      <c r="G55" s="75">
        <f>1-(+F55/E55)</f>
        <v>0.9613815437863217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848</v>
      </c>
      <c r="E61" s="82">
        <f>SUM(E44:E60)</f>
        <v>49042930.519999996</v>
      </c>
      <c r="F61" s="82">
        <f>SUM(F44:F60)</f>
        <v>4926896.7</v>
      </c>
      <c r="G61" s="83">
        <f>1-(F61/E61)</f>
        <v>0.8995391048666885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5448548.2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9" sqref="B19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83</v>
      </c>
      <c r="B3" s="36"/>
      <c r="C3" s="21"/>
      <c r="D3" s="21"/>
    </row>
    <row r="4" spans="1:4" ht="23.25">
      <c r="A4" s="56" t="str">
        <f>ARG!$A$3</f>
        <v>MONTH ENDED:  FEBRUARY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84</v>
      </c>
      <c r="B6" s="126">
        <f>+ARG!$D$39+CARUTHERSVILLE!$D$39+HOLLYWOOD!$D$40+HARKC!$D$40+BALLYSKC!$D$39+AMERKC!$D$39+LAGRANGE!$D$39+AMERSC!$D$39+RIVERCITY!$D$39+LUMIERE!$D$39+ISLEBV!$D$39+STJO!$D$39+CAPE!$D$39</f>
        <v>451</v>
      </c>
      <c r="C6" s="58"/>
      <c r="D6" s="21"/>
    </row>
    <row r="7" spans="1:4" ht="21.75" thickBot="1" thickTop="1">
      <c r="A7" s="127" t="s">
        <v>85</v>
      </c>
      <c r="B7" s="135">
        <f>+ARG!$E$39+CARUTHERSVILLE!$E$39+HOLLYWOOD!$E$40+HARKC!$E$40+BALLYSKC!$E$39+AMERKC!$E$39+LAGRANGE!$E$39+AMERSC!$E$39+RIVERCITY!$E$39+LUMIERE!$E$39+ISLEBV!$E$39+STJO!$E$39+CAPE!$E$39</f>
        <v>98770766.25</v>
      </c>
      <c r="C7" s="58"/>
      <c r="D7" s="21"/>
    </row>
    <row r="8" spans="1:4" ht="21" thickTop="1">
      <c r="A8" s="127" t="s">
        <v>86</v>
      </c>
      <c r="B8" s="135">
        <f>+ARG!$F$39+CARUTHERSVILLE!$F$39+HOLLYWOOD!$F$40+HARKC!$F$40+BALLYSKC!$F$39+AMERKC!$F$39+LAGRANGE!$F$39+AMERSC!$F$39+RIVERCITY!$F$39+LUMIERE!$F$39+ISLEBV!$F$39+STJO!$F$39+CAPE!$F$39</f>
        <v>19614927.86</v>
      </c>
      <c r="C8" s="58"/>
      <c r="D8" s="21"/>
    </row>
    <row r="9" spans="1:4" ht="20.25">
      <c r="A9" s="127" t="s">
        <v>87</v>
      </c>
      <c r="B9" s="115">
        <f>B8/B7</f>
        <v>0.1985904190552941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145</v>
      </c>
      <c r="B11" s="126">
        <f>+AMERSC!$D$53+ARG!$D$53</f>
        <v>40</v>
      </c>
      <c r="C11" s="58"/>
      <c r="D11" s="21"/>
    </row>
    <row r="12" spans="1:4" ht="21.75" thickBot="1" thickTop="1">
      <c r="A12" s="127" t="s">
        <v>146</v>
      </c>
      <c r="B12" s="135">
        <f>AMERSC!$E$53+ARG!$E$53</f>
        <v>7791618.4399999995</v>
      </c>
      <c r="C12" s="58"/>
      <c r="D12" s="21"/>
    </row>
    <row r="13" spans="1:4" ht="21" thickTop="1">
      <c r="A13" s="127" t="s">
        <v>147</v>
      </c>
      <c r="B13" s="135">
        <f>+AMERSC!$F$53+ARG!$F$53</f>
        <v>418314.81000000006</v>
      </c>
      <c r="C13" s="58"/>
      <c r="D13" s="21"/>
    </row>
    <row r="14" spans="1:4" ht="20.25">
      <c r="A14" s="127" t="s">
        <v>91</v>
      </c>
      <c r="B14" s="115">
        <f>1-(B13/B12)</f>
        <v>0.9463122054524015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88</v>
      </c>
      <c r="B16" s="126">
        <f>+ARG!$D$75+CARUTHERSVILLE!$D$60+HOLLYWOOD!$D$62+HARKC!$D$62+BALLYSKC!$D$62+AMERKC!$D$62+LAGRANGE!$D$60+AMERSC!$D$75+RIVERCITY!$D$61+LUMIERE!$D$61+ISLEBV!$D$60+STJO!$D$60+CAPE!$D$61</f>
        <v>14634</v>
      </c>
      <c r="C16" s="58"/>
      <c r="D16" s="21"/>
    </row>
    <row r="17" spans="1:4" ht="21.75" thickBot="1" thickTop="1">
      <c r="A17" s="127" t="s">
        <v>89</v>
      </c>
      <c r="B17" s="135">
        <f>+ARG!$E$75+CARUTHERSVILLE!$E$60+HOLLYWOOD!$E$62+HARKC!$E$62+BALLYSKC!$E$62+AMERKC!$E$62+LAGRANGE!$E$60+AMERSC!$E$75+RIVERCITY!$E$61+LUMIERE!$E$61+ISLEBV!$E$60+STJO!$E$60+CAPE!$E$61</f>
        <v>1306992410</v>
      </c>
      <c r="C17" s="58"/>
      <c r="D17" s="21"/>
    </row>
    <row r="18" spans="1:4" ht="21" thickTop="1">
      <c r="A18" s="127" t="s">
        <v>90</v>
      </c>
      <c r="B18" s="135">
        <f>+ARG!$F$75+CARUTHERSVILLE!$F$60+HOLLYWOOD!$F$62+HARKC!$F$62+BALLYSKC!$F$62+AMERKC!$F$62+LAGRANGE!$F$60+AMERSC!$F$75+RIVERCITY!$F$61+LUMIERE!$F$61+ISLEBV!$F$60+STJO!$F$60+CAPE!$F$61</f>
        <v>125744995.28</v>
      </c>
      <c r="C18" s="21"/>
      <c r="D18" s="21"/>
    </row>
    <row r="19" spans="1:4" ht="20.25">
      <c r="A19" s="127" t="s">
        <v>91</v>
      </c>
      <c r="B19" s="115">
        <f>1-(B18/B17)</f>
        <v>0.9037905696177685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92</v>
      </c>
      <c r="B21" s="128">
        <f>B18+B8+B13</f>
        <v>145778237.95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140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149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284721</v>
      </c>
      <c r="F18" s="74">
        <v>57780</v>
      </c>
      <c r="G18" s="75">
        <f>F18/E18</f>
        <v>0.20293550528412024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112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19201</v>
      </c>
      <c r="F29" s="74">
        <v>6942</v>
      </c>
      <c r="G29" s="75">
        <f>F29/E29</f>
        <v>0.36154366960054163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280369</v>
      </c>
      <c r="F30" s="74">
        <v>47075</v>
      </c>
      <c r="G30" s="75">
        <f>F30/E30</f>
        <v>0.16790372687422647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121</v>
      </c>
      <c r="B32" s="13"/>
      <c r="C32" s="14"/>
      <c r="D32" s="73">
        <v>4</v>
      </c>
      <c r="E32" s="74">
        <v>550332</v>
      </c>
      <c r="F32" s="74">
        <v>138880</v>
      </c>
      <c r="G32" s="75">
        <f>F32/E32</f>
        <v>0.2523567591926328</v>
      </c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18280</v>
      </c>
      <c r="F34" s="74">
        <v>9758</v>
      </c>
      <c r="G34" s="75">
        <f>F34/E34</f>
        <v>0.5338074398249453</v>
      </c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9</v>
      </c>
      <c r="E39" s="82">
        <f>SUM(E9:E38)</f>
        <v>1152903</v>
      </c>
      <c r="F39" s="82">
        <f>SUM(F9:F38)</f>
        <v>260435</v>
      </c>
      <c r="G39" s="83">
        <f>F39/E39</f>
        <v>0.22589497988989535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8</v>
      </c>
      <c r="E44" s="74">
        <v>178192.95</v>
      </c>
      <c r="F44" s="74">
        <v>11563.3</v>
      </c>
      <c r="G44" s="75">
        <f>1-(+F44/E44)</f>
        <v>0.9351079826671033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29</v>
      </c>
      <c r="E46" s="74">
        <v>1526476.75</v>
      </c>
      <c r="F46" s="74">
        <v>141857.37</v>
      </c>
      <c r="G46" s="75">
        <f>1-(+F46/E46)</f>
        <v>0.9070687647224237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855552.75</v>
      </c>
      <c r="F47" s="74">
        <v>59830.5</v>
      </c>
      <c r="G47" s="75">
        <f>1-(+F47/E47)</f>
        <v>0.9300680174308363</v>
      </c>
      <c r="H47" s="15"/>
    </row>
    <row r="48" spans="1:8" ht="15.75">
      <c r="A48" s="27" t="s">
        <v>37</v>
      </c>
      <c r="B48" s="28"/>
      <c r="C48" s="14"/>
      <c r="D48" s="73">
        <v>38</v>
      </c>
      <c r="E48" s="74">
        <v>2853664.5</v>
      </c>
      <c r="F48" s="74">
        <v>250517.17</v>
      </c>
      <c r="G48" s="75">
        <f>1-(+F48/E48)</f>
        <v>0.9122121153345111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821535</v>
      </c>
      <c r="F50" s="74">
        <v>63665</v>
      </c>
      <c r="G50" s="75">
        <f>1-(+F50/E50)</f>
        <v>0.9225048232881131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435</v>
      </c>
      <c r="E53" s="74">
        <v>27143596.44</v>
      </c>
      <c r="F53" s="74">
        <v>2997304.93</v>
      </c>
      <c r="G53" s="75">
        <f>1-(+F53/E53)</f>
        <v>0.889575983911143</v>
      </c>
      <c r="H53" s="15"/>
    </row>
    <row r="54" spans="1:8" ht="15.75">
      <c r="A54" s="29" t="s">
        <v>62</v>
      </c>
      <c r="B54" s="30"/>
      <c r="C54" s="14"/>
      <c r="D54" s="73">
        <v>8</v>
      </c>
      <c r="E54" s="74">
        <v>152778.74</v>
      </c>
      <c r="F54" s="74">
        <v>4270.83</v>
      </c>
      <c r="G54" s="75">
        <f>1-(+F54/E54)</f>
        <v>0.9720456524252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529</v>
      </c>
      <c r="E60" s="82">
        <f>SUM(E44:E59)</f>
        <v>33531797.13</v>
      </c>
      <c r="F60" s="82">
        <f>SUM(F44:F59)</f>
        <v>3529009.1</v>
      </c>
      <c r="G60" s="83">
        <f>1-(F60/E60)</f>
        <v>0.8947563386979134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3789444.1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>
        <v>4</v>
      </c>
      <c r="E9" s="74">
        <v>849352</v>
      </c>
      <c r="F9" s="74">
        <v>10755.5</v>
      </c>
      <c r="G9" s="75">
        <f>F9/E9</f>
        <v>0.012663183226742269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105</v>
      </c>
      <c r="B11" s="13"/>
      <c r="C11" s="14"/>
      <c r="D11" s="73">
        <v>2</v>
      </c>
      <c r="E11" s="74">
        <v>993315</v>
      </c>
      <c r="F11" s="74">
        <v>243466.5</v>
      </c>
      <c r="G11" s="75">
        <f>F11/E11</f>
        <v>0.245105027106205</v>
      </c>
      <c r="H11" s="15"/>
    </row>
    <row r="12" spans="1:8" ht="15.7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109</v>
      </c>
      <c r="B13" s="13"/>
      <c r="C13" s="14"/>
      <c r="D13" s="73">
        <v>3</v>
      </c>
      <c r="E13" s="74">
        <v>879567</v>
      </c>
      <c r="F13" s="74">
        <v>199980.35</v>
      </c>
      <c r="G13" s="75">
        <f>F13/E13</f>
        <v>0.22736227029890846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519257</v>
      </c>
      <c r="F17" s="74">
        <v>171485</v>
      </c>
      <c r="G17" s="75">
        <f aca="true" t="shared" si="0" ref="G17:G25">F17/E17</f>
        <v>0.33025072363010993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1063992</v>
      </c>
      <c r="F18" s="74">
        <v>233044</v>
      </c>
      <c r="G18" s="75">
        <f t="shared" si="0"/>
        <v>0.21902796261626029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50732</v>
      </c>
      <c r="F20" s="74">
        <v>-4304.5</v>
      </c>
      <c r="G20" s="75">
        <f t="shared" si="0"/>
        <v>-0.08484782780099345</v>
      </c>
      <c r="H20" s="15"/>
    </row>
    <row r="21" spans="1:8" ht="15.75">
      <c r="A21" s="93" t="s">
        <v>118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6</v>
      </c>
      <c r="E22" s="74">
        <v>4863090</v>
      </c>
      <c r="F22" s="74">
        <v>839119.5</v>
      </c>
      <c r="G22" s="75">
        <f t="shared" si="0"/>
        <v>0.17254862649056463</v>
      </c>
      <c r="H22" s="15"/>
    </row>
    <row r="23" spans="1:8" ht="15.75">
      <c r="A23" s="93" t="s">
        <v>56</v>
      </c>
      <c r="B23" s="13"/>
      <c r="C23" s="14"/>
      <c r="D23" s="73">
        <v>4</v>
      </c>
      <c r="E23" s="74">
        <v>1032894</v>
      </c>
      <c r="F23" s="74">
        <v>245456.5</v>
      </c>
      <c r="G23" s="75">
        <f t="shared" si="0"/>
        <v>0.23763958353906597</v>
      </c>
      <c r="H23" s="15"/>
    </row>
    <row r="24" spans="1:8" ht="15.75">
      <c r="A24" s="94" t="s">
        <v>20</v>
      </c>
      <c r="B24" s="13"/>
      <c r="C24" s="14"/>
      <c r="D24" s="73">
        <v>4</v>
      </c>
      <c r="E24" s="74">
        <v>620872</v>
      </c>
      <c r="F24" s="74">
        <v>148663</v>
      </c>
      <c r="G24" s="75">
        <f t="shared" si="0"/>
        <v>0.23944226829362575</v>
      </c>
      <c r="H24" s="15"/>
    </row>
    <row r="25" spans="1:8" ht="15.75">
      <c r="A25" s="94" t="s">
        <v>21</v>
      </c>
      <c r="B25" s="13"/>
      <c r="C25" s="14"/>
      <c r="D25" s="73">
        <v>23</v>
      </c>
      <c r="E25" s="74">
        <v>136181</v>
      </c>
      <c r="F25" s="74">
        <v>136181</v>
      </c>
      <c r="G25" s="75">
        <f t="shared" si="0"/>
        <v>1</v>
      </c>
      <c r="H25" s="15"/>
    </row>
    <row r="26" spans="1:8" ht="15.7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74">
        <v>34375</v>
      </c>
      <c r="F27" s="74">
        <v>8900</v>
      </c>
      <c r="G27" s="75">
        <f>F27/E27</f>
        <v>0.2589090909090909</v>
      </c>
      <c r="H27" s="15"/>
    </row>
    <row r="28" spans="1:8" ht="15.75">
      <c r="A28" s="93" t="s">
        <v>127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2</v>
      </c>
      <c r="E29" s="74">
        <v>63590</v>
      </c>
      <c r="F29" s="74">
        <v>33905</v>
      </c>
      <c r="G29" s="75">
        <f>F29/E29</f>
        <v>0.5331813178172669</v>
      </c>
      <c r="H29" s="15"/>
    </row>
    <row r="30" spans="1:8" ht="15.75">
      <c r="A30" s="70" t="s">
        <v>122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128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155</v>
      </c>
      <c r="B32" s="13"/>
      <c r="C32" s="14"/>
      <c r="D32" s="73"/>
      <c r="E32" s="76"/>
      <c r="F32" s="74"/>
      <c r="G32" s="75"/>
      <c r="H32" s="15"/>
    </row>
    <row r="33" spans="1:8" ht="15.75">
      <c r="A33" s="70" t="s">
        <v>58</v>
      </c>
      <c r="B33" s="13"/>
      <c r="C33" s="14"/>
      <c r="D33" s="73">
        <v>22</v>
      </c>
      <c r="E33" s="76">
        <v>1400351</v>
      </c>
      <c r="F33" s="76">
        <v>144773.5</v>
      </c>
      <c r="G33" s="75">
        <f>F33/E33</f>
        <v>0.10338372308085615</v>
      </c>
      <c r="H33" s="15"/>
    </row>
    <row r="34" spans="1:8" ht="15.75">
      <c r="A34" s="93" t="s">
        <v>152</v>
      </c>
      <c r="B34" s="13"/>
      <c r="C34" s="14"/>
      <c r="D34" s="73"/>
      <c r="E34" s="74"/>
      <c r="F34" s="74"/>
      <c r="G34" s="75"/>
      <c r="H34" s="15"/>
    </row>
    <row r="35" spans="1:8" ht="15.75">
      <c r="A35" s="93" t="s">
        <v>99</v>
      </c>
      <c r="B35" s="13"/>
      <c r="C35" s="14"/>
      <c r="D35" s="73">
        <v>2</v>
      </c>
      <c r="E35" s="74">
        <v>292433</v>
      </c>
      <c r="F35" s="74">
        <v>115364</v>
      </c>
      <c r="G35" s="75">
        <f>F35/E35</f>
        <v>0.3944972010682789</v>
      </c>
      <c r="H35" s="15"/>
    </row>
    <row r="36" spans="1:8" ht="15">
      <c r="A36" s="16" t="s">
        <v>28</v>
      </c>
      <c r="B36" s="13"/>
      <c r="C36" s="14"/>
      <c r="D36" s="77"/>
      <c r="E36" s="78">
        <v>295960</v>
      </c>
      <c r="F36" s="74">
        <v>51726</v>
      </c>
      <c r="G36" s="79"/>
      <c r="H36" s="15"/>
    </row>
    <row r="37" spans="1:8" ht="15">
      <c r="A37" s="16" t="s">
        <v>29</v>
      </c>
      <c r="B37" s="13"/>
      <c r="C37" s="14"/>
      <c r="D37" s="77"/>
      <c r="E37" s="78">
        <v>2000</v>
      </c>
      <c r="F37" s="74"/>
      <c r="G37" s="79"/>
      <c r="H37" s="15"/>
    </row>
    <row r="38" spans="1:8" ht="15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77</v>
      </c>
      <c r="E40" s="82">
        <f>SUM(E9:E39)</f>
        <v>13097961</v>
      </c>
      <c r="F40" s="82">
        <f>SUM(F9:F39)</f>
        <v>2578515.35</v>
      </c>
      <c r="G40" s="83">
        <f>F40/E40</f>
        <v>0.1968638744610707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180</v>
      </c>
      <c r="E45" s="74">
        <v>25607613.87</v>
      </c>
      <c r="F45" s="74">
        <v>1275014.38</v>
      </c>
      <c r="G45" s="75">
        <f aca="true" t="shared" si="1" ref="G45:G51">1-(+F45/E45)</f>
        <v>0.9502095592946396</v>
      </c>
      <c r="H45" s="15"/>
    </row>
    <row r="46" spans="1:8" ht="15.75">
      <c r="A46" s="27" t="s">
        <v>34</v>
      </c>
      <c r="B46" s="28"/>
      <c r="C46" s="14"/>
      <c r="D46" s="73">
        <v>4</v>
      </c>
      <c r="E46" s="74">
        <v>3183299.19</v>
      </c>
      <c r="F46" s="74">
        <v>274919.15</v>
      </c>
      <c r="G46" s="75">
        <f t="shared" si="1"/>
        <v>0.9136370370514875</v>
      </c>
      <c r="H46" s="15"/>
    </row>
    <row r="47" spans="1:8" ht="15.75">
      <c r="A47" s="27" t="s">
        <v>35</v>
      </c>
      <c r="B47" s="28"/>
      <c r="C47" s="14"/>
      <c r="D47" s="73">
        <v>308</v>
      </c>
      <c r="E47" s="74">
        <v>19875588.77</v>
      </c>
      <c r="F47" s="74">
        <v>1129228.95</v>
      </c>
      <c r="G47" s="75">
        <f t="shared" si="1"/>
        <v>0.9431851321202396</v>
      </c>
      <c r="H47" s="15"/>
    </row>
    <row r="48" spans="1:8" ht="15.75">
      <c r="A48" s="27" t="s">
        <v>36</v>
      </c>
      <c r="B48" s="28"/>
      <c r="C48" s="14"/>
      <c r="D48" s="73">
        <v>23</v>
      </c>
      <c r="E48" s="74">
        <v>656176</v>
      </c>
      <c r="F48" s="74">
        <v>46836</v>
      </c>
      <c r="G48" s="75">
        <f t="shared" si="1"/>
        <v>0.9286228085147887</v>
      </c>
      <c r="H48" s="15"/>
    </row>
    <row r="49" spans="1:8" ht="15.75">
      <c r="A49" s="27" t="s">
        <v>37</v>
      </c>
      <c r="B49" s="28"/>
      <c r="C49" s="14"/>
      <c r="D49" s="73">
        <v>130</v>
      </c>
      <c r="E49" s="74">
        <v>11341140</v>
      </c>
      <c r="F49" s="74">
        <v>698947.21</v>
      </c>
      <c r="G49" s="75">
        <f t="shared" si="1"/>
        <v>0.938370639106827</v>
      </c>
      <c r="H49" s="15"/>
    </row>
    <row r="50" spans="1:8" ht="15.75">
      <c r="A50" s="27" t="s">
        <v>38</v>
      </c>
      <c r="B50" s="28"/>
      <c r="C50" s="14"/>
      <c r="D50" s="73">
        <v>3</v>
      </c>
      <c r="E50" s="74">
        <v>251167</v>
      </c>
      <c r="F50" s="74">
        <v>45510</v>
      </c>
      <c r="G50" s="75">
        <f t="shared" si="1"/>
        <v>0.8188058144581095</v>
      </c>
      <c r="H50" s="15"/>
    </row>
    <row r="51" spans="1:8" ht="15.75">
      <c r="A51" s="27" t="s">
        <v>39</v>
      </c>
      <c r="B51" s="28"/>
      <c r="C51" s="14"/>
      <c r="D51" s="73">
        <v>23</v>
      </c>
      <c r="E51" s="74">
        <v>1911805</v>
      </c>
      <c r="F51" s="74">
        <v>116300</v>
      </c>
      <c r="G51" s="75">
        <f t="shared" si="1"/>
        <v>0.9391674360094256</v>
      </c>
      <c r="H51" s="15"/>
    </row>
    <row r="52" spans="1:8" ht="15.7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41</v>
      </c>
      <c r="B53" s="28"/>
      <c r="C53" s="14"/>
      <c r="D53" s="73">
        <v>4</v>
      </c>
      <c r="E53" s="74">
        <v>249675</v>
      </c>
      <c r="F53" s="74">
        <v>29350</v>
      </c>
      <c r="G53" s="75">
        <f>1-(+F53/E53)</f>
        <v>0.8824471813357364</v>
      </c>
      <c r="H53" s="15"/>
    </row>
    <row r="54" spans="1:8" ht="15.75">
      <c r="A54" s="29" t="s">
        <v>60</v>
      </c>
      <c r="B54" s="30"/>
      <c r="C54" s="14"/>
      <c r="D54" s="73">
        <v>2</v>
      </c>
      <c r="E54" s="74">
        <v>90200</v>
      </c>
      <c r="F54" s="74">
        <v>-7000</v>
      </c>
      <c r="G54" s="75">
        <f>1-(+F54/E54)</f>
        <v>1.0776053215077606</v>
      </c>
      <c r="H54" s="15"/>
    </row>
    <row r="55" spans="1:8" ht="15.75">
      <c r="A55" s="27" t="s">
        <v>61</v>
      </c>
      <c r="B55" s="30"/>
      <c r="C55" s="14"/>
      <c r="D55" s="73">
        <v>1198</v>
      </c>
      <c r="E55" s="74">
        <v>102781756.19</v>
      </c>
      <c r="F55" s="74">
        <v>11398129.35</v>
      </c>
      <c r="G55" s="75">
        <f>1-(+F55/E55)</f>
        <v>0.8891035746759407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>
      <c r="A61" s="32"/>
      <c r="B61" s="18"/>
      <c r="C61" s="21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33"/>
      <c r="D62" s="81">
        <f>SUM(D45:D58)</f>
        <v>1875</v>
      </c>
      <c r="E62" s="82">
        <f>SUM(E45:E61)</f>
        <v>165948421.01999998</v>
      </c>
      <c r="F62" s="82">
        <f>SUM(F45:F61)</f>
        <v>15007235.04</v>
      </c>
      <c r="G62" s="83">
        <f>1-(+F62/E62)</f>
        <v>0.9095668705507518</v>
      </c>
      <c r="H62" s="2"/>
    </row>
    <row r="63" spans="1:8" ht="18">
      <c r="A63" s="33"/>
      <c r="B63" s="33"/>
      <c r="C63" s="36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36"/>
      <c r="E64" s="36"/>
      <c r="F64" s="37">
        <f>F62+F40</f>
        <v>17585750.39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8</v>
      </c>
      <c r="E10" s="99">
        <v>2418482</v>
      </c>
      <c r="F10" s="74">
        <v>580270.5</v>
      </c>
      <c r="G10" s="100">
        <f>F10/E10</f>
        <v>0.2399317009595275</v>
      </c>
      <c r="H10" s="15"/>
    </row>
    <row r="11" spans="1:8" ht="15.75">
      <c r="A11" s="93" t="s">
        <v>105</v>
      </c>
      <c r="B11" s="13"/>
      <c r="C11" s="14"/>
      <c r="D11" s="73">
        <v>14</v>
      </c>
      <c r="E11" s="99">
        <v>1372338</v>
      </c>
      <c r="F11" s="74">
        <v>378082.5</v>
      </c>
      <c r="G11" s="100">
        <f>F11/E11</f>
        <v>0.275502463678773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109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426786</v>
      </c>
      <c r="F14" s="74">
        <v>126004</v>
      </c>
      <c r="G14" s="100">
        <f>F14/E14</f>
        <v>0.29523930025820905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828024</v>
      </c>
      <c r="F17" s="74">
        <v>217522</v>
      </c>
      <c r="G17" s="75">
        <f aca="true" t="shared" si="0" ref="G17:G23">F17/E17</f>
        <v>0.2627001149725129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1158733</v>
      </c>
      <c r="F18" s="74">
        <v>130891.5</v>
      </c>
      <c r="G18" s="100">
        <f t="shared" si="0"/>
        <v>0.11296088054797783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510475</v>
      </c>
      <c r="F19" s="74">
        <v>205688</v>
      </c>
      <c r="G19" s="75">
        <f t="shared" si="0"/>
        <v>0.4029345217689407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118</v>
      </c>
      <c r="B21" s="13"/>
      <c r="C21" s="14"/>
      <c r="D21" s="73"/>
      <c r="E21" s="99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8</v>
      </c>
      <c r="E22" s="99">
        <v>2961891</v>
      </c>
      <c r="F22" s="74">
        <v>-210320</v>
      </c>
      <c r="G22" s="75">
        <f t="shared" si="0"/>
        <v>-0.0710086900564538</v>
      </c>
      <c r="H22" s="15"/>
    </row>
    <row r="23" spans="1:8" ht="15.75">
      <c r="A23" s="93" t="s">
        <v>56</v>
      </c>
      <c r="B23" s="13"/>
      <c r="C23" s="14"/>
      <c r="D23" s="73">
        <v>3</v>
      </c>
      <c r="E23" s="99">
        <v>711901</v>
      </c>
      <c r="F23" s="74">
        <v>13909.5</v>
      </c>
      <c r="G23" s="75">
        <f t="shared" si="0"/>
        <v>0.019538531340734175</v>
      </c>
      <c r="H23" s="15"/>
    </row>
    <row r="24" spans="1:8" ht="15.75">
      <c r="A24" s="94" t="s">
        <v>20</v>
      </c>
      <c r="B24" s="13"/>
      <c r="C24" s="14"/>
      <c r="D24" s="73">
        <v>4</v>
      </c>
      <c r="E24" s="99">
        <v>736316</v>
      </c>
      <c r="F24" s="74">
        <v>124307</v>
      </c>
      <c r="G24" s="75">
        <f>F24/E24</f>
        <v>0.16882289669109457</v>
      </c>
      <c r="H24" s="15"/>
    </row>
    <row r="25" spans="1:8" ht="15.75">
      <c r="A25" s="94" t="s">
        <v>21</v>
      </c>
      <c r="B25" s="13"/>
      <c r="C25" s="14"/>
      <c r="D25" s="73">
        <v>13</v>
      </c>
      <c r="E25" s="99">
        <v>242694.25</v>
      </c>
      <c r="F25" s="74">
        <v>242694.25</v>
      </c>
      <c r="G25" s="75">
        <f>F25/E25</f>
        <v>1</v>
      </c>
      <c r="H25" s="15"/>
    </row>
    <row r="26" spans="1:8" ht="15.7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99">
        <v>62172</v>
      </c>
      <c r="F27" s="74">
        <v>25654</v>
      </c>
      <c r="G27" s="75">
        <f>F27/E27</f>
        <v>0.4126294795084604</v>
      </c>
      <c r="H27" s="15"/>
    </row>
    <row r="28" spans="1:8" ht="15.75">
      <c r="A28" s="93" t="s">
        <v>127</v>
      </c>
      <c r="B28" s="13"/>
      <c r="C28" s="14"/>
      <c r="D28" s="73"/>
      <c r="E28" s="99"/>
      <c r="F28" s="74"/>
      <c r="G28" s="100"/>
      <c r="H28" s="15"/>
    </row>
    <row r="29" spans="1:8" ht="15.75">
      <c r="A29" s="70" t="s">
        <v>24</v>
      </c>
      <c r="B29" s="13"/>
      <c r="C29" s="14"/>
      <c r="D29" s="73">
        <v>2</v>
      </c>
      <c r="E29" s="99">
        <v>150413</v>
      </c>
      <c r="F29" s="74">
        <v>66791.5</v>
      </c>
      <c r="G29" s="75">
        <f>F29/E29</f>
        <v>0.4440540378823639</v>
      </c>
      <c r="H29" s="15"/>
    </row>
    <row r="30" spans="1:8" ht="15.75">
      <c r="A30" s="70" t="s">
        <v>122</v>
      </c>
      <c r="B30" s="13"/>
      <c r="C30" s="14"/>
      <c r="D30" s="101"/>
      <c r="E30" s="99"/>
      <c r="F30" s="99"/>
      <c r="G30" s="102"/>
      <c r="H30" s="15"/>
    </row>
    <row r="31" spans="1:8" ht="15.75">
      <c r="A31" s="70" t="s">
        <v>128</v>
      </c>
      <c r="B31" s="13"/>
      <c r="C31" s="14"/>
      <c r="D31" s="73"/>
      <c r="E31" s="103"/>
      <c r="F31" s="74"/>
      <c r="G31" s="100"/>
      <c r="H31" s="15"/>
    </row>
    <row r="32" spans="1:8" ht="15.75">
      <c r="A32" s="70" t="s">
        <v>155</v>
      </c>
      <c r="B32" s="13"/>
      <c r="C32" s="14"/>
      <c r="D32" s="73">
        <v>1</v>
      </c>
      <c r="E32" s="103">
        <v>138189</v>
      </c>
      <c r="F32" s="74">
        <v>43965</v>
      </c>
      <c r="G32" s="100">
        <f>F32/E32</f>
        <v>0.3181512276664568</v>
      </c>
      <c r="H32" s="15"/>
    </row>
    <row r="33" spans="1:8" ht="15.75">
      <c r="A33" s="70" t="s">
        <v>58</v>
      </c>
      <c r="B33" s="13"/>
      <c r="C33" s="14"/>
      <c r="D33" s="73"/>
      <c r="E33" s="103"/>
      <c r="F33" s="76"/>
      <c r="G33" s="100"/>
      <c r="H33" s="15"/>
    </row>
    <row r="34" spans="1:8" ht="15.75">
      <c r="A34" s="93" t="s">
        <v>152</v>
      </c>
      <c r="B34" s="13"/>
      <c r="C34" s="14"/>
      <c r="D34" s="73">
        <v>2</v>
      </c>
      <c r="E34" s="99">
        <v>372057</v>
      </c>
      <c r="F34" s="74">
        <v>42586.5</v>
      </c>
      <c r="G34" s="100">
        <f>F34/E34</f>
        <v>0.11446230013143148</v>
      </c>
      <c r="H34" s="15"/>
    </row>
    <row r="35" spans="1:8" ht="15.75">
      <c r="A35" s="93" t="s">
        <v>99</v>
      </c>
      <c r="B35" s="13"/>
      <c r="C35" s="14"/>
      <c r="D35" s="73"/>
      <c r="E35" s="99"/>
      <c r="F35" s="74"/>
      <c r="G35" s="100"/>
      <c r="H35" s="15"/>
    </row>
    <row r="36" spans="1:8" ht="15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ht="15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63</v>
      </c>
      <c r="E40" s="82">
        <f>SUM(E9:E39)</f>
        <v>12090471.25</v>
      </c>
      <c r="F40" s="82">
        <f>SUM(F9:F39)</f>
        <v>1988046.25</v>
      </c>
      <c r="G40" s="83">
        <f>F40/E40</f>
        <v>0.1644308322556079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52</v>
      </c>
      <c r="E45" s="74">
        <v>6839965.15</v>
      </c>
      <c r="F45" s="74">
        <v>375276.34</v>
      </c>
      <c r="G45" s="75">
        <f>1-(+F45/E45)</f>
        <v>0.945134758471686</v>
      </c>
      <c r="H45" s="15"/>
    </row>
    <row r="46" spans="1:8" ht="15.75">
      <c r="A46" s="27" t="s">
        <v>34</v>
      </c>
      <c r="B46" s="28"/>
      <c r="C46" s="14"/>
      <c r="D46" s="73">
        <v>10</v>
      </c>
      <c r="E46" s="74">
        <v>3881491.02</v>
      </c>
      <c r="F46" s="74">
        <v>299289.87</v>
      </c>
      <c r="G46" s="75">
        <f aca="true" t="shared" si="1" ref="G46:G55">1-(+F46/E46)</f>
        <v>0.9228930664896914</v>
      </c>
      <c r="H46" s="15"/>
    </row>
    <row r="47" spans="1:8" ht="15.75">
      <c r="A47" s="27" t="s">
        <v>35</v>
      </c>
      <c r="B47" s="28"/>
      <c r="C47" s="14"/>
      <c r="D47" s="73">
        <v>135</v>
      </c>
      <c r="E47" s="74">
        <v>11454015.35</v>
      </c>
      <c r="F47" s="74">
        <v>534517.32</v>
      </c>
      <c r="G47" s="75">
        <f t="shared" si="1"/>
        <v>0.9533336298523469</v>
      </c>
      <c r="H47" s="15"/>
    </row>
    <row r="48" spans="1:8" ht="15.7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>
      <c r="A49" s="27" t="s">
        <v>37</v>
      </c>
      <c r="B49" s="28"/>
      <c r="C49" s="14"/>
      <c r="D49" s="73">
        <v>108</v>
      </c>
      <c r="E49" s="74">
        <v>17762975.8</v>
      </c>
      <c r="F49" s="74">
        <v>1371095.76</v>
      </c>
      <c r="G49" s="75">
        <f t="shared" si="1"/>
        <v>0.9228115955660988</v>
      </c>
      <c r="H49" s="15"/>
    </row>
    <row r="50" spans="1:8" ht="15.75">
      <c r="A50" s="27" t="s">
        <v>38</v>
      </c>
      <c r="B50" s="28"/>
      <c r="C50" s="14"/>
      <c r="D50" s="73">
        <v>8</v>
      </c>
      <c r="E50" s="74">
        <v>1323005</v>
      </c>
      <c r="F50" s="74">
        <v>70818</v>
      </c>
      <c r="G50" s="75">
        <f t="shared" si="1"/>
        <v>0.9464718576271443</v>
      </c>
      <c r="H50" s="15"/>
    </row>
    <row r="51" spans="1:8" ht="15.75">
      <c r="A51" s="27" t="s">
        <v>39</v>
      </c>
      <c r="B51" s="28"/>
      <c r="C51" s="14"/>
      <c r="D51" s="73">
        <v>9</v>
      </c>
      <c r="E51" s="74">
        <v>1540380</v>
      </c>
      <c r="F51" s="74">
        <v>126565</v>
      </c>
      <c r="G51" s="75">
        <f t="shared" si="1"/>
        <v>0.9178352094937613</v>
      </c>
      <c r="H51" s="15"/>
    </row>
    <row r="52" spans="1:8" ht="15.75">
      <c r="A52" s="27" t="s">
        <v>40</v>
      </c>
      <c r="B52" s="28"/>
      <c r="C52" s="14"/>
      <c r="D52" s="73">
        <v>2</v>
      </c>
      <c r="E52" s="74">
        <v>225770</v>
      </c>
      <c r="F52" s="74">
        <v>14980</v>
      </c>
      <c r="G52" s="75">
        <f t="shared" si="1"/>
        <v>0.933649289099526</v>
      </c>
      <c r="H52" s="15"/>
    </row>
    <row r="53" spans="1:8" ht="15.75">
      <c r="A53" s="27" t="s">
        <v>41</v>
      </c>
      <c r="B53" s="28"/>
      <c r="C53" s="14"/>
      <c r="D53" s="73">
        <v>2</v>
      </c>
      <c r="E53" s="74">
        <v>252525</v>
      </c>
      <c r="F53" s="74">
        <v>39752</v>
      </c>
      <c r="G53" s="75">
        <f t="shared" si="1"/>
        <v>0.8425819225819225</v>
      </c>
      <c r="H53" s="15"/>
    </row>
    <row r="54" spans="1:8" ht="15.75">
      <c r="A54" s="29" t="s">
        <v>60</v>
      </c>
      <c r="B54" s="30"/>
      <c r="C54" s="14"/>
      <c r="D54" s="73">
        <v>3</v>
      </c>
      <c r="E54" s="74">
        <v>64900</v>
      </c>
      <c r="F54" s="74">
        <v>27700</v>
      </c>
      <c r="G54" s="75">
        <f t="shared" si="1"/>
        <v>0.5731895223420647</v>
      </c>
      <c r="H54" s="15"/>
    </row>
    <row r="55" spans="1:8" ht="15.75">
      <c r="A55" s="27" t="s">
        <v>61</v>
      </c>
      <c r="B55" s="30"/>
      <c r="C55" s="14"/>
      <c r="D55" s="73">
        <v>635</v>
      </c>
      <c r="E55" s="74">
        <v>63838959.17</v>
      </c>
      <c r="F55" s="74">
        <v>7264039.48</v>
      </c>
      <c r="G55" s="75">
        <f t="shared" si="1"/>
        <v>0.8862130652748235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21"/>
      <c r="D61" s="77"/>
      <c r="E61" s="97"/>
      <c r="F61" s="80"/>
      <c r="G61" s="79"/>
      <c r="H61" s="2"/>
    </row>
    <row r="62" spans="1:8" ht="18">
      <c r="A62" s="20" t="s">
        <v>45</v>
      </c>
      <c r="B62" s="20"/>
      <c r="C62" s="39"/>
      <c r="D62" s="81">
        <f>SUM(D45:D58)</f>
        <v>964</v>
      </c>
      <c r="E62" s="82">
        <f>SUM(E45:E61)</f>
        <v>107183986.49000001</v>
      </c>
      <c r="F62" s="82">
        <f>SUM(F45:F61)</f>
        <v>10124033.77</v>
      </c>
      <c r="G62" s="83">
        <f>1-(F62/E62)</f>
        <v>0.9055452768502453</v>
      </c>
      <c r="H62" s="2"/>
    </row>
    <row r="63" spans="1:8" ht="18">
      <c r="A63" s="33"/>
      <c r="B63" s="33"/>
      <c r="C63" s="39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F62+F40</f>
        <v>12112080.02</v>
      </c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16"/>
      <c r="B71" s="117"/>
      <c r="C71" s="117"/>
      <c r="D71" s="117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367820</v>
      </c>
      <c r="F10" s="74">
        <v>64295</v>
      </c>
      <c r="G10" s="75">
        <f>F10/E10</f>
        <v>0.17480017399815126</v>
      </c>
      <c r="H10" s="15"/>
    </row>
    <row r="11" spans="1:8" ht="15.75">
      <c r="A11" s="93" t="s">
        <v>102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38805</v>
      </c>
      <c r="F12" s="74">
        <v>12615</v>
      </c>
      <c r="G12" s="75">
        <f>F12/E12</f>
        <v>0.3250869733281794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133</v>
      </c>
      <c r="B14" s="13"/>
      <c r="C14" s="14"/>
      <c r="D14" s="73">
        <v>4</v>
      </c>
      <c r="E14" s="74">
        <v>2989024</v>
      </c>
      <c r="F14" s="74">
        <v>560741.5</v>
      </c>
      <c r="G14" s="75">
        <f>F14/E14</f>
        <v>0.18760019993148266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135</v>
      </c>
      <c r="B17" s="13"/>
      <c r="C17" s="14"/>
      <c r="D17" s="73">
        <v>1</v>
      </c>
      <c r="E17" s="74">
        <v>360519</v>
      </c>
      <c r="F17" s="74">
        <v>-34379</v>
      </c>
      <c r="G17" s="75">
        <f>F17/E17</f>
        <v>-0.09535974525614462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567464</v>
      </c>
      <c r="F18" s="74">
        <v>64122.5</v>
      </c>
      <c r="G18" s="75">
        <f>F18/E18</f>
        <v>0.11299835760506394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103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159</v>
      </c>
      <c r="B22" s="13"/>
      <c r="C22" s="14"/>
      <c r="D22" s="73">
        <v>2</v>
      </c>
      <c r="E22" s="74">
        <v>184787</v>
      </c>
      <c r="F22" s="74">
        <v>-27524.5</v>
      </c>
      <c r="G22" s="75">
        <f>F22/E22</f>
        <v>-0.1489525778328562</v>
      </c>
      <c r="H22" s="15"/>
    </row>
    <row r="23" spans="1:8" ht="15.75">
      <c r="A23" s="93" t="s">
        <v>120</v>
      </c>
      <c r="B23" s="13"/>
      <c r="C23" s="14"/>
      <c r="D23" s="73">
        <v>8</v>
      </c>
      <c r="E23" s="74">
        <v>1052797</v>
      </c>
      <c r="F23" s="74">
        <v>165884.5</v>
      </c>
      <c r="G23" s="75">
        <f>F23/E23</f>
        <v>0.157565513579541</v>
      </c>
      <c r="H23" s="15"/>
    </row>
    <row r="24" spans="1:8" ht="15.75">
      <c r="A24" s="93" t="s">
        <v>160</v>
      </c>
      <c r="B24" s="13"/>
      <c r="C24" s="14"/>
      <c r="D24" s="73">
        <v>1</v>
      </c>
      <c r="E24" s="74">
        <v>500696</v>
      </c>
      <c r="F24" s="74">
        <v>120853</v>
      </c>
      <c r="G24" s="75">
        <f>F24/E24</f>
        <v>0.24137001294198476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42055</v>
      </c>
      <c r="F25" s="74">
        <v>7070</v>
      </c>
      <c r="G25" s="75">
        <f>F25/E25</f>
        <v>0.16811318511473072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111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>
        <v>1000</v>
      </c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24</v>
      </c>
      <c r="E39" s="82">
        <f>SUM(E9:E38)</f>
        <v>6103967</v>
      </c>
      <c r="F39" s="82">
        <f>SUM(F9:F38)</f>
        <v>934678</v>
      </c>
      <c r="G39" s="83">
        <f>F39/E39</f>
        <v>0.15312631932643148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56</v>
      </c>
      <c r="E46" s="74">
        <v>1995002.5</v>
      </c>
      <c r="F46" s="74">
        <v>184518.86</v>
      </c>
      <c r="G46" s="75">
        <f>1-(+F46/E46)</f>
        <v>0.9075094592613293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1063686</v>
      </c>
      <c r="F47" s="74">
        <v>77496.5</v>
      </c>
      <c r="G47" s="75"/>
      <c r="H47" s="15"/>
    </row>
    <row r="48" spans="1:8" ht="15.75">
      <c r="A48" s="27" t="s">
        <v>37</v>
      </c>
      <c r="B48" s="28"/>
      <c r="C48" s="14"/>
      <c r="D48" s="73">
        <v>56</v>
      </c>
      <c r="E48" s="74">
        <v>4651592</v>
      </c>
      <c r="F48" s="74">
        <v>395298.8</v>
      </c>
      <c r="G48" s="75">
        <f>1-(+F48/E48)</f>
        <v>0.9150186000835843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1278920</v>
      </c>
      <c r="F50" s="74">
        <v>82070</v>
      </c>
      <c r="G50" s="75">
        <f>1-(+F50/E50)</f>
        <v>0.9358286679385732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553</v>
      </c>
      <c r="E54" s="74">
        <v>38770095.16</v>
      </c>
      <c r="F54" s="74">
        <v>4597610.64</v>
      </c>
      <c r="G54" s="75">
        <f>1-(+F54/E54)</f>
        <v>0.8814134806472319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130</v>
      </c>
      <c r="B56" s="30"/>
      <c r="C56" s="14"/>
      <c r="D56" s="73">
        <v>213</v>
      </c>
      <c r="E56" s="74">
        <v>28505457.05</v>
      </c>
      <c r="F56" s="74">
        <v>2971101.54</v>
      </c>
      <c r="G56" s="75">
        <f>1-(+F56/E56)</f>
        <v>0.8957707804934143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900</v>
      </c>
      <c r="E62" s="82">
        <f>SUM(E44:E61)</f>
        <v>76264752.71</v>
      </c>
      <c r="F62" s="82">
        <f>SUM(F44:F61)</f>
        <v>8308096.34</v>
      </c>
      <c r="G62" s="83">
        <f>1-(+F62/E62)</f>
        <v>0.8910624365151764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9242774.34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102</v>
      </c>
      <c r="B11" s="13"/>
      <c r="C11" s="14"/>
      <c r="D11" s="73">
        <v>6</v>
      </c>
      <c r="E11" s="99">
        <v>1126059</v>
      </c>
      <c r="F11" s="74">
        <v>282330</v>
      </c>
      <c r="G11" s="75">
        <f aca="true" t="shared" si="0" ref="G11:G23">F11/E11</f>
        <v>0.25072398515530714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146863</v>
      </c>
      <c r="F13" s="74">
        <v>57643</v>
      </c>
      <c r="G13" s="75">
        <f t="shared" si="0"/>
        <v>0.3924950464037913</v>
      </c>
      <c r="H13" s="15"/>
    </row>
    <row r="14" spans="1:8" ht="15.75">
      <c r="A14" s="93" t="s">
        <v>133</v>
      </c>
      <c r="B14" s="13"/>
      <c r="C14" s="14"/>
      <c r="D14" s="73">
        <v>2</v>
      </c>
      <c r="E14" s="99">
        <v>2268728</v>
      </c>
      <c r="F14" s="74">
        <v>662151</v>
      </c>
      <c r="G14" s="75">
        <f t="shared" si="0"/>
        <v>0.29186002024041663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190689</v>
      </c>
      <c r="F15" s="74">
        <v>79064</v>
      </c>
      <c r="G15" s="75">
        <f t="shared" si="0"/>
        <v>0.4146227627183529</v>
      </c>
      <c r="H15" s="15"/>
    </row>
    <row r="16" spans="1:8" ht="15.75">
      <c r="A16" s="93" t="s">
        <v>113</v>
      </c>
      <c r="B16" s="13"/>
      <c r="C16" s="14"/>
      <c r="D16" s="73">
        <v>1</v>
      </c>
      <c r="E16" s="99">
        <v>84484</v>
      </c>
      <c r="F16" s="74">
        <v>14220.5</v>
      </c>
      <c r="G16" s="75">
        <f t="shared" si="0"/>
        <v>0.16832181241418492</v>
      </c>
      <c r="H16" s="15"/>
    </row>
    <row r="17" spans="1:8" ht="15.75">
      <c r="A17" s="93" t="s">
        <v>135</v>
      </c>
      <c r="B17" s="13"/>
      <c r="C17" s="14"/>
      <c r="D17" s="73">
        <v>2</v>
      </c>
      <c r="E17" s="99">
        <v>119984</v>
      </c>
      <c r="F17" s="74">
        <v>-12388.5</v>
      </c>
      <c r="G17" s="75">
        <f t="shared" si="0"/>
        <v>-0.10325126683557807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303023</v>
      </c>
      <c r="F18" s="74">
        <v>50970.5</v>
      </c>
      <c r="G18" s="75">
        <f t="shared" si="0"/>
        <v>0.16820670378156113</v>
      </c>
      <c r="H18" s="15"/>
    </row>
    <row r="19" spans="1:8" ht="15.75">
      <c r="A19" s="93" t="s">
        <v>15</v>
      </c>
      <c r="B19" s="13"/>
      <c r="C19" s="14"/>
      <c r="D19" s="73">
        <v>3</v>
      </c>
      <c r="E19" s="99">
        <v>1474958</v>
      </c>
      <c r="F19" s="74">
        <v>79497</v>
      </c>
      <c r="G19" s="75">
        <f t="shared" si="0"/>
        <v>0.05389780590362573</v>
      </c>
      <c r="H19" s="15"/>
    </row>
    <row r="20" spans="1:8" ht="15.75">
      <c r="A20" s="93" t="s">
        <v>103</v>
      </c>
      <c r="B20" s="13"/>
      <c r="C20" s="14"/>
      <c r="D20" s="73">
        <v>3</v>
      </c>
      <c r="E20" s="99">
        <v>2000</v>
      </c>
      <c r="F20" s="74">
        <v>-8190</v>
      </c>
      <c r="G20" s="75">
        <f t="shared" si="0"/>
        <v>-4.095</v>
      </c>
      <c r="H20" s="15"/>
    </row>
    <row r="21" spans="1:8" ht="15.75">
      <c r="A21" s="93" t="s">
        <v>128</v>
      </c>
      <c r="B21" s="13"/>
      <c r="C21" s="14"/>
      <c r="D21" s="73">
        <v>2</v>
      </c>
      <c r="E21" s="99">
        <v>313729</v>
      </c>
      <c r="F21" s="74">
        <v>68604</v>
      </c>
      <c r="G21" s="75">
        <f t="shared" si="0"/>
        <v>0.21867280359800975</v>
      </c>
      <c r="H21" s="15"/>
    </row>
    <row r="22" spans="1:8" ht="15.75">
      <c r="A22" s="93" t="s">
        <v>159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120</v>
      </c>
      <c r="B23" s="13"/>
      <c r="C23" s="14"/>
      <c r="D23" s="73">
        <v>20</v>
      </c>
      <c r="E23" s="99">
        <v>2065140</v>
      </c>
      <c r="F23" s="74">
        <v>464325.5</v>
      </c>
      <c r="G23" s="75">
        <f t="shared" si="0"/>
        <v>0.22483972030951896</v>
      </c>
      <c r="H23" s="15"/>
    </row>
    <row r="24" spans="1:8" ht="15.75">
      <c r="A24" s="93" t="s">
        <v>160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615362</v>
      </c>
      <c r="F25" s="74">
        <v>136169</v>
      </c>
      <c r="G25" s="75">
        <f>F25/E25</f>
        <v>0.22128275714132495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44107</v>
      </c>
      <c r="F30" s="74">
        <v>11206.5</v>
      </c>
      <c r="G30" s="75">
        <f>F30/E30</f>
        <v>0.25407531684313145</v>
      </c>
      <c r="H30" s="15"/>
    </row>
    <row r="31" spans="1:8" ht="15.75">
      <c r="A31" s="70" t="s">
        <v>111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135411</v>
      </c>
      <c r="F32" s="74">
        <v>57020</v>
      </c>
      <c r="G32" s="75">
        <f>F32/E32</f>
        <v>0.42108839016032673</v>
      </c>
      <c r="H32" s="15"/>
    </row>
    <row r="33" spans="1:8" ht="15.75">
      <c r="A33" s="70" t="s">
        <v>99</v>
      </c>
      <c r="B33" s="13"/>
      <c r="C33" s="14"/>
      <c r="D33" s="73">
        <v>1</v>
      </c>
      <c r="E33" s="99">
        <v>11685</v>
      </c>
      <c r="F33" s="74">
        <v>387</v>
      </c>
      <c r="G33" s="75">
        <f>F33/E33</f>
        <v>0.0331193838254172</v>
      </c>
      <c r="H33" s="15"/>
    </row>
    <row r="34" spans="1:8" ht="15.75">
      <c r="A34" s="70" t="s">
        <v>104</v>
      </c>
      <c r="B34" s="13"/>
      <c r="C34" s="14"/>
      <c r="D34" s="73">
        <v>7</v>
      </c>
      <c r="E34" s="99">
        <v>493441</v>
      </c>
      <c r="F34" s="74">
        <v>-61960.5</v>
      </c>
      <c r="G34" s="75">
        <f>F34/E34</f>
        <v>-0.12556820369608523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57</v>
      </c>
      <c r="E39" s="82">
        <f>SUM(E9:E38)</f>
        <v>9395663</v>
      </c>
      <c r="F39" s="82">
        <f>SUM(F9:F38)</f>
        <v>1881049</v>
      </c>
      <c r="G39" s="83">
        <f>F39/E39</f>
        <v>0.20020396644707245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122</v>
      </c>
      <c r="E44" s="74">
        <v>14023783.95</v>
      </c>
      <c r="F44" s="74">
        <v>786194.23</v>
      </c>
      <c r="G44" s="75">
        <f>1-(+F44/E44)</f>
        <v>0.9439385095489866</v>
      </c>
      <c r="H44" s="15"/>
    </row>
    <row r="45" spans="1:8" ht="15.75">
      <c r="A45" s="27" t="s">
        <v>34</v>
      </c>
      <c r="B45" s="28"/>
      <c r="C45" s="14"/>
      <c r="D45" s="73">
        <v>10</v>
      </c>
      <c r="E45" s="74">
        <v>5579702.89</v>
      </c>
      <c r="F45" s="74">
        <v>412882.21</v>
      </c>
      <c r="G45" s="75">
        <f aca="true" t="shared" si="1" ref="G45:G53">1-(+F45/E45)</f>
        <v>0.9260028323837867</v>
      </c>
      <c r="H45" s="15"/>
    </row>
    <row r="46" spans="1:8" ht="15.75">
      <c r="A46" s="27" t="s">
        <v>35</v>
      </c>
      <c r="B46" s="28"/>
      <c r="C46" s="14"/>
      <c r="D46" s="73">
        <v>228</v>
      </c>
      <c r="E46" s="74">
        <v>6632368.5</v>
      </c>
      <c r="F46" s="74">
        <v>485516.14</v>
      </c>
      <c r="G46" s="75">
        <f t="shared" si="1"/>
        <v>0.926795964367782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868065</v>
      </c>
      <c r="F47" s="74">
        <v>115125.91</v>
      </c>
      <c r="G47" s="75">
        <f t="shared" si="1"/>
        <v>0.8673763946248265</v>
      </c>
      <c r="H47" s="15"/>
    </row>
    <row r="48" spans="1:8" ht="15.75">
      <c r="A48" s="27" t="s">
        <v>37</v>
      </c>
      <c r="B48" s="28"/>
      <c r="C48" s="14"/>
      <c r="D48" s="73">
        <v>122</v>
      </c>
      <c r="E48" s="74">
        <v>21683861.38</v>
      </c>
      <c r="F48" s="74">
        <v>1383334.9</v>
      </c>
      <c r="G48" s="75">
        <f t="shared" si="1"/>
        <v>0.9362044021699977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1869415</v>
      </c>
      <c r="F50" s="74">
        <v>141695</v>
      </c>
      <c r="G50" s="75">
        <f t="shared" si="1"/>
        <v>0.924203561007053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321680</v>
      </c>
      <c r="F51" s="74">
        <v>71840</v>
      </c>
      <c r="G51" s="75">
        <f t="shared" si="1"/>
        <v>0.7766724695349416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439625</v>
      </c>
      <c r="F52" s="74">
        <v>40150</v>
      </c>
      <c r="G52" s="75">
        <f t="shared" si="1"/>
        <v>0.9086721637759454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171500</v>
      </c>
      <c r="F53" s="74">
        <v>23800</v>
      </c>
      <c r="G53" s="75">
        <f t="shared" si="1"/>
        <v>0.8612244897959184</v>
      </c>
      <c r="H53" s="15"/>
    </row>
    <row r="54" spans="1:8" ht="15.75">
      <c r="A54" s="27" t="s">
        <v>61</v>
      </c>
      <c r="B54" s="30"/>
      <c r="C54" s="14"/>
      <c r="D54" s="73">
        <v>1266</v>
      </c>
      <c r="E54" s="74">
        <v>94020057.27</v>
      </c>
      <c r="F54" s="74">
        <v>10580816.91</v>
      </c>
      <c r="G54" s="75">
        <f>1-(+F54/E54)</f>
        <v>0.8874621307705145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560127.37</v>
      </c>
      <c r="F55" s="74">
        <v>69385.23</v>
      </c>
      <c r="G55" s="75">
        <f>1-(+F55/E55)</f>
        <v>0.8761259782752626</v>
      </c>
      <c r="H55" s="15"/>
    </row>
    <row r="56" spans="1:8" ht="15.75">
      <c r="A56" s="72" t="s">
        <v>130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>
        <v>521.15</v>
      </c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1813</v>
      </c>
      <c r="E62" s="82">
        <f>SUM(E44:E61)</f>
        <v>146170186.36</v>
      </c>
      <c r="F62" s="82">
        <f>SUM(F44:F61)</f>
        <v>14111261.680000002</v>
      </c>
      <c r="G62" s="83">
        <f>1-(F62/E62)</f>
        <v>0.9034600554914418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15992310.680000002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3</v>
      </c>
      <c r="E9" s="74">
        <v>131679</v>
      </c>
      <c r="F9" s="74">
        <v>33801</v>
      </c>
      <c r="G9" s="75">
        <f>F9/E9</f>
        <v>0.2566924110906067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>
        <v>1</v>
      </c>
      <c r="E15" s="74">
        <v>29055</v>
      </c>
      <c r="F15" s="74">
        <v>7438.5</v>
      </c>
      <c r="G15" s="75">
        <f>F15/E15</f>
        <v>0.2560144553433144</v>
      </c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>
        <v>2</v>
      </c>
      <c r="E18" s="74">
        <v>62528</v>
      </c>
      <c r="F18" s="74">
        <v>20835</v>
      </c>
      <c r="G18" s="75">
        <f>F18/E18</f>
        <v>0.33321072159672466</v>
      </c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>
        <v>1</v>
      </c>
      <c r="E31" s="74">
        <v>62693</v>
      </c>
      <c r="F31" s="74">
        <v>2123</v>
      </c>
      <c r="G31" s="75">
        <f>F31/E31</f>
        <v>0.033863429728996856</v>
      </c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121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7</v>
      </c>
      <c r="E39" s="82">
        <f>SUM(E9:E38)</f>
        <v>285955</v>
      </c>
      <c r="F39" s="82">
        <f>SUM(F9:F38)</f>
        <v>64197.5</v>
      </c>
      <c r="G39" s="83">
        <f>F39/E39</f>
        <v>0.22450210697487366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751813.55</v>
      </c>
      <c r="F44" s="74">
        <v>43377.55</v>
      </c>
      <c r="G44" s="75">
        <f>1-(+F44/E44)</f>
        <v>0.94230278238534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25</v>
      </c>
      <c r="E46" s="74">
        <v>683051.75</v>
      </c>
      <c r="F46" s="74">
        <v>92015.45</v>
      </c>
      <c r="G46" s="75">
        <f>1-(+F46/E46)</f>
        <v>0.8652877325912715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636572</v>
      </c>
      <c r="F47" s="74">
        <v>104624.5</v>
      </c>
      <c r="G47" s="75">
        <f>1-(+F47/E47)</f>
        <v>0.8356438863160804</v>
      </c>
      <c r="H47" s="15"/>
    </row>
    <row r="48" spans="1:8" ht="15.75" customHeight="1">
      <c r="A48" s="27" t="s">
        <v>37</v>
      </c>
      <c r="B48" s="28"/>
      <c r="C48" s="14"/>
      <c r="D48" s="73">
        <v>25</v>
      </c>
      <c r="E48" s="74">
        <v>990257.42</v>
      </c>
      <c r="F48" s="74">
        <v>107021.42</v>
      </c>
      <c r="G48" s="75">
        <f>1-(+F48/E48)</f>
        <v>0.891925657068038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743789.5</v>
      </c>
      <c r="F50" s="74">
        <v>62306.12</v>
      </c>
      <c r="G50" s="75">
        <f>1-(+F50/E50)</f>
        <v>0.9162315144271329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333</v>
      </c>
      <c r="E53" s="74">
        <v>21899864.11</v>
      </c>
      <c r="F53" s="74">
        <v>2502013.33</v>
      </c>
      <c r="G53" s="75">
        <f>1-(+F53/E53)</f>
        <v>0.8857521070709511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423</v>
      </c>
      <c r="E60" s="82">
        <f>SUM(E44:E59)</f>
        <v>25705348.33</v>
      </c>
      <c r="F60" s="82">
        <f>SUM(F44:F59)</f>
        <v>2911358.37</v>
      </c>
      <c r="G60" s="83">
        <f>1-(F60/E60)</f>
        <v>0.886741143025001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2975555.87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abSelected="1" showOutlineSymbols="0" zoomScale="87" zoomScaleNormal="87" zoomScalePageLayoutView="0" workbookViewId="0" topLeftCell="A46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1489585</v>
      </c>
      <c r="F10" s="74">
        <v>163633.5</v>
      </c>
      <c r="G10" s="104">
        <f>F10/E10</f>
        <v>0.10985173722882548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393332</v>
      </c>
      <c r="F11" s="74">
        <v>152935.2</v>
      </c>
      <c r="G11" s="104">
        <f>F11/E11</f>
        <v>0.3888196231173665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174980</v>
      </c>
      <c r="F12" s="74">
        <v>52773</v>
      </c>
      <c r="G12" s="104">
        <f>F12/E12</f>
        <v>0.30159446793919303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4524058</v>
      </c>
      <c r="F13" s="74">
        <v>1077637</v>
      </c>
      <c r="G13" s="104">
        <f>F13/E13</f>
        <v>0.23820141121090843</v>
      </c>
      <c r="H13" s="15"/>
    </row>
    <row r="14" spans="1:8" ht="15.75">
      <c r="A14" s="93" t="s">
        <v>124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115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157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1060880</v>
      </c>
      <c r="F18" s="74">
        <v>346391</v>
      </c>
      <c r="G18" s="104">
        <f>F18/E18</f>
        <v>0.3265128949551316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2423367</v>
      </c>
      <c r="F19" s="74">
        <v>568511</v>
      </c>
      <c r="G19" s="104">
        <f>F19/E19</f>
        <v>0.23459550286852962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4</v>
      </c>
      <c r="E21" s="74">
        <v>3425505</v>
      </c>
      <c r="F21" s="74">
        <v>897908.5</v>
      </c>
      <c r="G21" s="104">
        <f>F21/E21</f>
        <v>0.26212441669184544</v>
      </c>
      <c r="H21" s="15"/>
    </row>
    <row r="22" spans="1:8" ht="15.75">
      <c r="A22" s="93" t="s">
        <v>99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161</v>
      </c>
      <c r="B23" s="13"/>
      <c r="C23" s="14"/>
      <c r="D23" s="73">
        <v>1</v>
      </c>
      <c r="E23" s="74">
        <v>145162</v>
      </c>
      <c r="F23" s="74">
        <v>58892</v>
      </c>
      <c r="G23" s="104">
        <f>F23/E23</f>
        <v>0.40569846102974605</v>
      </c>
      <c r="H23" s="15"/>
    </row>
    <row r="24" spans="1:8" ht="15.75">
      <c r="A24" s="93" t="s">
        <v>153</v>
      </c>
      <c r="B24" s="13"/>
      <c r="C24" s="14"/>
      <c r="D24" s="73">
        <v>1</v>
      </c>
      <c r="E24" s="74">
        <v>351372</v>
      </c>
      <c r="F24" s="74">
        <v>99490</v>
      </c>
      <c r="G24" s="104">
        <f>F24/E24</f>
        <v>0.28314720581036623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1224460</v>
      </c>
      <c r="F25" s="74">
        <v>342744</v>
      </c>
      <c r="G25" s="104">
        <f>F25/E25</f>
        <v>0.2799144112506738</v>
      </c>
      <c r="H25" s="15"/>
    </row>
    <row r="26" spans="1:8" ht="15.75">
      <c r="A26" s="94" t="s">
        <v>21</v>
      </c>
      <c r="B26" s="13"/>
      <c r="C26" s="14"/>
      <c r="D26" s="73">
        <v>23</v>
      </c>
      <c r="E26" s="74">
        <v>294269</v>
      </c>
      <c r="F26" s="74">
        <v>294269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67775</v>
      </c>
      <c r="F28" s="74">
        <v>21125</v>
      </c>
      <c r="G28" s="104">
        <f>F28/E28</f>
        <v>0.3116931021763187</v>
      </c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152</v>
      </c>
      <c r="B32" s="13"/>
      <c r="C32" s="14"/>
      <c r="D32" s="73">
        <v>1</v>
      </c>
      <c r="E32" s="74">
        <v>211940</v>
      </c>
      <c r="F32" s="74">
        <v>80760.48</v>
      </c>
      <c r="G32" s="104">
        <f>F32/E32</f>
        <v>0.38105350570916297</v>
      </c>
      <c r="H32" s="15"/>
    </row>
    <row r="33" spans="1:8" ht="15.75">
      <c r="A33" s="70" t="s">
        <v>27</v>
      </c>
      <c r="B33" s="13"/>
      <c r="C33" s="14"/>
      <c r="D33" s="73">
        <v>3</v>
      </c>
      <c r="E33" s="74">
        <v>906720</v>
      </c>
      <c r="F33" s="74">
        <v>216321.45</v>
      </c>
      <c r="G33" s="104">
        <f>F33/E33</f>
        <v>0.2385758006881948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2507923</v>
      </c>
      <c r="F34" s="74">
        <v>320870</v>
      </c>
      <c r="G34" s="104">
        <f>F34/E34</f>
        <v>0.12794252455119237</v>
      </c>
      <c r="H34" s="15"/>
    </row>
    <row r="35" spans="1:8" ht="15">
      <c r="A35" s="16" t="s">
        <v>28</v>
      </c>
      <c r="B35" s="13"/>
      <c r="C35" s="14"/>
      <c r="D35" s="77"/>
      <c r="E35" s="95">
        <v>581000</v>
      </c>
      <c r="F35" s="74">
        <v>90580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>
        <v>120</v>
      </c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69</v>
      </c>
      <c r="E39" s="82">
        <f>SUM(E9:E38)</f>
        <v>19782328</v>
      </c>
      <c r="F39" s="82">
        <f>SUM(F9:F38)</f>
        <v>4784961.13</v>
      </c>
      <c r="G39" s="106">
        <f>F39/E39</f>
        <v>0.24188058806830015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>
        <v>28</v>
      </c>
      <c r="E44" s="111">
        <v>5041575</v>
      </c>
      <c r="F44" s="74">
        <v>283659.46</v>
      </c>
      <c r="G44" s="104">
        <f>1-(+F44/E44)</f>
        <v>0.9437359436287271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f>SUM(D44:D49)</f>
        <v>28</v>
      </c>
      <c r="E53" s="139">
        <f>SUM(E44:E52)</f>
        <v>5041575</v>
      </c>
      <c r="F53" s="139">
        <f>SUM(F44:F52)</f>
        <v>283659.46</v>
      </c>
      <c r="G53" s="110">
        <f>1-(+F53/E53)</f>
        <v>0.9437359436287271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17361574.55</v>
      </c>
      <c r="F58" s="74">
        <v>929858.48</v>
      </c>
      <c r="G58" s="104">
        <f>1-(+F58/E58)</f>
        <v>0.9464415812447149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6016410.26</v>
      </c>
      <c r="F59" s="74">
        <v>535992.07</v>
      </c>
      <c r="G59" s="104">
        <f>1-(+F59/E59)</f>
        <v>0.9109116488342668</v>
      </c>
      <c r="H59" s="15"/>
    </row>
    <row r="60" spans="1:8" ht="15.75">
      <c r="A60" s="27" t="s">
        <v>35</v>
      </c>
      <c r="B60" s="28"/>
      <c r="C60" s="14"/>
      <c r="D60" s="73">
        <v>290</v>
      </c>
      <c r="E60" s="74">
        <v>20221025.5</v>
      </c>
      <c r="F60" s="74">
        <v>1140225.28</v>
      </c>
      <c r="G60" s="104">
        <f>1-(+F60/E60)</f>
        <v>0.9436118964391791</v>
      </c>
      <c r="H60" s="15"/>
    </row>
    <row r="61" spans="1:8" ht="15.75">
      <c r="A61" s="27" t="s">
        <v>36</v>
      </c>
      <c r="B61" s="28"/>
      <c r="C61" s="14"/>
      <c r="D61" s="73">
        <v>25</v>
      </c>
      <c r="E61" s="74">
        <v>2126419.5</v>
      </c>
      <c r="F61" s="74">
        <v>174710.93</v>
      </c>
      <c r="G61" s="104">
        <f>1-(+F61/E61)</f>
        <v>0.9178379759967401</v>
      </c>
      <c r="H61" s="15"/>
    </row>
    <row r="62" spans="1:8" ht="15.75">
      <c r="A62" s="27" t="s">
        <v>37</v>
      </c>
      <c r="B62" s="28"/>
      <c r="C62" s="14"/>
      <c r="D62" s="73">
        <v>120</v>
      </c>
      <c r="E62" s="74">
        <v>20825519.3</v>
      </c>
      <c r="F62" s="74">
        <v>1210370.67</v>
      </c>
      <c r="G62" s="104">
        <f>1-(+F62/E62)</f>
        <v>0.9418804087156665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40</v>
      </c>
      <c r="E64" s="74">
        <v>9190000.5</v>
      </c>
      <c r="F64" s="74">
        <v>584524.72</v>
      </c>
      <c r="G64" s="104">
        <f aca="true" t="shared" si="0" ref="G64:G69">1-(+F64/E64)</f>
        <v>0.9363955725573682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1462771</v>
      </c>
      <c r="F65" s="74">
        <v>112762.5</v>
      </c>
      <c r="G65" s="104">
        <f t="shared" si="0"/>
        <v>0.9229117202897787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652500</v>
      </c>
      <c r="F66" s="74">
        <v>31775</v>
      </c>
      <c r="G66" s="104">
        <f t="shared" si="0"/>
        <v>0.9513026819923371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106500</v>
      </c>
      <c r="F67" s="74">
        <v>4600</v>
      </c>
      <c r="G67" s="104">
        <f t="shared" si="0"/>
        <v>0.9568075117370892</v>
      </c>
      <c r="H67" s="15"/>
    </row>
    <row r="68" spans="1:8" ht="15.75">
      <c r="A68" s="27" t="s">
        <v>100</v>
      </c>
      <c r="B68" s="28"/>
      <c r="C68" s="14"/>
      <c r="D68" s="73">
        <v>1385</v>
      </c>
      <c r="E68" s="74">
        <v>120999000.8</v>
      </c>
      <c r="F68" s="74">
        <v>13354222.2</v>
      </c>
      <c r="G68" s="104">
        <f t="shared" si="0"/>
        <v>0.8896336158835454</v>
      </c>
      <c r="H68" s="15"/>
    </row>
    <row r="69" spans="1:8" ht="15.75">
      <c r="A69" s="71" t="s">
        <v>101</v>
      </c>
      <c r="B69" s="30"/>
      <c r="C69" s="14"/>
      <c r="D69" s="73">
        <v>3</v>
      </c>
      <c r="E69" s="74">
        <v>647701</v>
      </c>
      <c r="F69" s="74">
        <v>60515.1</v>
      </c>
      <c r="G69" s="104">
        <f t="shared" si="0"/>
        <v>0.9065693892706665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1982</v>
      </c>
      <c r="E75" s="82">
        <f>SUM(E58:E74)</f>
        <v>199609422.41</v>
      </c>
      <c r="F75" s="82">
        <f>SUM(F58:F74)</f>
        <v>18139556.950000003</v>
      </c>
      <c r="G75" s="110">
        <f>1-(+F75/E75)</f>
        <v>0.9091247460616305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23208177.540000003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FEBRUARY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123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16</v>
      </c>
      <c r="E13" s="99">
        <v>2638900</v>
      </c>
      <c r="F13" s="111">
        <v>583727.5</v>
      </c>
      <c r="G13" s="104">
        <f>F13/E13</f>
        <v>0.22120106862707947</v>
      </c>
      <c r="H13" s="15"/>
    </row>
    <row r="14" spans="1:8" ht="15.75">
      <c r="A14" s="93" t="s">
        <v>108</v>
      </c>
      <c r="B14" s="13"/>
      <c r="C14" s="14"/>
      <c r="D14" s="73">
        <v>3</v>
      </c>
      <c r="E14" s="99">
        <v>577264</v>
      </c>
      <c r="F14" s="111">
        <v>94433</v>
      </c>
      <c r="G14" s="104">
        <f>F14/E14</f>
        <v>0.16358719753873444</v>
      </c>
      <c r="H14" s="15"/>
    </row>
    <row r="15" spans="1:8" ht="15.75">
      <c r="A15" s="93" t="s">
        <v>110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105</v>
      </c>
      <c r="B16" s="13"/>
      <c r="C16" s="14"/>
      <c r="D16" s="73">
        <v>1</v>
      </c>
      <c r="E16" s="99">
        <v>232710</v>
      </c>
      <c r="F16" s="111">
        <v>96053</v>
      </c>
      <c r="G16" s="104">
        <f>F16/E16</f>
        <v>0.4127583687851833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485718</v>
      </c>
      <c r="F17" s="111">
        <v>202436</v>
      </c>
      <c r="G17" s="104">
        <f>F17/E17</f>
        <v>0.4167768128831956</v>
      </c>
      <c r="H17" s="15"/>
    </row>
    <row r="18" spans="1:8" ht="15.75">
      <c r="A18" s="70" t="s">
        <v>116</v>
      </c>
      <c r="B18" s="13"/>
      <c r="C18" s="14"/>
      <c r="D18" s="73">
        <v>1</v>
      </c>
      <c r="E18" s="99">
        <v>331527</v>
      </c>
      <c r="F18" s="111">
        <v>73512.48</v>
      </c>
      <c r="G18" s="104">
        <f>F18/E18</f>
        <v>0.2217390438787791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1084645</v>
      </c>
      <c r="F19" s="111">
        <v>285262</v>
      </c>
      <c r="G19" s="104">
        <f>F19/E19</f>
        <v>0.26300033651563415</v>
      </c>
      <c r="H19" s="15"/>
    </row>
    <row r="20" spans="1:8" ht="15.7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>
      <c r="A21" s="93" t="s">
        <v>99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126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117</v>
      </c>
      <c r="B23" s="13"/>
      <c r="C23" s="14"/>
      <c r="D23" s="73">
        <v>3</v>
      </c>
      <c r="E23" s="99">
        <v>778506</v>
      </c>
      <c r="F23" s="111">
        <v>211697.67</v>
      </c>
      <c r="G23" s="104">
        <f aca="true" t="shared" si="0" ref="G23:G29">F23/E23</f>
        <v>0.27192811616095447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1783709</v>
      </c>
      <c r="F24" s="111">
        <v>339812</v>
      </c>
      <c r="G24" s="104">
        <f t="shared" si="0"/>
        <v>0.19050865359764402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757060</v>
      </c>
      <c r="F25" s="111">
        <v>132677.5</v>
      </c>
      <c r="G25" s="104">
        <f t="shared" si="0"/>
        <v>0.1752536126594986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56416</v>
      </c>
      <c r="F29" s="111">
        <v>13420</v>
      </c>
      <c r="G29" s="104">
        <f t="shared" si="0"/>
        <v>0.2378757799205899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112</v>
      </c>
      <c r="B32" s="13"/>
      <c r="C32" s="14"/>
      <c r="D32" s="73">
        <v>1</v>
      </c>
      <c r="E32" s="99">
        <v>92078</v>
      </c>
      <c r="F32" s="111">
        <v>36534</v>
      </c>
      <c r="G32" s="104">
        <f>F32/E32</f>
        <v>0.39677230174417344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4439806</v>
      </c>
      <c r="F34" s="111">
        <v>565201.5</v>
      </c>
      <c r="G34" s="104">
        <f>F34/E34</f>
        <v>0.12730319748205216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42</v>
      </c>
      <c r="E39" s="82">
        <f>SUM(E9:E38)</f>
        <v>13258339</v>
      </c>
      <c r="F39" s="82">
        <f>SUM(F9:F38)</f>
        <v>2634766.65</v>
      </c>
      <c r="G39" s="106">
        <f>F39/E39</f>
        <v>0.19872524378807932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149</v>
      </c>
      <c r="E44" s="74">
        <v>21519933.1</v>
      </c>
      <c r="F44" s="74">
        <v>1112192.4</v>
      </c>
      <c r="G44" s="104">
        <f>1-(+F44/E44)</f>
        <v>0.9483180363604383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3442043.26</v>
      </c>
      <c r="F45" s="74">
        <v>287923.11</v>
      </c>
      <c r="G45" s="104">
        <f aca="true" t="shared" si="1" ref="G45:G54">1-(+F45/E45)</f>
        <v>0.9163511065226996</v>
      </c>
      <c r="H45" s="15"/>
    </row>
    <row r="46" spans="1:8" ht="15.75">
      <c r="A46" s="27" t="s">
        <v>35</v>
      </c>
      <c r="B46" s="28"/>
      <c r="C46" s="14"/>
      <c r="D46" s="73">
        <v>156</v>
      </c>
      <c r="E46" s="74">
        <v>23716012.87</v>
      </c>
      <c r="F46" s="74">
        <v>1101128.64</v>
      </c>
      <c r="G46" s="104">
        <f t="shared" si="1"/>
        <v>0.9535702461439928</v>
      </c>
      <c r="H46" s="15"/>
    </row>
    <row r="47" spans="1:8" ht="15.75">
      <c r="A47" s="27" t="s">
        <v>36</v>
      </c>
      <c r="B47" s="28"/>
      <c r="C47" s="14"/>
      <c r="D47" s="73">
        <v>2</v>
      </c>
      <c r="E47" s="74">
        <v>669954.5</v>
      </c>
      <c r="F47" s="74">
        <v>792</v>
      </c>
      <c r="G47" s="104">
        <f t="shared" si="1"/>
        <v>0.9988178301660784</v>
      </c>
      <c r="H47" s="15"/>
    </row>
    <row r="48" spans="1:8" ht="15.75">
      <c r="A48" s="27" t="s">
        <v>37</v>
      </c>
      <c r="B48" s="28"/>
      <c r="C48" s="14"/>
      <c r="D48" s="73">
        <v>119</v>
      </c>
      <c r="E48" s="74">
        <v>15436732.49</v>
      </c>
      <c r="F48" s="74">
        <v>949608.12</v>
      </c>
      <c r="G48" s="104">
        <f t="shared" si="1"/>
        <v>0.9384838649879331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3484940</v>
      </c>
      <c r="F50" s="74">
        <v>191230</v>
      </c>
      <c r="G50" s="104">
        <f t="shared" si="1"/>
        <v>0.9451267453672086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1798680</v>
      </c>
      <c r="F51" s="74">
        <v>172450</v>
      </c>
      <c r="G51" s="104">
        <f t="shared" si="1"/>
        <v>0.9041241354771277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639050</v>
      </c>
      <c r="F52" s="74">
        <v>54625</v>
      </c>
      <c r="G52" s="104">
        <f t="shared" si="1"/>
        <v>0.914521555433847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100</v>
      </c>
      <c r="B54" s="28"/>
      <c r="C54" s="14"/>
      <c r="D54" s="73">
        <v>1398</v>
      </c>
      <c r="E54" s="74">
        <v>117075819.22</v>
      </c>
      <c r="F54" s="74">
        <v>12980637.96</v>
      </c>
      <c r="G54" s="104">
        <f t="shared" si="1"/>
        <v>0.8891262256674218</v>
      </c>
      <c r="H54" s="2"/>
    </row>
    <row r="55" spans="1:8" ht="15.75">
      <c r="A55" s="71" t="s">
        <v>101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1846</v>
      </c>
      <c r="E61" s="82">
        <f>SUM(E44:E60)</f>
        <v>187783165.44</v>
      </c>
      <c r="F61" s="82">
        <f>SUM(F44:F60)</f>
        <v>16850587.23</v>
      </c>
      <c r="G61" s="110">
        <f>1-(+F61/E61)</f>
        <v>0.910265719557358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19485353.88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2022-01-06T17:39:43Z</cp:lastPrinted>
  <dcterms:created xsi:type="dcterms:W3CDTF">2012-06-07T14:04:25Z</dcterms:created>
  <dcterms:modified xsi:type="dcterms:W3CDTF">2022-04-07T19:46:56Z</dcterms:modified>
  <cp:category/>
  <cp:version/>
  <cp:contentType/>
  <cp:contentStatus/>
</cp:coreProperties>
</file>