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CASINOKC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8" i="14"/>
  <c r="G26" i="14"/>
  <c r="G24" i="14"/>
  <c r="G19" i="14"/>
  <c r="G15" i="14"/>
  <c r="G10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3" i="12"/>
  <c r="G31" i="12"/>
  <c r="G18" i="12"/>
  <c r="G17" i="12"/>
  <c r="G60" i="7"/>
  <c r="F60" i="7"/>
  <c r="E60" i="7"/>
  <c r="D60" i="7"/>
  <c r="G53" i="7"/>
  <c r="G50" i="7"/>
  <c r="G48" i="7"/>
  <c r="G47" i="7"/>
  <c r="G46" i="7"/>
  <c r="G44" i="7"/>
  <c r="F39" i="7"/>
  <c r="G39" i="7"/>
  <c r="E39" i="7"/>
  <c r="D39" i="7"/>
  <c r="G31" i="7"/>
  <c r="G18" i="7"/>
  <c r="G15" i="7"/>
  <c r="G14" i="7"/>
  <c r="G9" i="7"/>
  <c r="F73" i="10"/>
  <c r="F75" i="10"/>
  <c r="E73" i="10"/>
  <c r="D73" i="10"/>
  <c r="G66" i="10"/>
  <c r="G64" i="10"/>
  <c r="G62" i="10"/>
  <c r="G61" i="10"/>
  <c r="G60" i="10"/>
  <c r="G59" i="10"/>
  <c r="G58" i="10"/>
  <c r="G57" i="10"/>
  <c r="G56" i="10"/>
  <c r="F51" i="10"/>
  <c r="G51" i="10"/>
  <c r="E51" i="10"/>
  <c r="D51" i="10"/>
  <c r="G45" i="10"/>
  <c r="G44" i="10"/>
  <c r="F39" i="10"/>
  <c r="G39" i="10"/>
  <c r="E39" i="10"/>
  <c r="D39" i="10"/>
  <c r="G34" i="10"/>
  <c r="G33" i="10"/>
  <c r="G32" i="10"/>
  <c r="G29" i="10"/>
  <c r="G25" i="10"/>
  <c r="G21" i="10"/>
  <c r="G20" i="10"/>
  <c r="G19" i="10"/>
  <c r="G17" i="10"/>
  <c r="G15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19" i="9"/>
  <c r="G18" i="9"/>
  <c r="G17" i="9"/>
  <c r="G16" i="9"/>
  <c r="G14" i="9"/>
  <c r="G13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3" i="11"/>
  <c r="G22" i="11"/>
  <c r="G18" i="11"/>
  <c r="G15" i="11"/>
  <c r="G13" i="11"/>
  <c r="G10" i="11"/>
  <c r="F61" i="8"/>
  <c r="F63" i="8"/>
  <c r="E61" i="8"/>
  <c r="D61" i="8"/>
  <c r="G54" i="8"/>
  <c r="G53" i="8"/>
  <c r="G52" i="8"/>
  <c r="G51" i="8"/>
  <c r="G50" i="8"/>
  <c r="G48" i="8"/>
  <c r="G47" i="8"/>
  <c r="G46" i="8"/>
  <c r="G45" i="8"/>
  <c r="G44" i="8"/>
  <c r="G39" i="8"/>
  <c r="F39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1" i="6"/>
  <c r="G30" i="6"/>
  <c r="G29" i="6"/>
  <c r="G25" i="6"/>
  <c r="G24" i="6"/>
  <c r="G23" i="6"/>
  <c r="G21" i="6"/>
  <c r="G20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5" i="5"/>
  <c r="G54" i="5"/>
  <c r="G50" i="5"/>
  <c r="G48" i="5"/>
  <c r="G46" i="5"/>
  <c r="G39" i="5"/>
  <c r="F39" i="5"/>
  <c r="E39" i="5"/>
  <c r="D39" i="5"/>
  <c r="G25" i="5"/>
  <c r="G23" i="5"/>
  <c r="G18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0" i="2"/>
  <c r="F62" i="2"/>
  <c r="E60" i="2"/>
  <c r="D60" i="2"/>
  <c r="G53" i="2"/>
  <c r="G50" i="2"/>
  <c r="G48" i="2"/>
  <c r="G47" i="2"/>
  <c r="G46" i="2"/>
  <c r="G44" i="2"/>
  <c r="G39" i="2"/>
  <c r="F39" i="2"/>
  <c r="E39" i="2"/>
  <c r="D39" i="2"/>
  <c r="G34" i="2"/>
  <c r="G32" i="2"/>
  <c r="G30" i="2"/>
  <c r="G29" i="2"/>
  <c r="G18" i="2"/>
  <c r="F62" i="1"/>
  <c r="G60" i="1"/>
  <c r="F60" i="1"/>
  <c r="E60" i="1"/>
  <c r="D60" i="1"/>
  <c r="G53" i="1"/>
  <c r="G52" i="1"/>
  <c r="G50" i="1"/>
  <c r="G49" i="1"/>
  <c r="G48" i="1"/>
  <c r="G47" i="1"/>
  <c r="G46" i="1"/>
  <c r="G45" i="1"/>
  <c r="G44" i="1"/>
  <c r="F39" i="1"/>
  <c r="G39" i="1"/>
  <c r="E39" i="1"/>
  <c r="B7" i="13"/>
  <c r="D39" i="1"/>
  <c r="G33" i="1"/>
  <c r="G31" i="1"/>
  <c r="G29" i="1"/>
  <c r="G25" i="1"/>
  <c r="G24" i="1"/>
  <c r="G23" i="1"/>
  <c r="G20" i="1"/>
  <c r="G18" i="1"/>
  <c r="G16" i="1"/>
  <c r="G15" i="1"/>
  <c r="G13" i="1"/>
  <c r="G11" i="1"/>
  <c r="G10" i="1"/>
  <c r="B12" i="13"/>
  <c r="B11" i="13"/>
  <c r="A3" i="14"/>
  <c r="A4" i="13"/>
  <c r="A3" i="12"/>
  <c r="A3" i="11"/>
  <c r="A3" i="10"/>
  <c r="A3" i="9"/>
  <c r="A3" i="8"/>
  <c r="A3" i="7"/>
  <c r="A3" i="6"/>
  <c r="A3" i="5"/>
  <c r="A3" i="4"/>
  <c r="A3" i="3"/>
  <c r="A3" i="2"/>
  <c r="G61" i="14"/>
  <c r="G60" i="12"/>
  <c r="F62" i="7"/>
  <c r="G73" i="10"/>
  <c r="G61" i="9"/>
  <c r="G61" i="11"/>
  <c r="B16" i="13"/>
  <c r="B13" i="13"/>
  <c r="B14" i="13"/>
  <c r="B8" i="13"/>
  <c r="B9" i="13"/>
  <c r="G61" i="8"/>
  <c r="G62" i="6"/>
  <c r="G62" i="5"/>
  <c r="G62" i="4"/>
  <c r="G62" i="3"/>
  <c r="B17" i="13"/>
  <c r="G60" i="2"/>
  <c r="B18" i="13"/>
  <c r="B6" i="13"/>
  <c r="B19" i="13"/>
  <c r="B21" i="13"/>
</calcChain>
</file>

<file path=xl/sharedStrings.xml><?xml version="1.0" encoding="utf-8"?>
<sst xmlns="http://schemas.openxmlformats.org/spreadsheetml/2006/main" count="945" uniqueCount="161">
  <si>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</si>
  <si>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</si>
  <si>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</si>
  <si>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</si>
  <si>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</si>
  <si>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</si>
  <si>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</si>
  <si>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</si>
  <si>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</si>
  <si>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</si>
  <si>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</si>
  <si>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</si>
  <si>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</si>
  <si>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</si>
  <si>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</si>
  <si>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</si>
  <si>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</si>
  <si>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</si>
  <si>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</si>
  <si>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</si>
  <si>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</si>
  <si>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</si>
  <si>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</si>
  <si>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</si>
  <si>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</si>
  <si>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</si>
  <si>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</si>
  <si>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</si>
  <si>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</si>
  <si>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</si>
  <si>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</si>
  <si>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</si>
  <si>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</si>
  <si>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</si>
  <si>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</si>
  <si>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</si>
  <si>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</si>
  <si>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</si>
  <si>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</si>
  <si>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</si>
  <si>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</si>
  <si>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</si>
  <si>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</si>
  <si>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</si>
  <si>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</si>
  <si>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</si>
  <si>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</si>
  <si>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</si>
  <si>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</si>
  <si>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</si>
  <si>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</si>
  <si>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</si>
  <si>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</si>
  <si>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</si>
  <si>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</si>
  <si>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</si>
  <si>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</si>
  <si>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</si>
  <si>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</si>
  <si>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</si>
  <si>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</si>
  <si>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</si>
  <si>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</si>
  <si>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</si>
  <si>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</si>
  <si>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</si>
  <si>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</si>
  <si>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</si>
  <si>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</si>
  <si>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</si>
  <si>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</si>
  <si>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</si>
  <si>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</si>
  <si>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</si>
  <si>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</si>
  <si>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</si>
  <si>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</si>
  <si>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</si>
  <si>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</si>
  <si>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</si>
  <si>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</si>
  <si>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</si>
  <si>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</si>
  <si>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</si>
  <si>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</si>
  <si>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</si>
  <si>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</si>
  <si>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</si>
  <si>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</si>
  <si>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</si>
  <si>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</si>
  <si>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</si>
  <si>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</si>
  <si>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</si>
  <si>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</si>
  <si>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</si>
  <si>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</si>
  <si>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</si>
  <si>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</si>
  <si>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</si>
  <si>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</si>
  <si>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</si>
  <si>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</si>
  <si>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</si>
  <si>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</si>
  <si>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</si>
  <si>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</si>
  <si>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</si>
  <si>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</si>
  <si>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</si>
  <si>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</si>
  <si>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</si>
  <si>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</si>
  <si>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</si>
  <si>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</si>
  <si>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</si>
  <si>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</si>
  <si>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</si>
  <si>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</si>
  <si>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</si>
  <si>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</si>
  <si>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</si>
  <si>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</si>
  <si>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</si>
  <si>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</si>
  <si>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</si>
  <si>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</si>
  <si>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</si>
  <si>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</si>
  <si>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</si>
  <si>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</si>
  <si>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</si>
  <si>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</si>
  <si>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</si>
  <si>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</si>
  <si>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</si>
  <si>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</si>
  <si>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</si>
  <si>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</si>
  <si>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</si>
  <si>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</si>
  <si>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</si>
  <si>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   Super 3 Card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</si>
  <si>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</si>
  <si>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</si>
  <si>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</si>
  <si>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</si>
  <si>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</si>
  <si>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</si>
  <si>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BOAT:   CASINO KC</t>
  </si>
  <si>
    <t xml:space="preserve">   Trilux X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</si>
  <si>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</si>
  <si>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</si>
  <si>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</si>
  <si>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</si>
  <si>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</si>
  <si>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</si>
  <si>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</si>
  <si>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</si>
  <si>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>MONTH ENDED:   NOVEMBER 2020</t>
  </si>
  <si>
    <t xml:space="preserve">   Super Three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</si>
</sst>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36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8.441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158</v>
      </c>
      <c r="B10" s="13"/>
      <c r="C10" s="14"/>
      <c r="D10" s="73">
        <v>1</v>
      </c>
      <c r="E10" s="74">
        <v>55082</v>
      </c>
      <c r="F10" s="74">
        <v>5624.5</v>
      </c>
      <c r="G10" s="75">
        <f>F10/E10</f>
        <v>0.10211139755273956</v>
      </c>
      <c r="H10" s="15"/>
    </row>
    <row r="11" spans="1:8" ht="15.75" x14ac:dyDescent="0.25">
      <c r="A11" s="93" t="s">
        <v>110</v>
      </c>
      <c r="B11" s="13"/>
      <c r="C11" s="14"/>
      <c r="D11" s="73">
        <v>2</v>
      </c>
      <c r="E11" s="74">
        <v>633523</v>
      </c>
      <c r="F11" s="74">
        <v>119687</v>
      </c>
      <c r="G11" s="75">
        <f>F11/E11</f>
        <v>0.18892289624843928</v>
      </c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>
        <v>1</v>
      </c>
      <c r="E13" s="74">
        <v>139641</v>
      </c>
      <c r="F13" s="74">
        <v>26415</v>
      </c>
      <c r="G13" s="75">
        <f>F13/E13</f>
        <v>0.18916364105098074</v>
      </c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122</v>
      </c>
      <c r="B15" s="13"/>
      <c r="C15" s="14"/>
      <c r="D15" s="73">
        <v>2</v>
      </c>
      <c r="E15" s="74">
        <v>284880</v>
      </c>
      <c r="F15" s="74">
        <v>88144</v>
      </c>
      <c r="G15" s="75">
        <f>F15/E15</f>
        <v>0.30940746981185058</v>
      </c>
      <c r="H15" s="15"/>
    </row>
    <row r="16" spans="1:8" ht="15.75" x14ac:dyDescent="0.25">
      <c r="A16" s="93" t="s">
        <v>129</v>
      </c>
      <c r="B16" s="13"/>
      <c r="C16" s="14"/>
      <c r="D16" s="73">
        <v>2</v>
      </c>
      <c r="E16" s="74">
        <v>2526065</v>
      </c>
      <c r="F16" s="74">
        <v>190675</v>
      </c>
      <c r="G16" s="75">
        <f>F16/E16</f>
        <v>7.5483014095045056E-2</v>
      </c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383628</v>
      </c>
      <c r="F18" s="74">
        <v>-2414</v>
      </c>
      <c r="G18" s="75">
        <f>F18/E18</f>
        <v>-6.2925542452584278E-3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>
        <v>1</v>
      </c>
      <c r="E20" s="74">
        <v>132816</v>
      </c>
      <c r="F20" s="74">
        <v>37631.5</v>
      </c>
      <c r="G20" s="75">
        <f t="shared" ref="G20:G25" si="0">F20/E20</f>
        <v>0.28333559209733766</v>
      </c>
      <c r="H20" s="15"/>
    </row>
    <row r="21" spans="1:8" ht="15.75" x14ac:dyDescent="0.25">
      <c r="A21" s="93" t="s">
        <v>130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>
        <v>5</v>
      </c>
      <c r="E23" s="74">
        <v>1917017</v>
      </c>
      <c r="F23" s="74">
        <v>448016.5</v>
      </c>
      <c r="G23" s="75">
        <f t="shared" si="0"/>
        <v>0.23370502191686354</v>
      </c>
      <c r="H23" s="15"/>
    </row>
    <row r="24" spans="1:8" ht="15.75" x14ac:dyDescent="0.25">
      <c r="A24" s="93" t="s">
        <v>19</v>
      </c>
      <c r="B24" s="13"/>
      <c r="C24" s="14"/>
      <c r="D24" s="73">
        <v>1</v>
      </c>
      <c r="E24" s="74">
        <v>2315</v>
      </c>
      <c r="F24" s="74">
        <v>2056</v>
      </c>
      <c r="G24" s="75">
        <f t="shared" si="0"/>
        <v>0.88812095032397409</v>
      </c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480373</v>
      </c>
      <c r="F25" s="74">
        <v>106726</v>
      </c>
      <c r="G25" s="75">
        <f t="shared" si="0"/>
        <v>0.22217318625318241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6">
        <v>13535</v>
      </c>
      <c r="F29" s="76">
        <v>6730</v>
      </c>
      <c r="G29" s="75">
        <f>F29/E29</f>
        <v>0.49722940524565939</v>
      </c>
      <c r="H29" s="15"/>
    </row>
    <row r="30" spans="1:8" ht="15.75" x14ac:dyDescent="0.25">
      <c r="A30" s="70" t="s">
        <v>25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26</v>
      </c>
      <c r="B31" s="13"/>
      <c r="C31" s="14"/>
      <c r="D31" s="73">
        <v>9</v>
      </c>
      <c r="E31" s="76">
        <v>1871986</v>
      </c>
      <c r="F31" s="76">
        <v>407521.5</v>
      </c>
      <c r="G31" s="75">
        <f>F31/E31</f>
        <v>0.21769473703328979</v>
      </c>
      <c r="H31" s="15"/>
    </row>
    <row r="32" spans="1:8" ht="15.75" x14ac:dyDescent="0.25">
      <c r="A32" s="70" t="s">
        <v>124</v>
      </c>
      <c r="B32" s="13"/>
      <c r="C32" s="14"/>
      <c r="D32" s="73"/>
      <c r="E32" s="76"/>
      <c r="F32" s="76"/>
      <c r="G32" s="75"/>
      <c r="H32" s="15"/>
    </row>
    <row r="33" spans="1:8" ht="15.75" x14ac:dyDescent="0.25">
      <c r="A33" s="70" t="s">
        <v>101</v>
      </c>
      <c r="B33" s="13"/>
      <c r="C33" s="14"/>
      <c r="D33" s="73">
        <v>1</v>
      </c>
      <c r="E33" s="76">
        <v>25055</v>
      </c>
      <c r="F33" s="76">
        <v>9805</v>
      </c>
      <c r="G33" s="75">
        <f>F33/E33</f>
        <v>0.39133905408102176</v>
      </c>
      <c r="H33" s="15"/>
    </row>
    <row r="34" spans="1:8" ht="15.75" x14ac:dyDescent="0.25">
      <c r="A34" s="70" t="s">
        <v>27</v>
      </c>
      <c r="B34" s="13"/>
      <c r="C34" s="14"/>
      <c r="D34" s="73"/>
      <c r="E34" s="76"/>
      <c r="F34" s="76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30</v>
      </c>
      <c r="E39" s="82">
        <f>SUM(E9:E38)</f>
        <v>8465916</v>
      </c>
      <c r="F39" s="82">
        <f>SUM(F9:F38)</f>
        <v>1446618</v>
      </c>
      <c r="G39" s="83">
        <f>F39/E39</f>
        <v>0.17087554376868375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111</v>
      </c>
      <c r="E44" s="74">
        <v>8323767.1500000004</v>
      </c>
      <c r="F44" s="74">
        <v>450142.8</v>
      </c>
      <c r="G44" s="75">
        <f t="shared" ref="G44:G50" si="1">1-(+F44/E44)</f>
        <v>0.94592078419685255</v>
      </c>
      <c r="H44" s="15"/>
    </row>
    <row r="45" spans="1:8" ht="15.75" x14ac:dyDescent="0.25">
      <c r="A45" s="27" t="s">
        <v>34</v>
      </c>
      <c r="B45" s="28"/>
      <c r="C45" s="14"/>
      <c r="D45" s="73">
        <v>3</v>
      </c>
      <c r="E45" s="74">
        <v>3055210.91</v>
      </c>
      <c r="F45" s="74">
        <v>300620.68</v>
      </c>
      <c r="G45" s="75">
        <f t="shared" si="1"/>
        <v>0.90160395178740704</v>
      </c>
      <c r="H45" s="15"/>
    </row>
    <row r="46" spans="1:8" ht="15.75" x14ac:dyDescent="0.25">
      <c r="A46" s="27" t="s">
        <v>35</v>
      </c>
      <c r="B46" s="28"/>
      <c r="C46" s="14"/>
      <c r="D46" s="73">
        <v>126</v>
      </c>
      <c r="E46" s="74">
        <v>5610916.25</v>
      </c>
      <c r="F46" s="74">
        <v>384021.92</v>
      </c>
      <c r="G46" s="75">
        <f t="shared" si="1"/>
        <v>0.93155807306872562</v>
      </c>
      <c r="H46" s="15"/>
    </row>
    <row r="47" spans="1:8" ht="15.75" x14ac:dyDescent="0.25">
      <c r="A47" s="27" t="s">
        <v>36</v>
      </c>
      <c r="B47" s="28"/>
      <c r="C47" s="14"/>
      <c r="D47" s="73">
        <v>6</v>
      </c>
      <c r="E47" s="74">
        <v>832395.5</v>
      </c>
      <c r="F47" s="74">
        <v>71713</v>
      </c>
      <c r="G47" s="75">
        <f t="shared" si="1"/>
        <v>0.91384744391338013</v>
      </c>
      <c r="H47" s="15"/>
    </row>
    <row r="48" spans="1:8" ht="15.75" x14ac:dyDescent="0.25">
      <c r="A48" s="27" t="s">
        <v>37</v>
      </c>
      <c r="B48" s="28"/>
      <c r="C48" s="14"/>
      <c r="D48" s="73">
        <v>153</v>
      </c>
      <c r="E48" s="74">
        <v>11849931.140000001</v>
      </c>
      <c r="F48" s="74">
        <v>667520.85</v>
      </c>
      <c r="G48" s="75">
        <f t="shared" si="1"/>
        <v>0.94366879924333469</v>
      </c>
      <c r="H48" s="15"/>
    </row>
    <row r="49" spans="1:8" ht="15.75" x14ac:dyDescent="0.25">
      <c r="A49" s="27" t="s">
        <v>38</v>
      </c>
      <c r="B49" s="28"/>
      <c r="C49" s="14"/>
      <c r="D49" s="73">
        <v>11</v>
      </c>
      <c r="E49" s="74">
        <v>1283977</v>
      </c>
      <c r="F49" s="74">
        <v>108375.6</v>
      </c>
      <c r="G49" s="75">
        <f t="shared" si="1"/>
        <v>0.91559381515400973</v>
      </c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833645.04</v>
      </c>
      <c r="F50" s="74">
        <v>77121.94</v>
      </c>
      <c r="G50" s="75">
        <f t="shared" si="1"/>
        <v>0.90748827582540403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1</v>
      </c>
      <c r="E52" s="74">
        <v>291375</v>
      </c>
      <c r="F52" s="74">
        <v>37950</v>
      </c>
      <c r="G52" s="75">
        <f>1-(+F52/E52)</f>
        <v>0.86975546975546969</v>
      </c>
      <c r="H52" s="15"/>
    </row>
    <row r="53" spans="1:8" ht="15.75" x14ac:dyDescent="0.25">
      <c r="A53" s="29" t="s">
        <v>61</v>
      </c>
      <c r="B53" s="30"/>
      <c r="C53" s="14"/>
      <c r="D53" s="73">
        <v>837</v>
      </c>
      <c r="E53" s="74">
        <v>70227599</v>
      </c>
      <c r="F53" s="74">
        <v>7733386.0300000003</v>
      </c>
      <c r="G53" s="75">
        <f>1-(+F53/E53)</f>
        <v>0.88988109888250633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14"/>
      <c r="D58" s="77"/>
      <c r="E58" s="78"/>
      <c r="F58" s="76"/>
      <c r="G58" s="79"/>
      <c r="H58" s="15"/>
    </row>
    <row r="59" spans="1:8" ht="15.75" x14ac:dyDescent="0.25">
      <c r="A59" s="32"/>
      <c r="B59" s="18"/>
      <c r="C59" s="14"/>
      <c r="D59" s="77"/>
      <c r="E59" s="80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1264</v>
      </c>
      <c r="E60" s="82">
        <f>SUM(E44:E59)</f>
        <v>102308816.99000001</v>
      </c>
      <c r="F60" s="82">
        <f>SUM(F44:F59)</f>
        <v>9830852.8200000003</v>
      </c>
      <c r="G60" s="83">
        <f>1-(+F60/E60)</f>
        <v>0.90391001372871993</v>
      </c>
      <c r="H60" s="15"/>
    </row>
    <row r="61" spans="1:8" x14ac:dyDescent="0.2">
      <c r="A61" s="33"/>
      <c r="B61" s="33"/>
      <c r="C61" s="33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6"/>
      <c r="D62" s="36"/>
      <c r="E62" s="36"/>
      <c r="F62" s="37">
        <f>F60+F39</f>
        <v>11277470.82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7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82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1</v>
      </c>
      <c r="E10" s="74">
        <v>134781</v>
      </c>
      <c r="F10" s="74">
        <v>57745.5</v>
      </c>
      <c r="G10" s="104">
        <f>F10/E10</f>
        <v>0.42843946847107528</v>
      </c>
      <c r="H10" s="15"/>
    </row>
    <row r="11" spans="1:8" ht="15.75" x14ac:dyDescent="0.25">
      <c r="A11" s="93" t="s">
        <v>127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19446</v>
      </c>
      <c r="F12" s="74">
        <v>11136</v>
      </c>
      <c r="G12" s="104">
        <f>F12/E12</f>
        <v>0.57266275840789882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110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112</v>
      </c>
      <c r="B15" s="13"/>
      <c r="C15" s="14"/>
      <c r="D15" s="73">
        <v>8</v>
      </c>
      <c r="E15" s="74">
        <v>1661070</v>
      </c>
      <c r="F15" s="74">
        <v>103881.5</v>
      </c>
      <c r="G15" s="104">
        <f>F15/E15</f>
        <v>6.2538905645156434E-2</v>
      </c>
      <c r="H15" s="15"/>
    </row>
    <row r="16" spans="1:8" ht="15.75" x14ac:dyDescent="0.25">
      <c r="A16" s="93" t="s">
        <v>107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80</v>
      </c>
      <c r="B17" s="13"/>
      <c r="C17" s="14"/>
      <c r="D17" s="73">
        <v>1</v>
      </c>
      <c r="E17" s="74">
        <v>20761</v>
      </c>
      <c r="F17" s="74">
        <v>5297</v>
      </c>
      <c r="G17" s="104">
        <f>F17/E17</f>
        <v>0.2551418525119214</v>
      </c>
      <c r="H17" s="15"/>
    </row>
    <row r="18" spans="1:8" ht="15.75" x14ac:dyDescent="0.25">
      <c r="A18" s="70" t="s">
        <v>118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93" t="s">
        <v>15</v>
      </c>
      <c r="B19" s="13"/>
      <c r="C19" s="14"/>
      <c r="D19" s="73">
        <v>1</v>
      </c>
      <c r="E19" s="74">
        <v>382969</v>
      </c>
      <c r="F19" s="74">
        <v>96075</v>
      </c>
      <c r="G19" s="104">
        <f>F19/E19</f>
        <v>0.25086886928184787</v>
      </c>
      <c r="H19" s="15"/>
    </row>
    <row r="20" spans="1:8" ht="15.75" x14ac:dyDescent="0.25">
      <c r="A20" s="93" t="s">
        <v>59</v>
      </c>
      <c r="B20" s="13"/>
      <c r="C20" s="14"/>
      <c r="D20" s="73">
        <v>1</v>
      </c>
      <c r="E20" s="74">
        <v>4876</v>
      </c>
      <c r="F20" s="74">
        <v>1860</v>
      </c>
      <c r="G20" s="104">
        <f>F20/E20</f>
        <v>0.38146021328958163</v>
      </c>
      <c r="H20" s="15"/>
    </row>
    <row r="21" spans="1:8" ht="15.75" x14ac:dyDescent="0.25">
      <c r="A21" s="93" t="s">
        <v>101</v>
      </c>
      <c r="B21" s="13"/>
      <c r="C21" s="14"/>
      <c r="D21" s="73">
        <v>1</v>
      </c>
      <c r="E21" s="74">
        <v>60764</v>
      </c>
      <c r="F21" s="74">
        <v>-7024</v>
      </c>
      <c r="G21" s="104">
        <f>F21/E21</f>
        <v>-0.1155947600552959</v>
      </c>
      <c r="H21" s="15"/>
    </row>
    <row r="22" spans="1:8" ht="15.75" x14ac:dyDescent="0.25">
      <c r="A22" s="93" t="s">
        <v>130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120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546175</v>
      </c>
      <c r="F25" s="74">
        <v>160656</v>
      </c>
      <c r="G25" s="104">
        <f>F25/E25</f>
        <v>0.29414748020323156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60229</v>
      </c>
      <c r="F29" s="74">
        <v>18238</v>
      </c>
      <c r="G29" s="104">
        <f t="shared" ref="G29:G34" si="0">F29/E29</f>
        <v>0.3028109382523369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81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114</v>
      </c>
      <c r="B32" s="13"/>
      <c r="C32" s="14"/>
      <c r="D32" s="73">
        <v>1</v>
      </c>
      <c r="E32" s="74">
        <v>3081</v>
      </c>
      <c r="F32" s="74">
        <v>945</v>
      </c>
      <c r="G32" s="104">
        <f t="shared" si="0"/>
        <v>0.30671859785783834</v>
      </c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211898</v>
      </c>
      <c r="F33" s="74">
        <v>66718.5</v>
      </c>
      <c r="G33" s="104">
        <f t="shared" si="0"/>
        <v>0.31486139557711729</v>
      </c>
      <c r="H33" s="15"/>
    </row>
    <row r="34" spans="1:8" ht="15.75" x14ac:dyDescent="0.25">
      <c r="A34" s="70" t="s">
        <v>78</v>
      </c>
      <c r="B34" s="13"/>
      <c r="C34" s="14"/>
      <c r="D34" s="73">
        <v>1</v>
      </c>
      <c r="E34" s="74">
        <v>444077</v>
      </c>
      <c r="F34" s="74">
        <v>72064</v>
      </c>
      <c r="G34" s="104">
        <f t="shared" si="0"/>
        <v>0.16227816347165019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21</v>
      </c>
      <c r="E39" s="82">
        <f>SUM(E9:E38)</f>
        <v>3550127</v>
      </c>
      <c r="F39" s="82">
        <f>SUM(F9:F38)</f>
        <v>587592.5</v>
      </c>
      <c r="G39" s="106">
        <f>F39/E39</f>
        <v>0.16551309291188737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151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109" t="s">
        <v>146</v>
      </c>
      <c r="H43" s="2"/>
    </row>
    <row r="44" spans="1:8" ht="15.75" x14ac:dyDescent="0.25">
      <c r="A44" s="27" t="s">
        <v>10</v>
      </c>
      <c r="B44" s="28"/>
      <c r="C44" s="14"/>
      <c r="D44" s="73"/>
      <c r="E44" s="111">
        <v>812018.5</v>
      </c>
      <c r="F44" s="74">
        <v>45301.599999999999</v>
      </c>
      <c r="G44" s="104">
        <f>1-(+F44/E44)</f>
        <v>0.94421112326874324</v>
      </c>
      <c r="H44" s="15"/>
    </row>
    <row r="45" spans="1:8" ht="15.75" x14ac:dyDescent="0.25">
      <c r="A45" s="27" t="s">
        <v>20</v>
      </c>
      <c r="B45" s="28"/>
      <c r="C45" s="14"/>
      <c r="D45" s="73"/>
      <c r="E45" s="111">
        <v>674376</v>
      </c>
      <c r="F45" s="74">
        <v>36400.480000000003</v>
      </c>
      <c r="G45" s="104">
        <f>1-(+F45/E45)</f>
        <v>0.94602346465473264</v>
      </c>
      <c r="H45" s="15"/>
    </row>
    <row r="46" spans="1:8" ht="15.75" x14ac:dyDescent="0.25">
      <c r="A46" s="27"/>
      <c r="B46" s="28"/>
      <c r="C46" s="14"/>
      <c r="D46" s="73">
        <v>14</v>
      </c>
      <c r="E46" s="111"/>
      <c r="F46" s="74"/>
      <c r="G46" s="104"/>
      <c r="H46" s="15"/>
    </row>
    <row r="47" spans="1:8" x14ac:dyDescent="0.2">
      <c r="A47" s="16" t="s">
        <v>152</v>
      </c>
      <c r="B47" s="30"/>
      <c r="C47" s="14"/>
      <c r="D47" s="77"/>
      <c r="E47" s="96"/>
      <c r="F47" s="74"/>
      <c r="G47" s="105"/>
      <c r="H47" s="15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15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15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15"/>
    </row>
    <row r="51" spans="1:8" ht="15.75" x14ac:dyDescent="0.25">
      <c r="A51" s="20" t="s">
        <v>153</v>
      </c>
      <c r="B51" s="20"/>
      <c r="C51" s="14"/>
      <c r="D51" s="81">
        <f>SUM(D44:D47)</f>
        <v>14</v>
      </c>
      <c r="E51" s="82">
        <f>SUM(E44:E50)</f>
        <v>1486394.5</v>
      </c>
      <c r="F51" s="82">
        <f>SUM(F44:F50)</f>
        <v>81702.080000000002</v>
      </c>
      <c r="G51" s="110">
        <f>1-(+F51/E51)</f>
        <v>0.94503338111113844</v>
      </c>
      <c r="H51" s="15"/>
    </row>
    <row r="52" spans="1:8" ht="15.75" x14ac:dyDescent="0.25">
      <c r="A52" s="120"/>
      <c r="B52" s="121"/>
      <c r="C52" s="14"/>
      <c r="D52" s="122"/>
      <c r="E52" s="123"/>
      <c r="F52" s="123"/>
      <c r="G52" s="124"/>
      <c r="H52" s="15"/>
    </row>
    <row r="53" spans="1:8" ht="18" x14ac:dyDescent="0.25">
      <c r="A53" s="23" t="s">
        <v>32</v>
      </c>
      <c r="B53" s="24"/>
      <c r="C53" s="14"/>
      <c r="D53" s="25"/>
      <c r="E53" s="87"/>
      <c r="F53" s="88"/>
      <c r="G53" s="107"/>
      <c r="H53" s="15"/>
    </row>
    <row r="54" spans="1:8" ht="15.75" x14ac:dyDescent="0.25">
      <c r="A54" s="26"/>
      <c r="B54" s="26"/>
      <c r="C54" s="14"/>
      <c r="D54" s="89"/>
      <c r="E54" s="25" t="s">
        <v>144</v>
      </c>
      <c r="F54" s="25" t="s">
        <v>144</v>
      </c>
      <c r="G54" s="108" t="s">
        <v>5</v>
      </c>
      <c r="H54" s="15"/>
    </row>
    <row r="55" spans="1:8" ht="15.75" x14ac:dyDescent="0.25">
      <c r="A55" s="26"/>
      <c r="B55" s="26"/>
      <c r="C55" s="14"/>
      <c r="D55" s="89" t="s">
        <v>6</v>
      </c>
      <c r="E55" s="90" t="s">
        <v>145</v>
      </c>
      <c r="F55" s="88" t="s">
        <v>8</v>
      </c>
      <c r="G55" s="109" t="s">
        <v>146</v>
      </c>
      <c r="H55" s="15"/>
    </row>
    <row r="56" spans="1:8" ht="15.75" x14ac:dyDescent="0.25">
      <c r="A56" s="27" t="s">
        <v>33</v>
      </c>
      <c r="B56" s="28"/>
      <c r="C56" s="14"/>
      <c r="D56" s="73">
        <v>58</v>
      </c>
      <c r="E56" s="111">
        <v>6304984</v>
      </c>
      <c r="F56" s="74">
        <v>356679.25</v>
      </c>
      <c r="G56" s="104">
        <f>1-(+F56/E56)</f>
        <v>0.94342899997842977</v>
      </c>
      <c r="H56" s="15"/>
    </row>
    <row r="57" spans="1:8" ht="15.75" x14ac:dyDescent="0.25">
      <c r="A57" s="27" t="s">
        <v>34</v>
      </c>
      <c r="B57" s="28"/>
      <c r="C57" s="14"/>
      <c r="D57" s="73">
        <v>5</v>
      </c>
      <c r="E57" s="111">
        <v>1010095.67</v>
      </c>
      <c r="F57" s="74">
        <v>140701.82999999999</v>
      </c>
      <c r="G57" s="104">
        <f>1-(+F57/E57)</f>
        <v>0.8607044518862258</v>
      </c>
      <c r="H57" s="15"/>
    </row>
    <row r="58" spans="1:8" ht="15.75" x14ac:dyDescent="0.25">
      <c r="A58" s="27" t="s">
        <v>35</v>
      </c>
      <c r="B58" s="28"/>
      <c r="C58" s="14"/>
      <c r="D58" s="73">
        <v>121</v>
      </c>
      <c r="E58" s="111">
        <v>5032190.75</v>
      </c>
      <c r="F58" s="74">
        <v>325967.75</v>
      </c>
      <c r="G58" s="104">
        <f>1-(+F58/E58)</f>
        <v>0.93522349088217693</v>
      </c>
      <c r="H58" s="15"/>
    </row>
    <row r="59" spans="1:8" ht="15.75" x14ac:dyDescent="0.25">
      <c r="A59" s="27" t="s">
        <v>36</v>
      </c>
      <c r="B59" s="28"/>
      <c r="C59" s="14"/>
      <c r="D59" s="73">
        <v>5</v>
      </c>
      <c r="E59" s="111">
        <v>1526590.25</v>
      </c>
      <c r="F59" s="74">
        <v>66836.25</v>
      </c>
      <c r="G59" s="104">
        <f>1-(+F59/E59)</f>
        <v>0.95621860548369153</v>
      </c>
      <c r="H59" s="15"/>
    </row>
    <row r="60" spans="1:8" ht="15.75" x14ac:dyDescent="0.25">
      <c r="A60" s="27" t="s">
        <v>37</v>
      </c>
      <c r="B60" s="28"/>
      <c r="C60" s="14"/>
      <c r="D60" s="73">
        <v>86</v>
      </c>
      <c r="E60" s="111">
        <v>12980978.880000001</v>
      </c>
      <c r="F60" s="74">
        <v>937206.34</v>
      </c>
      <c r="G60" s="104">
        <f t="shared" ref="G60:G66" si="1">1-(+F60/E60)</f>
        <v>0.92780156653332446</v>
      </c>
      <c r="H60" s="15"/>
    </row>
    <row r="61" spans="1:8" ht="15.75" x14ac:dyDescent="0.25">
      <c r="A61" s="27" t="s">
        <v>38</v>
      </c>
      <c r="B61" s="28"/>
      <c r="C61" s="14"/>
      <c r="D61" s="73">
        <v>3</v>
      </c>
      <c r="E61" s="111">
        <v>4423561</v>
      </c>
      <c r="F61" s="74">
        <v>94568</v>
      </c>
      <c r="G61" s="104">
        <f t="shared" si="1"/>
        <v>0.9786217484058658</v>
      </c>
      <c r="H61" s="2"/>
    </row>
    <row r="62" spans="1:8" ht="15.75" x14ac:dyDescent="0.25">
      <c r="A62" s="27" t="s">
        <v>39</v>
      </c>
      <c r="B62" s="28"/>
      <c r="C62" s="21"/>
      <c r="D62" s="73">
        <v>10</v>
      </c>
      <c r="E62" s="111">
        <v>641780</v>
      </c>
      <c r="F62" s="74">
        <v>92715</v>
      </c>
      <c r="G62" s="104">
        <f t="shared" si="1"/>
        <v>0.8555346068746299</v>
      </c>
      <c r="H62" s="2"/>
    </row>
    <row r="63" spans="1:8" ht="15.75" x14ac:dyDescent="0.25">
      <c r="A63" s="27" t="s">
        <v>40</v>
      </c>
      <c r="B63" s="28"/>
      <c r="C63" s="33"/>
      <c r="D63" s="73"/>
      <c r="E63" s="111"/>
      <c r="F63" s="74"/>
      <c r="G63" s="104"/>
      <c r="H63" s="2"/>
    </row>
    <row r="64" spans="1:8" ht="18" x14ac:dyDescent="0.25">
      <c r="A64" s="54" t="s">
        <v>41</v>
      </c>
      <c r="B64" s="28"/>
      <c r="C64" s="36"/>
      <c r="D64" s="73">
        <v>4</v>
      </c>
      <c r="E64" s="111">
        <v>160925</v>
      </c>
      <c r="F64" s="74">
        <v>45430</v>
      </c>
      <c r="G64" s="104">
        <f t="shared" si="1"/>
        <v>0.71769457821966753</v>
      </c>
      <c r="H64" s="2"/>
    </row>
    <row r="65" spans="1:8" ht="18" x14ac:dyDescent="0.25">
      <c r="A65" s="55" t="s">
        <v>60</v>
      </c>
      <c r="B65" s="28"/>
      <c r="C65" s="36"/>
      <c r="D65" s="73"/>
      <c r="E65" s="111"/>
      <c r="F65" s="74"/>
      <c r="G65" s="104"/>
      <c r="H65" s="2"/>
    </row>
    <row r="66" spans="1:8" ht="15.75" x14ac:dyDescent="0.25">
      <c r="A66" s="27" t="s">
        <v>102</v>
      </c>
      <c r="B66" s="28"/>
      <c r="C66" s="40"/>
      <c r="D66" s="73">
        <v>1000</v>
      </c>
      <c r="E66" s="111">
        <v>67319399.579999998</v>
      </c>
      <c r="F66" s="74">
        <v>7830736.0999999996</v>
      </c>
      <c r="G66" s="104">
        <f t="shared" si="1"/>
        <v>0.88367786776389434</v>
      </c>
      <c r="H66" s="2"/>
    </row>
    <row r="67" spans="1:8" ht="15.75" x14ac:dyDescent="0.25">
      <c r="A67" s="71" t="s">
        <v>103</v>
      </c>
      <c r="B67" s="30"/>
      <c r="C67" s="40"/>
      <c r="D67" s="73"/>
      <c r="E67" s="74"/>
      <c r="F67" s="74"/>
      <c r="G67" s="104"/>
      <c r="H67" s="2"/>
    </row>
    <row r="68" spans="1:8" x14ac:dyDescent="0.2">
      <c r="A68" s="16" t="s">
        <v>42</v>
      </c>
      <c r="B68" s="30"/>
      <c r="C68" s="40"/>
      <c r="D68" s="77"/>
      <c r="E68" s="96"/>
      <c r="F68" s="74"/>
      <c r="G68" s="105"/>
      <c r="H68" s="2"/>
    </row>
    <row r="69" spans="1:8" ht="18" x14ac:dyDescent="0.25">
      <c r="A69" s="16" t="s">
        <v>43</v>
      </c>
      <c r="B69" s="28"/>
      <c r="C69" s="39"/>
      <c r="D69" s="77"/>
      <c r="E69" s="96"/>
      <c r="F69" s="74"/>
      <c r="G69" s="105"/>
      <c r="H69" s="2"/>
    </row>
    <row r="70" spans="1:8" ht="18" x14ac:dyDescent="0.25">
      <c r="A70" s="16" t="s">
        <v>44</v>
      </c>
      <c r="B70" s="28"/>
      <c r="C70" s="39"/>
      <c r="D70" s="77"/>
      <c r="E70" s="95"/>
      <c r="F70" s="74"/>
      <c r="G70" s="105"/>
      <c r="H70" s="2"/>
    </row>
    <row r="71" spans="1:8" ht="18" x14ac:dyDescent="0.25">
      <c r="A71" s="16" t="s">
        <v>30</v>
      </c>
      <c r="B71" s="28"/>
      <c r="C71" s="117"/>
      <c r="D71" s="77"/>
      <c r="E71" s="95"/>
      <c r="F71" s="74"/>
      <c r="G71" s="105"/>
      <c r="H71" s="2"/>
    </row>
    <row r="72" spans="1:8" ht="18" x14ac:dyDescent="0.25">
      <c r="A72" s="32"/>
      <c r="B72" s="18"/>
      <c r="C72" s="39"/>
      <c r="D72" s="77"/>
      <c r="E72" s="80"/>
      <c r="F72" s="80"/>
      <c r="G72" s="105"/>
      <c r="H72" s="2"/>
    </row>
    <row r="73" spans="1:8" ht="18" x14ac:dyDescent="0.25">
      <c r="A73" s="20" t="s">
        <v>45</v>
      </c>
      <c r="B73" s="20"/>
      <c r="C73" s="39"/>
      <c r="D73" s="81">
        <f>SUM(D56:D69)</f>
        <v>1292</v>
      </c>
      <c r="E73" s="82">
        <f>SUM(E56:E72)</f>
        <v>99400505.129999995</v>
      </c>
      <c r="F73" s="82">
        <f>SUM(F56:F72)</f>
        <v>9890840.5199999996</v>
      </c>
      <c r="G73" s="110">
        <f>1-(+F73/E73)</f>
        <v>0.90049506783628153</v>
      </c>
      <c r="H73" s="2"/>
    </row>
    <row r="74" spans="1:8" ht="18" x14ac:dyDescent="0.25">
      <c r="A74" s="33"/>
      <c r="B74" s="33"/>
      <c r="C74" s="39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9"/>
      <c r="D75" s="36"/>
      <c r="E75" s="36"/>
      <c r="F75" s="37">
        <f>F73+F39+F51</f>
        <v>10560135.1</v>
      </c>
      <c r="G75" s="36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31" bottom="0.25" header="0.5" footer="0.5"/>
  <pageSetup scale="4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7.8867187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99">
        <v>138003</v>
      </c>
      <c r="F10" s="74">
        <v>26808.5</v>
      </c>
      <c r="G10" s="104">
        <f>F10/E10</f>
        <v>0.19426026970428178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7</v>
      </c>
      <c r="E13" s="99">
        <v>856793</v>
      </c>
      <c r="F13" s="74">
        <v>191962</v>
      </c>
      <c r="G13" s="104">
        <f t="shared" ref="G13:G18" si="0">F13/E13</f>
        <v>0.22404711523086673</v>
      </c>
      <c r="H13" s="15"/>
    </row>
    <row r="14" spans="1:8" ht="15.75" x14ac:dyDescent="0.25">
      <c r="A14" s="93" t="s">
        <v>128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117</v>
      </c>
      <c r="B15" s="13"/>
      <c r="C15" s="14"/>
      <c r="D15" s="73">
        <v>1</v>
      </c>
      <c r="E15" s="99">
        <v>94497</v>
      </c>
      <c r="F15" s="74">
        <v>41403</v>
      </c>
      <c r="G15" s="104">
        <f t="shared" si="0"/>
        <v>0.43814089336169404</v>
      </c>
      <c r="H15" s="15"/>
    </row>
    <row r="16" spans="1:8" ht="15.75" x14ac:dyDescent="0.25">
      <c r="A16" s="93" t="s">
        <v>126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282997</v>
      </c>
      <c r="F18" s="74">
        <v>112340</v>
      </c>
      <c r="G18" s="104">
        <f t="shared" si="0"/>
        <v>0.3969653388551822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134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101</v>
      </c>
      <c r="B22" s="13"/>
      <c r="C22" s="14"/>
      <c r="D22" s="73">
        <v>1</v>
      </c>
      <c r="E22" s="99">
        <v>34415</v>
      </c>
      <c r="F22" s="74">
        <v>5316</v>
      </c>
      <c r="G22" s="104">
        <f>F22/E22</f>
        <v>0.15446752869388347</v>
      </c>
      <c r="H22" s="15"/>
    </row>
    <row r="23" spans="1:8" ht="15.75" x14ac:dyDescent="0.25">
      <c r="A23" s="93" t="s">
        <v>71</v>
      </c>
      <c r="B23" s="13"/>
      <c r="C23" s="14"/>
      <c r="D23" s="73">
        <v>1</v>
      </c>
      <c r="E23" s="99">
        <v>15105</v>
      </c>
      <c r="F23" s="74">
        <v>8770</v>
      </c>
      <c r="G23" s="104">
        <f>F23/E23</f>
        <v>0.58060244952002649</v>
      </c>
      <c r="H23" s="15"/>
    </row>
    <row r="24" spans="1:8" ht="15.75" x14ac:dyDescent="0.25">
      <c r="A24" s="93" t="s">
        <v>76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109</v>
      </c>
      <c r="B30" s="13"/>
      <c r="C30" s="14"/>
      <c r="D30" s="73">
        <v>1</v>
      </c>
      <c r="E30" s="74">
        <v>100612</v>
      </c>
      <c r="F30" s="74">
        <v>5721</v>
      </c>
      <c r="G30" s="104">
        <f>F30/E30</f>
        <v>5.6862004532262554E-2</v>
      </c>
      <c r="H30" s="15"/>
    </row>
    <row r="31" spans="1:8" ht="15.75" x14ac:dyDescent="0.25">
      <c r="A31" s="70" t="s">
        <v>77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142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78</v>
      </c>
      <c r="B34" s="13"/>
      <c r="C34" s="14"/>
      <c r="D34" s="73">
        <v>2</v>
      </c>
      <c r="E34" s="74">
        <v>536357</v>
      </c>
      <c r="F34" s="74">
        <v>142511</v>
      </c>
      <c r="G34" s="104">
        <f>F34/E34</f>
        <v>0.26570176207264939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2058779</v>
      </c>
      <c r="F39" s="82">
        <f>SUM(F9:F38)</f>
        <v>534831.5</v>
      </c>
      <c r="G39" s="106">
        <f>F39/E39</f>
        <v>0.25978091869015568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109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2000169.85</v>
      </c>
      <c r="F44" s="74">
        <v>101940.88</v>
      </c>
      <c r="G44" s="104">
        <f>1-(+F44/E44)</f>
        <v>0.94903388829703639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104"/>
      <c r="H45" s="15"/>
    </row>
    <row r="46" spans="1:8" ht="15.75" x14ac:dyDescent="0.25">
      <c r="A46" s="27" t="s">
        <v>35</v>
      </c>
      <c r="B46" s="28"/>
      <c r="C46" s="14"/>
      <c r="D46" s="73">
        <v>116</v>
      </c>
      <c r="E46" s="74">
        <v>5053609.5</v>
      </c>
      <c r="F46" s="74">
        <v>333054.32</v>
      </c>
      <c r="G46" s="104">
        <f t="shared" ref="G46:G52" si="1">1-(+F46/E46)</f>
        <v>0.93409575472738837</v>
      </c>
      <c r="H46" s="15"/>
    </row>
    <row r="47" spans="1:8" ht="15.75" x14ac:dyDescent="0.25">
      <c r="A47" s="27" t="s">
        <v>36</v>
      </c>
      <c r="B47" s="28"/>
      <c r="C47" s="14"/>
      <c r="D47" s="73">
        <v>35</v>
      </c>
      <c r="E47" s="74">
        <v>2393303.5</v>
      </c>
      <c r="F47" s="74">
        <v>147445</v>
      </c>
      <c r="G47" s="104">
        <f t="shared" si="1"/>
        <v>0.93839268609267479</v>
      </c>
      <c r="H47" s="15"/>
    </row>
    <row r="48" spans="1:8" ht="15.75" x14ac:dyDescent="0.25">
      <c r="A48" s="27" t="s">
        <v>37</v>
      </c>
      <c r="B48" s="28"/>
      <c r="C48" s="14"/>
      <c r="D48" s="73">
        <v>87</v>
      </c>
      <c r="E48" s="74">
        <v>6419684</v>
      </c>
      <c r="F48" s="74">
        <v>546336.31999999995</v>
      </c>
      <c r="G48" s="104">
        <f t="shared" si="1"/>
        <v>0.91489669584982691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752312</v>
      </c>
      <c r="F49" s="74">
        <v>55555</v>
      </c>
      <c r="G49" s="104">
        <f t="shared" si="1"/>
        <v>0.92615430831888901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1180995</v>
      </c>
      <c r="F50" s="74">
        <v>77699.460000000006</v>
      </c>
      <c r="G50" s="104">
        <f t="shared" si="1"/>
        <v>0.93420847675053664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112980</v>
      </c>
      <c r="F51" s="74">
        <v>2030</v>
      </c>
      <c r="G51" s="104">
        <f t="shared" si="1"/>
        <v>0.98203221809169761</v>
      </c>
      <c r="H51" s="15"/>
    </row>
    <row r="52" spans="1:8" ht="15.75" x14ac:dyDescent="0.25">
      <c r="A52" s="54" t="s">
        <v>41</v>
      </c>
      <c r="B52" s="28"/>
      <c r="C52" s="14"/>
      <c r="D52" s="73">
        <v>1</v>
      </c>
      <c r="E52" s="74">
        <v>758425</v>
      </c>
      <c r="F52" s="74">
        <v>6450</v>
      </c>
      <c r="G52" s="104">
        <f t="shared" si="1"/>
        <v>0.99149553350693875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102</v>
      </c>
      <c r="B54" s="28"/>
      <c r="C54" s="14"/>
      <c r="D54" s="73">
        <v>592</v>
      </c>
      <c r="E54" s="74">
        <v>30448207.02</v>
      </c>
      <c r="F54" s="74">
        <v>3544117.39</v>
      </c>
      <c r="G54" s="104">
        <f>1-(+F54/E54)</f>
        <v>0.88360177045328037</v>
      </c>
      <c r="H54" s="15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21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33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6"/>
      <c r="D61" s="81">
        <f>SUM(D44:D57)</f>
        <v>863</v>
      </c>
      <c r="E61" s="82">
        <f>SUM(E44:E60)</f>
        <v>49119685.870000005</v>
      </c>
      <c r="F61" s="82">
        <f>SUM(F44:F60)</f>
        <v>4814628.37</v>
      </c>
      <c r="G61" s="110">
        <f>1-(+F61/E61)</f>
        <v>0.9019816946154261</v>
      </c>
      <c r="H61" s="2"/>
    </row>
    <row r="62" spans="1:8" ht="18" x14ac:dyDescent="0.25">
      <c r="A62" s="38"/>
      <c r="B62" s="39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40"/>
      <c r="C63" s="40"/>
      <c r="D63" s="36"/>
      <c r="E63" s="36"/>
      <c r="F63" s="37">
        <f>F61+F39</f>
        <v>5349459.87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50</v>
      </c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7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120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100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83425</v>
      </c>
      <c r="F17" s="74">
        <v>25645</v>
      </c>
      <c r="G17" s="75">
        <f>F17/E17</f>
        <v>0.30740185795624814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189992</v>
      </c>
      <c r="F18" s="74">
        <v>67129</v>
      </c>
      <c r="G18" s="75">
        <f>F18/E18</f>
        <v>0.35332540317487054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137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>
        <v>1</v>
      </c>
      <c r="E31" s="74">
        <v>8155</v>
      </c>
      <c r="F31" s="74">
        <v>-986.5</v>
      </c>
      <c r="G31" s="75">
        <f>F31/E31</f>
        <v>-0.12096873083997547</v>
      </c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124</v>
      </c>
      <c r="B33" s="13"/>
      <c r="C33" s="14"/>
      <c r="D33" s="73">
        <v>4</v>
      </c>
      <c r="E33" s="74">
        <v>244594</v>
      </c>
      <c r="F33" s="74">
        <v>70964</v>
      </c>
      <c r="G33" s="75">
        <f>F33/E33</f>
        <v>0.29012976606130975</v>
      </c>
      <c r="H33" s="15"/>
    </row>
    <row r="34" spans="1:8" ht="15.75" x14ac:dyDescent="0.25">
      <c r="A34" s="70" t="s">
        <v>140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</v>
      </c>
      <c r="E39" s="82">
        <f>SUM(E9:E38)</f>
        <v>526166</v>
      </c>
      <c r="F39" s="82">
        <f>SUM(F9:F38)</f>
        <v>162751.5</v>
      </c>
      <c r="G39" s="83">
        <f>F39/E39</f>
        <v>0.30931588129981791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29</v>
      </c>
      <c r="E44" s="74">
        <v>1747747.4</v>
      </c>
      <c r="F44" s="74">
        <v>119620.2</v>
      </c>
      <c r="G44" s="75">
        <f>1-(+F44/E44)</f>
        <v>0.93155750081504918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55</v>
      </c>
      <c r="E46" s="74">
        <v>1797814.25</v>
      </c>
      <c r="F46" s="74">
        <v>141006.22</v>
      </c>
      <c r="G46" s="75">
        <f>1-(+F46/E46)</f>
        <v>0.92156797066215268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30</v>
      </c>
      <c r="E48" s="74">
        <v>1999753.81</v>
      </c>
      <c r="F48" s="74">
        <v>164820.37</v>
      </c>
      <c r="G48" s="75">
        <f>1-(+F48/E48)</f>
        <v>0.91757966946941338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4</v>
      </c>
      <c r="E50" s="74">
        <v>220075</v>
      </c>
      <c r="F50" s="74">
        <v>-4520</v>
      </c>
      <c r="G50" s="75">
        <f>1-(+F50/E50)</f>
        <v>1.0205384528001817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391</v>
      </c>
      <c r="E53" s="113">
        <v>15565548.84</v>
      </c>
      <c r="F53" s="113">
        <v>1975561.37</v>
      </c>
      <c r="G53" s="75">
        <f>1-(+F53/E53)</f>
        <v>0.87308116210311537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509</v>
      </c>
      <c r="E60" s="82">
        <f>SUM(E44:E59)</f>
        <v>21330939.300000001</v>
      </c>
      <c r="F60" s="82">
        <f>SUM(F44:F59)</f>
        <v>2396488.16</v>
      </c>
      <c r="G60" s="83">
        <f>1-(F60/E60)</f>
        <v>0.88765200977342806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2559239.66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7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NOVEMBER 2020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157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>
        <v>1</v>
      </c>
      <c r="E10" s="74">
        <v>18920</v>
      </c>
      <c r="F10" s="74">
        <v>10769.5</v>
      </c>
      <c r="G10" s="75">
        <f>F10/E10</f>
        <v>0.56921247357293869</v>
      </c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330465</v>
      </c>
      <c r="F15" s="74">
        <v>82808</v>
      </c>
      <c r="G15" s="75">
        <f>F15/E15</f>
        <v>0.25058024299093701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101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360516</v>
      </c>
      <c r="F19" s="74">
        <v>91165</v>
      </c>
      <c r="G19" s="75">
        <f>F19/E19</f>
        <v>0.25287365886673546</v>
      </c>
      <c r="H19" s="66"/>
    </row>
    <row r="20" spans="1:8" ht="15.75" x14ac:dyDescent="0.25">
      <c r="A20" s="93" t="s">
        <v>95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96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108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570214</v>
      </c>
      <c r="F24" s="74">
        <v>44794.5</v>
      </c>
      <c r="G24" s="75">
        <f>F24/E24</f>
        <v>7.8557348644543973E-2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27937</v>
      </c>
      <c r="F26" s="74">
        <v>27937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>
        <v>6720</v>
      </c>
      <c r="F28" s="74">
        <v>-11280</v>
      </c>
      <c r="G28" s="75">
        <f>F28/E28</f>
        <v>-1.6785714285714286</v>
      </c>
      <c r="H28" s="66"/>
    </row>
    <row r="29" spans="1:8" ht="15.75" x14ac:dyDescent="0.25">
      <c r="A29" s="70" t="s">
        <v>97</v>
      </c>
      <c r="B29" s="13"/>
      <c r="C29" s="14"/>
      <c r="D29" s="73">
        <v>1</v>
      </c>
      <c r="E29" s="74">
        <v>51416</v>
      </c>
      <c r="F29" s="74">
        <v>16256</v>
      </c>
      <c r="G29" s="75">
        <f>F29/E29</f>
        <v>0.31616617395363311</v>
      </c>
      <c r="H29" s="66"/>
    </row>
    <row r="30" spans="1:8" ht="15.75" x14ac:dyDescent="0.25">
      <c r="A30" s="70" t="s">
        <v>124</v>
      </c>
      <c r="B30" s="13"/>
      <c r="C30" s="14"/>
      <c r="D30" s="73">
        <v>10</v>
      </c>
      <c r="E30" s="74">
        <v>790259</v>
      </c>
      <c r="F30" s="74">
        <v>117179.5</v>
      </c>
      <c r="G30" s="75">
        <f>F30/E30</f>
        <v>0.14827986773956386</v>
      </c>
      <c r="H30" s="66"/>
    </row>
    <row r="31" spans="1:8" ht="15.75" x14ac:dyDescent="0.25">
      <c r="A31" s="70" t="s">
        <v>133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99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138</v>
      </c>
      <c r="B34" s="13"/>
      <c r="C34" s="14"/>
      <c r="D34" s="73">
        <v>1</v>
      </c>
      <c r="E34" s="74">
        <v>57084</v>
      </c>
      <c r="F34" s="74">
        <v>22924</v>
      </c>
      <c r="G34" s="75">
        <f>F34/E34</f>
        <v>0.40158363114007428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2213531</v>
      </c>
      <c r="F39" s="82">
        <f>SUM(F9:F38)</f>
        <v>402553.5</v>
      </c>
      <c r="G39" s="83">
        <f>F39/E39</f>
        <v>0.18186033988229666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403946.6</v>
      </c>
      <c r="F44" s="74">
        <v>30827</v>
      </c>
      <c r="G44" s="75">
        <f>1-(+F44/E44)</f>
        <v>0.92368545743422525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119</v>
      </c>
      <c r="E46" s="74">
        <v>3265283</v>
      </c>
      <c r="F46" s="74">
        <v>252518.07</v>
      </c>
      <c r="G46" s="75">
        <f t="shared" ref="G46:G52" si="0">1-(+F46/E46)</f>
        <v>0.92266579343964983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1252153</v>
      </c>
      <c r="F47" s="74">
        <v>62540.25</v>
      </c>
      <c r="G47" s="75">
        <f t="shared" si="0"/>
        <v>0.95005382728787935</v>
      </c>
      <c r="H47" s="66"/>
    </row>
    <row r="48" spans="1:8" ht="15.75" x14ac:dyDescent="0.25">
      <c r="A48" s="27" t="s">
        <v>37</v>
      </c>
      <c r="B48" s="28"/>
      <c r="C48" s="14"/>
      <c r="D48" s="73">
        <v>109</v>
      </c>
      <c r="E48" s="74">
        <v>3542799</v>
      </c>
      <c r="F48" s="74">
        <v>363857.81</v>
      </c>
      <c r="G48" s="75">
        <f t="shared" si="0"/>
        <v>0.89729651329358506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1424130</v>
      </c>
      <c r="F50" s="74">
        <v>153255</v>
      </c>
      <c r="G50" s="75">
        <f t="shared" si="0"/>
        <v>0.89238693096838073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558350</v>
      </c>
      <c r="F51" s="74">
        <v>21200</v>
      </c>
      <c r="G51" s="75">
        <f t="shared" si="0"/>
        <v>0.96203098414972688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789350</v>
      </c>
      <c r="F52" s="74">
        <v>-14175</v>
      </c>
      <c r="G52" s="75">
        <f t="shared" si="0"/>
        <v>1.0179578133907645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552</v>
      </c>
      <c r="E54" s="74">
        <v>28623786.800000001</v>
      </c>
      <c r="F54" s="74">
        <v>3181749.45</v>
      </c>
      <c r="G54" s="75">
        <f>1-(+F54/E54)</f>
        <v>0.88884246964835556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834711.99</v>
      </c>
      <c r="F55" s="74">
        <v>41515.47</v>
      </c>
      <c r="G55" s="75">
        <f>1-(+F55/E55)</f>
        <v>0.95026371910627516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843</v>
      </c>
      <c r="E61" s="82">
        <f>SUM(E44:E60)</f>
        <v>40694510.390000001</v>
      </c>
      <c r="F61" s="82">
        <f>SUM(F44:F60)</f>
        <v>4093288.0500000003</v>
      </c>
      <c r="G61" s="83">
        <f>1-(F61/E61)</f>
        <v>0.89941424504751244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4495841.5500000007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A5" sqref="A5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85</v>
      </c>
      <c r="B3" s="36"/>
      <c r="C3" s="21"/>
      <c r="D3" s="21"/>
    </row>
    <row r="4" spans="1:4" ht="23.25" x14ac:dyDescent="0.35">
      <c r="A4" s="56" t="str">
        <f>ARG!$A$3</f>
        <v>MONTH ENDED:   NOVEMBER 2020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86</v>
      </c>
      <c r="B6" s="126">
        <f>+ARG!$D$39+CARUTHERSVILLE!$D$39+HOLLYWOOD!$D$40+HARKC!$D$40+CASINOKC!$D$39+AMERKC!$D$39+LAGRANGE!$D$39+AMERSC!$D$39+RIVERCITY!$D$39+LUMIERE!$D$39+ISLEBV!$D$39+STJO!$D$39+CAPE!$D$39</f>
        <v>453</v>
      </c>
      <c r="C6" s="58"/>
      <c r="D6" s="21"/>
    </row>
    <row r="7" spans="1:4" ht="21.75" thickTop="1" thickBot="1" x14ac:dyDescent="0.35">
      <c r="A7" s="127" t="s">
        <v>87</v>
      </c>
      <c r="B7" s="135">
        <f>+ARG!$E$39+CARUTHERSVILLE!$E$39+HOLLYWOOD!$E$40+HARKC!$E$40+CASINOKC!$E$39+AMERKC!$E$39+LAGRANGE!$E$39+AMERSC!$E$39+RIVERCITY!$E$39+LUMIERE!$E$39+ISLEBV!$E$39+STJO!$E$39+CAPE!$E$39</f>
        <v>78590011</v>
      </c>
      <c r="C7" s="58"/>
      <c r="D7" s="21"/>
    </row>
    <row r="8" spans="1:4" ht="21" thickTop="1" x14ac:dyDescent="0.3">
      <c r="A8" s="127" t="s">
        <v>88</v>
      </c>
      <c r="B8" s="135">
        <f>+ARG!$F$39+CARUTHERSVILLE!$F$39+HOLLYWOOD!$F$40+HARKC!$F$40+CASINOKC!$F$39+AMERKC!$F$39+LAGRANGE!$F$39+AMERSC!$F$39+RIVERCITY!$F$39+LUMIERE!$F$39+ISLEBV!$F$39+STJO!$F$39+CAPE!$F$39</f>
        <v>15757367.789999999</v>
      </c>
      <c r="C8" s="58"/>
      <c r="D8" s="21"/>
    </row>
    <row r="9" spans="1:4" ht="20.25" x14ac:dyDescent="0.3">
      <c r="A9" s="127" t="s">
        <v>89</v>
      </c>
      <c r="B9" s="115">
        <f>B8/B7</f>
        <v>0.20050089813576943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154</v>
      </c>
      <c r="B11" s="126">
        <f>+LUMIERE!$D$51</f>
        <v>14</v>
      </c>
      <c r="C11" s="58"/>
      <c r="D11" s="21"/>
    </row>
    <row r="12" spans="1:4" ht="21.75" thickTop="1" thickBot="1" x14ac:dyDescent="0.35">
      <c r="A12" s="127" t="s">
        <v>155</v>
      </c>
      <c r="B12" s="135">
        <f>+LUMIERE!$E$51</f>
        <v>1486394.5</v>
      </c>
      <c r="C12" s="58"/>
      <c r="D12" s="21"/>
    </row>
    <row r="13" spans="1:4" ht="21" thickTop="1" x14ac:dyDescent="0.3">
      <c r="A13" s="127" t="s">
        <v>156</v>
      </c>
      <c r="B13" s="135">
        <f>+LUMIERE!$F$51</f>
        <v>81702.080000000002</v>
      </c>
      <c r="C13" s="58"/>
      <c r="D13" s="21"/>
    </row>
    <row r="14" spans="1:4" ht="20.25" x14ac:dyDescent="0.3">
      <c r="A14" s="127" t="s">
        <v>93</v>
      </c>
      <c r="B14" s="115">
        <f>1-(B13/B12)</f>
        <v>0.94503338111113844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90</v>
      </c>
      <c r="B16" s="126">
        <f>+ARG!$D$60+CARUTHERSVILLE!$D$60+HOLLYWOOD!$D$62+HARKC!$D$62+CASINOKC!$D$62+AMERKC!$D$62+LAGRANGE!$D$60+AMERSC!$D$61+RIVERCITY!$D$61+LUMIERE!$D$73+ISLEBV!$D$61+STJO!$D$60+CAPE!$D$61</f>
        <v>15267</v>
      </c>
      <c r="C16" s="58"/>
      <c r="D16" s="21"/>
    </row>
    <row r="17" spans="1:4" ht="21.75" thickTop="1" thickBot="1" x14ac:dyDescent="0.35">
      <c r="A17" s="127" t="s">
        <v>91</v>
      </c>
      <c r="B17" s="135">
        <f>+ARG!$E$60+CARUTHERSVILLE!$E$60+HOLLYWOOD!$E$62+HARKC!$E$62+CASINOKC!$E$62+AMERKC!$E$62+LAGRANGE!$E$60+AMERSC!$E$61+RIVERCITY!$E$61+LUMIERE!$E$73+ISLEBV!$E$61+STJO!$E$60+CAPE!$E$61</f>
        <v>1054217824.9200001</v>
      </c>
      <c r="C17" s="58"/>
      <c r="D17" s="21"/>
    </row>
    <row r="18" spans="1:4" ht="21" thickTop="1" x14ac:dyDescent="0.3">
      <c r="A18" s="127" t="s">
        <v>92</v>
      </c>
      <c r="B18" s="135">
        <f>+ARG!$F$60+CARUTHERSVILLE!$F$60+HOLLYWOOD!$F$62+HARKC!$F$62+CASINOKC!$F$62+AMERKC!$F$62+LAGRANGE!$F$60+AMERSC!$F$61+RIVERCITY!$F$61+LUMIERE!$F$73+ISLEBV!$F$61+STJO!$F$60+CAPE!$F$61</f>
        <v>102068000.52</v>
      </c>
      <c r="C18" s="21"/>
      <c r="D18" s="21"/>
    </row>
    <row r="19" spans="1:4" ht="20.25" x14ac:dyDescent="0.3">
      <c r="A19" s="127" t="s">
        <v>93</v>
      </c>
      <c r="B19" s="115">
        <f>1-(B18/B17)</f>
        <v>0.90318129886701026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94</v>
      </c>
      <c r="B21" s="128">
        <f>B18+B8+B13</f>
        <v>117907070.39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8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147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158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110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122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129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296174</v>
      </c>
      <c r="F18" s="74">
        <v>71925</v>
      </c>
      <c r="G18" s="75">
        <f>F18/E18</f>
        <v>0.24284711014471222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20600</v>
      </c>
      <c r="F29" s="74">
        <v>8132</v>
      </c>
      <c r="G29" s="75">
        <f>F29/E29</f>
        <v>0.39475728155339807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194949</v>
      </c>
      <c r="F30" s="74">
        <v>77143</v>
      </c>
      <c r="G30" s="75">
        <f>F30/E30</f>
        <v>0.39570862122914197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124</v>
      </c>
      <c r="B32" s="13"/>
      <c r="C32" s="14"/>
      <c r="D32" s="73">
        <v>4</v>
      </c>
      <c r="E32" s="74">
        <v>518151</v>
      </c>
      <c r="F32" s="74">
        <v>144658</v>
      </c>
      <c r="G32" s="75">
        <f>F32/E32</f>
        <v>0.27918116533597348</v>
      </c>
      <c r="H32" s="15"/>
    </row>
    <row r="33" spans="1:8" ht="15.75" x14ac:dyDescent="0.25">
      <c r="A33" s="70" t="s">
        <v>101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3110</v>
      </c>
      <c r="F34" s="74">
        <v>1000</v>
      </c>
      <c r="G34" s="75">
        <f>F34/E34</f>
        <v>0.32154340836012862</v>
      </c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1032984</v>
      </c>
      <c r="F39" s="82">
        <f>SUM(F9:F38)</f>
        <v>302858</v>
      </c>
      <c r="G39" s="83">
        <f>F39/E39</f>
        <v>0.29318750338824223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26</v>
      </c>
      <c r="E44" s="74">
        <v>412741.47</v>
      </c>
      <c r="F44" s="74">
        <v>42552.35</v>
      </c>
      <c r="G44" s="75">
        <f>1-(+F44/E44)</f>
        <v>0.89690313890678341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38</v>
      </c>
      <c r="E46" s="74">
        <v>1017762.75</v>
      </c>
      <c r="F46" s="74">
        <v>77362.89</v>
      </c>
      <c r="G46" s="75">
        <f>1-(+F46/E46)</f>
        <v>0.92398730450687061</v>
      </c>
      <c r="H46" s="15"/>
    </row>
    <row r="47" spans="1:8" ht="15.75" x14ac:dyDescent="0.25">
      <c r="A47" s="27" t="s">
        <v>36</v>
      </c>
      <c r="B47" s="28"/>
      <c r="C47" s="14"/>
      <c r="D47" s="73">
        <v>12</v>
      </c>
      <c r="E47" s="74">
        <v>442969</v>
      </c>
      <c r="F47" s="74">
        <v>37105</v>
      </c>
      <c r="G47" s="75">
        <f>1-(+F47/E47)</f>
        <v>0.91623567337669232</v>
      </c>
      <c r="H47" s="15"/>
    </row>
    <row r="48" spans="1:8" ht="15.75" x14ac:dyDescent="0.25">
      <c r="A48" s="27" t="s">
        <v>37</v>
      </c>
      <c r="B48" s="28"/>
      <c r="C48" s="14"/>
      <c r="D48" s="73">
        <v>46</v>
      </c>
      <c r="E48" s="74">
        <v>1869502</v>
      </c>
      <c r="F48" s="74">
        <v>182593.84</v>
      </c>
      <c r="G48" s="75">
        <f>1-(+F48/E48)</f>
        <v>0.90233022484062597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674345</v>
      </c>
      <c r="F50" s="74">
        <v>48800</v>
      </c>
      <c r="G50" s="75">
        <f>1-(+F50/E50)</f>
        <v>0.92763348137822632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397</v>
      </c>
      <c r="E53" s="74">
        <v>21397073.969999999</v>
      </c>
      <c r="F53" s="74">
        <v>2356750.54</v>
      </c>
      <c r="G53" s="75">
        <f>1-(+F53/E53)</f>
        <v>0.88985641011923833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522</v>
      </c>
      <c r="E60" s="82">
        <f>SUM(E44:E59)</f>
        <v>25814394.189999998</v>
      </c>
      <c r="F60" s="82">
        <f>SUM(F44:F59)</f>
        <v>2745164.62</v>
      </c>
      <c r="G60" s="83">
        <f>1-(F60/E60)</f>
        <v>0.89365760049238641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3048022.62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7.8867187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104</v>
      </c>
      <c r="B9" s="13"/>
      <c r="C9" s="14"/>
      <c r="D9" s="73">
        <v>5</v>
      </c>
      <c r="E9" s="74">
        <v>922762</v>
      </c>
      <c r="F9" s="74">
        <v>93575</v>
      </c>
      <c r="G9" s="75">
        <f>F9/E9</f>
        <v>0.10140751353003266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107</v>
      </c>
      <c r="B11" s="13"/>
      <c r="C11" s="14"/>
      <c r="D11" s="73">
        <v>1</v>
      </c>
      <c r="E11" s="74">
        <v>894921</v>
      </c>
      <c r="F11" s="74">
        <v>219466</v>
      </c>
      <c r="G11" s="75">
        <f>F11/E11</f>
        <v>0.24523505426735992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74">
        <v>31077</v>
      </c>
      <c r="F12" s="74">
        <v>11341</v>
      </c>
      <c r="G12" s="75">
        <f>F12/E12</f>
        <v>0.364932265019146</v>
      </c>
      <c r="H12" s="15"/>
    </row>
    <row r="13" spans="1:8" ht="15.75" x14ac:dyDescent="0.25">
      <c r="A13" s="93" t="s">
        <v>111</v>
      </c>
      <c r="B13" s="13"/>
      <c r="C13" s="14"/>
      <c r="D13" s="73">
        <v>3</v>
      </c>
      <c r="E13" s="74">
        <v>457643</v>
      </c>
      <c r="F13" s="74">
        <v>156219.95000000001</v>
      </c>
      <c r="G13" s="75">
        <f>F13/E13</f>
        <v>0.34135767399479511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969017</v>
      </c>
      <c r="F17" s="74">
        <v>314122</v>
      </c>
      <c r="G17" s="75">
        <f t="shared" ref="G17:G25" si="0">F17/E17</f>
        <v>0.32416562351331296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838533</v>
      </c>
      <c r="F18" s="74">
        <v>129958</v>
      </c>
      <c r="G18" s="75">
        <f t="shared" si="0"/>
        <v>0.15498257075153871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>
        <v>1</v>
      </c>
      <c r="E20" s="74">
        <v>16322</v>
      </c>
      <c r="F20" s="74">
        <v>6970</v>
      </c>
      <c r="G20" s="75">
        <f t="shared" si="0"/>
        <v>0.42703100110280601</v>
      </c>
      <c r="H20" s="15"/>
    </row>
    <row r="21" spans="1:8" ht="15.75" x14ac:dyDescent="0.25">
      <c r="A21" s="93" t="s">
        <v>121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74">
        <v>3032500</v>
      </c>
      <c r="F22" s="74">
        <v>628762</v>
      </c>
      <c r="G22" s="75">
        <f t="shared" si="0"/>
        <v>0.2073411376751855</v>
      </c>
      <c r="H22" s="15"/>
    </row>
    <row r="23" spans="1:8" ht="15.75" x14ac:dyDescent="0.25">
      <c r="A23" s="93" t="s">
        <v>56</v>
      </c>
      <c r="B23" s="13"/>
      <c r="C23" s="14"/>
      <c r="D23" s="73">
        <v>4</v>
      </c>
      <c r="E23" s="74">
        <v>698820</v>
      </c>
      <c r="F23" s="74">
        <v>60911.5</v>
      </c>
      <c r="G23" s="75">
        <f t="shared" si="0"/>
        <v>8.7163361094416303E-2</v>
      </c>
      <c r="H23" s="15"/>
    </row>
    <row r="24" spans="1:8" ht="15.75" x14ac:dyDescent="0.25">
      <c r="A24" s="94" t="s">
        <v>20</v>
      </c>
      <c r="B24" s="13"/>
      <c r="C24" s="14"/>
      <c r="D24" s="73">
        <v>6</v>
      </c>
      <c r="E24" s="74">
        <v>645807</v>
      </c>
      <c r="F24" s="74">
        <v>91592</v>
      </c>
      <c r="G24" s="75">
        <f t="shared" si="0"/>
        <v>0.14182565379439988</v>
      </c>
      <c r="H24" s="15"/>
    </row>
    <row r="25" spans="1:8" ht="15.75" x14ac:dyDescent="0.25">
      <c r="A25" s="94" t="s">
        <v>21</v>
      </c>
      <c r="B25" s="13"/>
      <c r="C25" s="14"/>
      <c r="D25" s="73">
        <v>20</v>
      </c>
      <c r="E25" s="74">
        <v>164266</v>
      </c>
      <c r="F25" s="74">
        <v>164266</v>
      </c>
      <c r="G25" s="75">
        <f t="shared" si="0"/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74">
        <v>52342</v>
      </c>
      <c r="F27" s="74">
        <v>-6858</v>
      </c>
      <c r="G27" s="75">
        <f>F27/E27</f>
        <v>-0.13102288792938749</v>
      </c>
      <c r="H27" s="15"/>
    </row>
    <row r="28" spans="1:8" ht="15.75" x14ac:dyDescent="0.25">
      <c r="A28" s="93" t="s">
        <v>131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74">
        <v>190524</v>
      </c>
      <c r="F29" s="74">
        <v>81445</v>
      </c>
      <c r="G29" s="75">
        <f>F29/E29</f>
        <v>0.42747895278285153</v>
      </c>
      <c r="H29" s="15"/>
    </row>
    <row r="30" spans="1:8" ht="15.75" x14ac:dyDescent="0.25">
      <c r="A30" s="70" t="s">
        <v>125</v>
      </c>
      <c r="B30" s="13"/>
      <c r="C30" s="14"/>
      <c r="D30" s="73">
        <v>2</v>
      </c>
      <c r="E30" s="74">
        <v>11496</v>
      </c>
      <c r="F30" s="74">
        <v>5884</v>
      </c>
      <c r="G30" s="75">
        <f>F30/E30</f>
        <v>0.51183020180932504</v>
      </c>
      <c r="H30" s="15"/>
    </row>
    <row r="31" spans="1:8" ht="15.75" x14ac:dyDescent="0.25">
      <c r="A31" s="70" t="s">
        <v>132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134</v>
      </c>
      <c r="B32" s="13"/>
      <c r="C32" s="14"/>
      <c r="D32" s="73"/>
      <c r="E32" s="76"/>
      <c r="F32" s="74"/>
      <c r="G32" s="75"/>
      <c r="H32" s="15"/>
    </row>
    <row r="33" spans="1:8" ht="15.75" x14ac:dyDescent="0.25">
      <c r="A33" s="70" t="s">
        <v>58</v>
      </c>
      <c r="B33" s="13"/>
      <c r="C33" s="14"/>
      <c r="D33" s="73">
        <v>24</v>
      </c>
      <c r="E33" s="76">
        <v>1304572</v>
      </c>
      <c r="F33" s="76">
        <v>23642.5</v>
      </c>
      <c r="G33" s="75">
        <f>F33/E33</f>
        <v>1.8122801961102952E-2</v>
      </c>
      <c r="H33" s="15"/>
    </row>
    <row r="34" spans="1:8" ht="15.75" x14ac:dyDescent="0.25">
      <c r="A34" s="93" t="s">
        <v>59</v>
      </c>
      <c r="B34" s="13"/>
      <c r="C34" s="14"/>
      <c r="D34" s="73"/>
      <c r="E34" s="74"/>
      <c r="F34" s="74"/>
      <c r="G34" s="75"/>
      <c r="H34" s="15"/>
    </row>
    <row r="35" spans="1:8" ht="15.75" x14ac:dyDescent="0.25">
      <c r="A35" s="93" t="s">
        <v>101</v>
      </c>
      <c r="B35" s="13"/>
      <c r="C35" s="14"/>
      <c r="D35" s="73">
        <v>2</v>
      </c>
      <c r="E35" s="74">
        <v>191481</v>
      </c>
      <c r="F35" s="74">
        <v>48010.5</v>
      </c>
      <c r="G35" s="75">
        <f>F35/E35</f>
        <v>0.25073244865025773</v>
      </c>
      <c r="H35" s="15"/>
    </row>
    <row r="36" spans="1:8" x14ac:dyDescent="0.2">
      <c r="A36" s="16" t="s">
        <v>28</v>
      </c>
      <c r="B36" s="13"/>
      <c r="C36" s="14"/>
      <c r="D36" s="77"/>
      <c r="E36" s="78">
        <v>162350</v>
      </c>
      <c r="F36" s="74">
        <v>31370</v>
      </c>
      <c r="G36" s="79"/>
      <c r="H36" s="15"/>
    </row>
    <row r="37" spans="1:8" x14ac:dyDescent="0.2">
      <c r="A37" s="16" t="s">
        <v>29</v>
      </c>
      <c r="B37" s="13"/>
      <c r="C37" s="14"/>
      <c r="D37" s="77"/>
      <c r="E37" s="78"/>
      <c r="F37" s="74"/>
      <c r="G37" s="79"/>
      <c r="H37" s="15"/>
    </row>
    <row r="38" spans="1:8" x14ac:dyDescent="0.2">
      <c r="A38" s="16" t="s">
        <v>30</v>
      </c>
      <c r="B38" s="13"/>
      <c r="C38" s="14"/>
      <c r="D38" s="77"/>
      <c r="E38" s="78"/>
      <c r="F38" s="76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82</v>
      </c>
      <c r="E40" s="82">
        <f>SUM(E9:E39)</f>
        <v>10584433</v>
      </c>
      <c r="F40" s="82">
        <f>SUM(F9:F39)</f>
        <v>2060677.45</v>
      </c>
      <c r="G40" s="83">
        <f>F40/E40</f>
        <v>0.19468945100790944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144</v>
      </c>
      <c r="F43" s="25" t="s">
        <v>144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145</v>
      </c>
      <c r="F44" s="88" t="s">
        <v>8</v>
      </c>
      <c r="G44" s="88" t="s">
        <v>146</v>
      </c>
      <c r="H44" s="15"/>
    </row>
    <row r="45" spans="1:8" ht="15.75" x14ac:dyDescent="0.25">
      <c r="A45" s="27" t="s">
        <v>33</v>
      </c>
      <c r="B45" s="28"/>
      <c r="C45" s="14"/>
      <c r="D45" s="73">
        <v>127</v>
      </c>
      <c r="E45" s="74">
        <v>20635471.68</v>
      </c>
      <c r="F45" s="74">
        <v>1015343.08</v>
      </c>
      <c r="G45" s="75">
        <f t="shared" ref="G45:G51" si="1">1-(+F45/E45)</f>
        <v>0.95079622623872095</v>
      </c>
      <c r="H45" s="15"/>
    </row>
    <row r="46" spans="1:8" ht="15.75" x14ac:dyDescent="0.25">
      <c r="A46" s="27" t="s">
        <v>34</v>
      </c>
      <c r="B46" s="28"/>
      <c r="C46" s="14"/>
      <c r="D46" s="73">
        <v>3</v>
      </c>
      <c r="E46" s="74">
        <v>1733459.45</v>
      </c>
      <c r="F46" s="74">
        <v>190068.55</v>
      </c>
      <c r="G46" s="75">
        <f t="shared" si="1"/>
        <v>0.89035304517795322</v>
      </c>
      <c r="H46" s="15"/>
    </row>
    <row r="47" spans="1:8" ht="15.75" x14ac:dyDescent="0.25">
      <c r="A47" s="27" t="s">
        <v>35</v>
      </c>
      <c r="B47" s="28"/>
      <c r="C47" s="14"/>
      <c r="D47" s="73">
        <v>161</v>
      </c>
      <c r="E47" s="74">
        <v>16763126.25</v>
      </c>
      <c r="F47" s="74">
        <v>984384.96</v>
      </c>
      <c r="G47" s="75">
        <f t="shared" si="1"/>
        <v>0.94127676751226519</v>
      </c>
      <c r="H47" s="15"/>
    </row>
    <row r="48" spans="1:8" ht="15.75" x14ac:dyDescent="0.25">
      <c r="A48" s="27" t="s">
        <v>36</v>
      </c>
      <c r="B48" s="28"/>
      <c r="C48" s="14"/>
      <c r="D48" s="73">
        <v>15</v>
      </c>
      <c r="E48" s="74">
        <v>504587.5</v>
      </c>
      <c r="F48" s="74">
        <v>53189</v>
      </c>
      <c r="G48" s="75">
        <f t="shared" si="1"/>
        <v>0.89458914459831052</v>
      </c>
      <c r="H48" s="15"/>
    </row>
    <row r="49" spans="1:8" ht="15.75" x14ac:dyDescent="0.25">
      <c r="A49" s="27" t="s">
        <v>37</v>
      </c>
      <c r="B49" s="28"/>
      <c r="C49" s="14"/>
      <c r="D49" s="73">
        <v>103</v>
      </c>
      <c r="E49" s="74">
        <v>9220143.5600000005</v>
      </c>
      <c r="F49" s="74">
        <v>482318.74</v>
      </c>
      <c r="G49" s="75">
        <f t="shared" si="1"/>
        <v>0.94768858674907663</v>
      </c>
      <c r="H49" s="15"/>
    </row>
    <row r="50" spans="1:8" ht="15.75" x14ac:dyDescent="0.25">
      <c r="A50" s="27" t="s">
        <v>38</v>
      </c>
      <c r="B50" s="28"/>
      <c r="C50" s="14"/>
      <c r="D50" s="73">
        <v>2</v>
      </c>
      <c r="E50" s="74">
        <v>239053</v>
      </c>
      <c r="F50" s="74">
        <v>31638</v>
      </c>
      <c r="G50" s="75">
        <f t="shared" si="1"/>
        <v>0.86765277992746381</v>
      </c>
      <c r="H50" s="15"/>
    </row>
    <row r="51" spans="1:8" ht="15.75" x14ac:dyDescent="0.25">
      <c r="A51" s="27" t="s">
        <v>39</v>
      </c>
      <c r="B51" s="28"/>
      <c r="C51" s="14"/>
      <c r="D51" s="73">
        <v>19</v>
      </c>
      <c r="E51" s="74">
        <v>1363625</v>
      </c>
      <c r="F51" s="74">
        <v>130630</v>
      </c>
      <c r="G51" s="75">
        <f t="shared" si="1"/>
        <v>0.90420386836556976</v>
      </c>
      <c r="H51" s="15"/>
    </row>
    <row r="52" spans="1:8" ht="15.75" x14ac:dyDescent="0.25">
      <c r="A52" s="27" t="s">
        <v>40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41</v>
      </c>
      <c r="B53" s="28"/>
      <c r="C53" s="14"/>
      <c r="D53" s="73">
        <v>4</v>
      </c>
      <c r="E53" s="74">
        <v>369325</v>
      </c>
      <c r="F53" s="74">
        <v>37300</v>
      </c>
      <c r="G53" s="75">
        <f>1-(+F53/E53)</f>
        <v>0.89900494144723486</v>
      </c>
      <c r="H53" s="15"/>
    </row>
    <row r="54" spans="1:8" ht="15.75" x14ac:dyDescent="0.25">
      <c r="A54" s="29" t="s">
        <v>60</v>
      </c>
      <c r="B54" s="30"/>
      <c r="C54" s="14"/>
      <c r="D54" s="73">
        <v>2</v>
      </c>
      <c r="E54" s="74">
        <v>118700</v>
      </c>
      <c r="F54" s="74">
        <v>29900</v>
      </c>
      <c r="G54" s="75">
        <f>1-(+F54/E54)</f>
        <v>0.74810446503791073</v>
      </c>
      <c r="H54" s="15"/>
    </row>
    <row r="55" spans="1:8" ht="15.75" x14ac:dyDescent="0.25">
      <c r="A55" s="27" t="s">
        <v>61</v>
      </c>
      <c r="B55" s="30"/>
      <c r="C55" s="14"/>
      <c r="D55" s="73">
        <v>917</v>
      </c>
      <c r="E55" s="74">
        <v>74938225.75</v>
      </c>
      <c r="F55" s="74">
        <v>8554064.4100000001</v>
      </c>
      <c r="G55" s="75">
        <f>1-(+F55/E55)</f>
        <v>0.88585178893163219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78"/>
      <c r="F60" s="76"/>
      <c r="G60" s="79"/>
      <c r="H60" s="15"/>
    </row>
    <row r="61" spans="1:8" ht="15.75" x14ac:dyDescent="0.25">
      <c r="A61" s="32"/>
      <c r="B61" s="18"/>
      <c r="C61" s="21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33"/>
      <c r="D62" s="81">
        <f>SUM(D45:D58)</f>
        <v>1353</v>
      </c>
      <c r="E62" s="82">
        <f>SUM(E45:E61)</f>
        <v>125885717.19</v>
      </c>
      <c r="F62" s="82">
        <f>SUM(F45:F61)</f>
        <v>11508836.74</v>
      </c>
      <c r="G62" s="83">
        <f>1-(+F62/E62)</f>
        <v>0.90857710471927766</v>
      </c>
      <c r="H62" s="2"/>
    </row>
    <row r="63" spans="1:8" ht="18" x14ac:dyDescent="0.25">
      <c r="A63" s="33"/>
      <c r="B63" s="33"/>
      <c r="C63" s="36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13569514.189999999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8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104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9</v>
      </c>
      <c r="E10" s="99">
        <v>1905797</v>
      </c>
      <c r="F10" s="74">
        <v>339329.5</v>
      </c>
      <c r="G10" s="100">
        <f>F10/E10</f>
        <v>0.17805123001033163</v>
      </c>
      <c r="H10" s="15"/>
    </row>
    <row r="11" spans="1:8" ht="15.75" x14ac:dyDescent="0.25">
      <c r="A11" s="93" t="s">
        <v>107</v>
      </c>
      <c r="B11" s="13"/>
      <c r="C11" s="14"/>
      <c r="D11" s="73">
        <v>6</v>
      </c>
      <c r="E11" s="99">
        <v>332154</v>
      </c>
      <c r="F11" s="74">
        <v>116891.5</v>
      </c>
      <c r="G11" s="100">
        <f>F11/E11</f>
        <v>0.35191959151477931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99">
        <v>124952</v>
      </c>
      <c r="F12" s="74">
        <v>41415</v>
      </c>
      <c r="G12" s="100">
        <f>F12/E12</f>
        <v>0.33144727575388949</v>
      </c>
      <c r="H12" s="15"/>
    </row>
    <row r="13" spans="1:8" ht="15.75" x14ac:dyDescent="0.25">
      <c r="A13" s="93" t="s">
        <v>111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402158</v>
      </c>
      <c r="F14" s="74">
        <v>118868</v>
      </c>
      <c r="G14" s="100">
        <f>F14/E14</f>
        <v>0.29557537087413405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3</v>
      </c>
      <c r="E17" s="99">
        <v>1137158</v>
      </c>
      <c r="F17" s="74">
        <v>270846</v>
      </c>
      <c r="G17" s="75">
        <f t="shared" ref="G17:G23" si="0">F17/E17</f>
        <v>0.23817798406202129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1199499</v>
      </c>
      <c r="F18" s="74">
        <v>376944.5</v>
      </c>
      <c r="G18" s="100">
        <f t="shared" si="0"/>
        <v>0.31425161671664587</v>
      </c>
      <c r="H18" s="15"/>
    </row>
    <row r="19" spans="1:8" ht="15.75" x14ac:dyDescent="0.25">
      <c r="A19" s="93" t="s">
        <v>54</v>
      </c>
      <c r="B19" s="13"/>
      <c r="C19" s="14"/>
      <c r="D19" s="73">
        <v>1</v>
      </c>
      <c r="E19" s="99">
        <v>281574</v>
      </c>
      <c r="F19" s="74">
        <v>44224.5</v>
      </c>
      <c r="G19" s="75">
        <f t="shared" si="0"/>
        <v>0.15706173155191885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121</v>
      </c>
      <c r="B21" s="13"/>
      <c r="C21" s="14"/>
      <c r="D21" s="73"/>
      <c r="E21" s="99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7</v>
      </c>
      <c r="E22" s="99">
        <v>3016842</v>
      </c>
      <c r="F22" s="74">
        <v>239793</v>
      </c>
      <c r="G22" s="75">
        <f t="shared" si="0"/>
        <v>7.9484772487256536E-2</v>
      </c>
      <c r="H22" s="15"/>
    </row>
    <row r="23" spans="1:8" ht="15.75" x14ac:dyDescent="0.25">
      <c r="A23" s="93" t="s">
        <v>56</v>
      </c>
      <c r="B23" s="13"/>
      <c r="C23" s="14"/>
      <c r="D23" s="73">
        <v>3</v>
      </c>
      <c r="E23" s="99">
        <v>1303275</v>
      </c>
      <c r="F23" s="74">
        <v>103665.5</v>
      </c>
      <c r="G23" s="75">
        <f t="shared" si="0"/>
        <v>7.954230688074275E-2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99">
        <v>707454</v>
      </c>
      <c r="F24" s="74">
        <v>174348</v>
      </c>
      <c r="G24" s="75">
        <f>F24/E24</f>
        <v>0.24644429178434216</v>
      </c>
      <c r="H24" s="15"/>
    </row>
    <row r="25" spans="1:8" ht="15.75" x14ac:dyDescent="0.25">
      <c r="A25" s="94" t="s">
        <v>21</v>
      </c>
      <c r="B25" s="13"/>
      <c r="C25" s="14"/>
      <c r="D25" s="73">
        <v>13</v>
      </c>
      <c r="E25" s="99">
        <v>201861</v>
      </c>
      <c r="F25" s="74">
        <v>201861</v>
      </c>
      <c r="G25" s="75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99">
        <v>54362</v>
      </c>
      <c r="F27" s="74">
        <v>23106</v>
      </c>
      <c r="G27" s="75">
        <f>F27/E27</f>
        <v>0.42503954968544205</v>
      </c>
      <c r="H27" s="15"/>
    </row>
    <row r="28" spans="1:8" ht="15.75" x14ac:dyDescent="0.25">
      <c r="A28" s="93" t="s">
        <v>131</v>
      </c>
      <c r="B28" s="13"/>
      <c r="C28" s="14"/>
      <c r="D28" s="73">
        <v>1</v>
      </c>
      <c r="E28" s="99">
        <v>58550</v>
      </c>
      <c r="F28" s="74">
        <v>5002.5</v>
      </c>
      <c r="G28" s="100">
        <f>F28/E28</f>
        <v>8.54397950469684E-2</v>
      </c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99">
        <v>139876</v>
      </c>
      <c r="F29" s="74">
        <v>60345</v>
      </c>
      <c r="G29" s="75">
        <f>F29/E29</f>
        <v>0.43141782721839345</v>
      </c>
      <c r="H29" s="15"/>
    </row>
    <row r="30" spans="1:8" ht="15.75" x14ac:dyDescent="0.25">
      <c r="A30" s="70" t="s">
        <v>125</v>
      </c>
      <c r="B30" s="13"/>
      <c r="C30" s="14"/>
      <c r="D30" s="101"/>
      <c r="E30" s="99"/>
      <c r="F30" s="99"/>
      <c r="G30" s="102"/>
      <c r="H30" s="15"/>
    </row>
    <row r="31" spans="1:8" ht="15.75" x14ac:dyDescent="0.25">
      <c r="A31" s="70" t="s">
        <v>132</v>
      </c>
      <c r="B31" s="13"/>
      <c r="C31" s="14"/>
      <c r="D31" s="73">
        <v>1</v>
      </c>
      <c r="E31" s="103">
        <v>59563</v>
      </c>
      <c r="F31" s="74">
        <v>24429.5</v>
      </c>
      <c r="G31" s="100">
        <f>F31/E31</f>
        <v>0.41014556016318854</v>
      </c>
      <c r="H31" s="15"/>
    </row>
    <row r="32" spans="1:8" ht="15.75" x14ac:dyDescent="0.25">
      <c r="A32" s="70" t="s">
        <v>134</v>
      </c>
      <c r="B32" s="13"/>
      <c r="C32" s="14"/>
      <c r="D32" s="73"/>
      <c r="E32" s="103"/>
      <c r="F32" s="74"/>
      <c r="G32" s="100"/>
      <c r="H32" s="15"/>
    </row>
    <row r="33" spans="1:8" ht="15.75" x14ac:dyDescent="0.25">
      <c r="A33" s="70" t="s">
        <v>58</v>
      </c>
      <c r="B33" s="13"/>
      <c r="C33" s="14"/>
      <c r="D33" s="73">
        <v>7</v>
      </c>
      <c r="E33" s="103">
        <v>958169</v>
      </c>
      <c r="F33" s="76">
        <v>242193.5</v>
      </c>
      <c r="G33" s="100">
        <f>F33/E33</f>
        <v>0.25276699621882986</v>
      </c>
      <c r="H33" s="15"/>
    </row>
    <row r="34" spans="1:8" ht="15.75" x14ac:dyDescent="0.25">
      <c r="A34" s="93" t="s">
        <v>59</v>
      </c>
      <c r="B34" s="13"/>
      <c r="C34" s="14"/>
      <c r="D34" s="73"/>
      <c r="E34" s="99"/>
      <c r="F34" s="74"/>
      <c r="G34" s="100"/>
      <c r="H34" s="15"/>
    </row>
    <row r="35" spans="1:8" ht="15.75" x14ac:dyDescent="0.25">
      <c r="A35" s="93" t="s">
        <v>101</v>
      </c>
      <c r="B35" s="13"/>
      <c r="C35" s="14"/>
      <c r="D35" s="73">
        <v>1</v>
      </c>
      <c r="E35" s="99">
        <v>124648</v>
      </c>
      <c r="F35" s="74">
        <v>53920.5</v>
      </c>
      <c r="G35" s="100">
        <f>F35/E35</f>
        <v>0.4325821513381683</v>
      </c>
      <c r="H35" s="15"/>
    </row>
    <row r="36" spans="1:8" x14ac:dyDescent="0.2">
      <c r="A36" s="16" t="s">
        <v>28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29</v>
      </c>
      <c r="B37" s="13"/>
      <c r="C37" s="14"/>
      <c r="D37" s="77"/>
      <c r="E37" s="103"/>
      <c r="F37" s="76"/>
      <c r="G37" s="79"/>
      <c r="H37" s="15"/>
    </row>
    <row r="38" spans="1:8" x14ac:dyDescent="0.2">
      <c r="A38" s="16" t="s">
        <v>30</v>
      </c>
      <c r="B38" s="13"/>
      <c r="C38" s="14"/>
      <c r="D38" s="77"/>
      <c r="E38" s="99"/>
      <c r="F38" s="74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64</v>
      </c>
      <c r="E40" s="82">
        <f>SUM(E9:E39)</f>
        <v>12007892</v>
      </c>
      <c r="F40" s="82">
        <f>SUM(F9:F39)</f>
        <v>2437183.5</v>
      </c>
      <c r="G40" s="83">
        <f>F40/E40</f>
        <v>0.20296514159187973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144</v>
      </c>
      <c r="F43" s="25" t="s">
        <v>144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145</v>
      </c>
      <c r="F44" s="88" t="s">
        <v>8</v>
      </c>
      <c r="G44" s="88" t="s">
        <v>146</v>
      </c>
      <c r="H44" s="15"/>
    </row>
    <row r="45" spans="1:8" ht="15.75" x14ac:dyDescent="0.25">
      <c r="A45" s="27" t="s">
        <v>33</v>
      </c>
      <c r="B45" s="28"/>
      <c r="C45" s="14"/>
      <c r="D45" s="73">
        <v>72</v>
      </c>
      <c r="E45" s="74">
        <v>8022610.7000000002</v>
      </c>
      <c r="F45" s="74">
        <v>521970.02</v>
      </c>
      <c r="G45" s="75">
        <f>1-(+F45/E45)</f>
        <v>0.93493763570005961</v>
      </c>
      <c r="H45" s="15"/>
    </row>
    <row r="46" spans="1:8" ht="15.75" x14ac:dyDescent="0.25">
      <c r="A46" s="27" t="s">
        <v>34</v>
      </c>
      <c r="B46" s="28"/>
      <c r="C46" s="14"/>
      <c r="D46" s="73">
        <v>8</v>
      </c>
      <c r="E46" s="74">
        <v>2375755.89</v>
      </c>
      <c r="F46" s="74">
        <v>268021.86</v>
      </c>
      <c r="G46" s="75">
        <f t="shared" ref="G46:G55" si="1">1-(+F46/E46)</f>
        <v>0.88718459622549861</v>
      </c>
      <c r="H46" s="15"/>
    </row>
    <row r="47" spans="1:8" ht="15.75" x14ac:dyDescent="0.25">
      <c r="A47" s="27" t="s">
        <v>35</v>
      </c>
      <c r="B47" s="28"/>
      <c r="C47" s="14"/>
      <c r="D47" s="73">
        <v>183</v>
      </c>
      <c r="E47" s="74">
        <v>10831093.65</v>
      </c>
      <c r="F47" s="74">
        <v>732817.87</v>
      </c>
      <c r="G47" s="75">
        <f t="shared" si="1"/>
        <v>0.93234128577588282</v>
      </c>
      <c r="H47" s="15"/>
    </row>
    <row r="48" spans="1:8" ht="15.75" x14ac:dyDescent="0.25">
      <c r="A48" s="27" t="s">
        <v>36</v>
      </c>
      <c r="B48" s="28"/>
      <c r="C48" s="14"/>
      <c r="D48" s="73">
        <v>8</v>
      </c>
      <c r="E48" s="74">
        <v>1383378</v>
      </c>
      <c r="F48" s="74">
        <v>78161.47</v>
      </c>
      <c r="G48" s="75">
        <f t="shared" si="1"/>
        <v>0.94349955688177778</v>
      </c>
      <c r="H48" s="15"/>
    </row>
    <row r="49" spans="1:8" ht="15.75" x14ac:dyDescent="0.25">
      <c r="A49" s="27" t="s">
        <v>37</v>
      </c>
      <c r="B49" s="28"/>
      <c r="C49" s="14"/>
      <c r="D49" s="73">
        <v>124</v>
      </c>
      <c r="E49" s="74">
        <v>12089211.83</v>
      </c>
      <c r="F49" s="74">
        <v>1015598.66</v>
      </c>
      <c r="G49" s="75">
        <f t="shared" si="1"/>
        <v>0.91599132563135832</v>
      </c>
      <c r="H49" s="15"/>
    </row>
    <row r="50" spans="1:8" ht="15.75" x14ac:dyDescent="0.25">
      <c r="A50" s="27" t="s">
        <v>38</v>
      </c>
      <c r="B50" s="28"/>
      <c r="C50" s="14"/>
      <c r="D50" s="73">
        <v>8</v>
      </c>
      <c r="E50" s="74">
        <v>1476046</v>
      </c>
      <c r="F50" s="74">
        <v>44160</v>
      </c>
      <c r="G50" s="75">
        <f t="shared" si="1"/>
        <v>0.97008223320953413</v>
      </c>
      <c r="H50" s="15"/>
    </row>
    <row r="51" spans="1:8" ht="15.75" x14ac:dyDescent="0.25">
      <c r="A51" s="27" t="s">
        <v>39</v>
      </c>
      <c r="B51" s="28"/>
      <c r="C51" s="14"/>
      <c r="D51" s="73">
        <v>9</v>
      </c>
      <c r="E51" s="74">
        <v>1357340</v>
      </c>
      <c r="F51" s="74">
        <v>136285</v>
      </c>
      <c r="G51" s="75">
        <f t="shared" si="1"/>
        <v>0.89959405896827616</v>
      </c>
      <c r="H51" s="15"/>
    </row>
    <row r="52" spans="1:8" ht="15.75" x14ac:dyDescent="0.25">
      <c r="A52" s="27" t="s">
        <v>40</v>
      </c>
      <c r="B52" s="28"/>
      <c r="C52" s="14"/>
      <c r="D52" s="73">
        <v>2</v>
      </c>
      <c r="E52" s="74">
        <v>173500</v>
      </c>
      <c r="F52" s="74">
        <v>20570</v>
      </c>
      <c r="G52" s="75">
        <f t="shared" si="1"/>
        <v>0.88144092219020176</v>
      </c>
      <c r="H52" s="15"/>
    </row>
    <row r="53" spans="1:8" ht="15.75" x14ac:dyDescent="0.25">
      <c r="A53" s="27" t="s">
        <v>41</v>
      </c>
      <c r="B53" s="28"/>
      <c r="C53" s="14"/>
      <c r="D53" s="73">
        <v>2</v>
      </c>
      <c r="E53" s="74">
        <v>420125</v>
      </c>
      <c r="F53" s="74">
        <v>17125</v>
      </c>
      <c r="G53" s="75">
        <f t="shared" si="1"/>
        <v>0.95923832192799763</v>
      </c>
      <c r="H53" s="15"/>
    </row>
    <row r="54" spans="1:8" ht="15.75" x14ac:dyDescent="0.25">
      <c r="A54" s="29" t="s">
        <v>60</v>
      </c>
      <c r="B54" s="30"/>
      <c r="C54" s="14"/>
      <c r="D54" s="73">
        <v>3</v>
      </c>
      <c r="E54" s="74">
        <v>250400</v>
      </c>
      <c r="F54" s="74">
        <v>5700</v>
      </c>
      <c r="G54" s="75">
        <f t="shared" si="1"/>
        <v>0.97723642172523961</v>
      </c>
      <c r="H54" s="15"/>
    </row>
    <row r="55" spans="1:8" ht="15.75" x14ac:dyDescent="0.25">
      <c r="A55" s="27" t="s">
        <v>61</v>
      </c>
      <c r="B55" s="30"/>
      <c r="C55" s="14"/>
      <c r="D55" s="73">
        <v>803</v>
      </c>
      <c r="E55" s="74">
        <v>64481418.920000002</v>
      </c>
      <c r="F55" s="74">
        <v>7227386.2599999998</v>
      </c>
      <c r="G55" s="75">
        <f t="shared" si="1"/>
        <v>0.88791521059785017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21"/>
      <c r="D61" s="77"/>
      <c r="E61" s="97"/>
      <c r="F61" s="80"/>
      <c r="G61" s="79"/>
      <c r="H61" s="2"/>
    </row>
    <row r="62" spans="1:8" ht="18" x14ac:dyDescent="0.25">
      <c r="A62" s="20" t="s">
        <v>45</v>
      </c>
      <c r="B62" s="20"/>
      <c r="C62" s="39"/>
      <c r="D62" s="81">
        <f>SUM(D45:D58)</f>
        <v>1222</v>
      </c>
      <c r="E62" s="82">
        <f>SUM(E45:E61)</f>
        <v>102860879.99000001</v>
      </c>
      <c r="F62" s="82">
        <f>SUM(F45:F61)</f>
        <v>10067796.140000001</v>
      </c>
      <c r="G62" s="83">
        <f>1-(F62/E62)</f>
        <v>0.90212220485592987</v>
      </c>
      <c r="H62" s="2"/>
    </row>
    <row r="63" spans="1:8" ht="18" x14ac:dyDescent="0.25">
      <c r="A63" s="33"/>
      <c r="B63" s="33"/>
      <c r="C63" s="39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12504979.640000001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7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119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74">
        <v>212954</v>
      </c>
      <c r="F10" s="74">
        <v>31322.5</v>
      </c>
      <c r="G10" s="75">
        <f>F10/E10</f>
        <v>0.1470857556091926</v>
      </c>
      <c r="H10" s="15"/>
    </row>
    <row r="11" spans="1:8" ht="15.75" x14ac:dyDescent="0.25">
      <c r="A11" s="93" t="s">
        <v>104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63874</v>
      </c>
      <c r="F12" s="74">
        <v>8306</v>
      </c>
      <c r="G12" s="75">
        <f>F12/E12</f>
        <v>0.13003726085731285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139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115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141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388061</v>
      </c>
      <c r="F18" s="74">
        <v>127221</v>
      </c>
      <c r="G18" s="75">
        <f>F18/E18</f>
        <v>0.3278376337740716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105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132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123</v>
      </c>
      <c r="B23" s="13"/>
      <c r="C23" s="14"/>
      <c r="D23" s="73">
        <v>4</v>
      </c>
      <c r="E23" s="74">
        <v>406336</v>
      </c>
      <c r="F23" s="74">
        <v>96350</v>
      </c>
      <c r="G23" s="75">
        <f>F23/E23</f>
        <v>0.23711903449362104</v>
      </c>
      <c r="H23" s="15"/>
    </row>
    <row r="24" spans="1:8" ht="15.75" x14ac:dyDescent="0.25">
      <c r="A24" s="93" t="s">
        <v>150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9219</v>
      </c>
      <c r="F25" s="74">
        <v>834</v>
      </c>
      <c r="G25" s="75">
        <f>F25/E25</f>
        <v>9.0465343312723726E-2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160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113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101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106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1080444</v>
      </c>
      <c r="F39" s="82">
        <f>SUM(F9:F38)</f>
        <v>264033.5</v>
      </c>
      <c r="G39" s="83">
        <f>F39/E39</f>
        <v>0.24437499768613644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60</v>
      </c>
      <c r="E46" s="74">
        <v>1563198</v>
      </c>
      <c r="F46" s="74">
        <v>150235.93</v>
      </c>
      <c r="G46" s="75">
        <f>1-(+F46/E46)</f>
        <v>0.90389193819337021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949455.5</v>
      </c>
      <c r="F47" s="74">
        <v>61300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45</v>
      </c>
      <c r="E48" s="74">
        <v>2165058</v>
      </c>
      <c r="F48" s="74">
        <v>219308.38</v>
      </c>
      <c r="G48" s="75">
        <f>1-(+F48/E48)</f>
        <v>0.8987055404520341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1008105</v>
      </c>
      <c r="F50" s="74">
        <v>55715</v>
      </c>
      <c r="G50" s="75">
        <f>1-(+F50/E50)</f>
        <v>0.9447329395251487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621</v>
      </c>
      <c r="E54" s="74">
        <v>33280052.579999998</v>
      </c>
      <c r="F54" s="74">
        <v>3978647.22</v>
      </c>
      <c r="G54" s="75">
        <f>1-(+F54/E54)</f>
        <v>0.8804494911648364</v>
      </c>
      <c r="H54" s="15"/>
    </row>
    <row r="55" spans="1:8" ht="15.75" x14ac:dyDescent="0.25">
      <c r="A55" s="27" t="s">
        <v>62</v>
      </c>
      <c r="B55" s="30"/>
      <c r="C55" s="14"/>
      <c r="D55" s="73">
        <v>3</v>
      </c>
      <c r="E55" s="74">
        <v>90245</v>
      </c>
      <c r="F55" s="74">
        <v>10898.9</v>
      </c>
      <c r="G55" s="75">
        <f>1-(+F55/E55)</f>
        <v>0.87922987423125931</v>
      </c>
      <c r="H55" s="15"/>
    </row>
    <row r="56" spans="1:8" ht="15.75" x14ac:dyDescent="0.25">
      <c r="A56" s="72" t="s">
        <v>135</v>
      </c>
      <c r="B56" s="30"/>
      <c r="C56" s="14"/>
      <c r="D56" s="73">
        <v>130</v>
      </c>
      <c r="E56" s="74">
        <v>10278630.369999999</v>
      </c>
      <c r="F56" s="74">
        <v>1022710.38</v>
      </c>
      <c r="G56" s="75">
        <f>1-(+F56/E56)</f>
        <v>0.90050129801486378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884</v>
      </c>
      <c r="E62" s="82">
        <f>SUM(E44:E61)</f>
        <v>49334744.449999996</v>
      </c>
      <c r="F62" s="82">
        <f>SUM(F44:F61)</f>
        <v>5498815.8100000005</v>
      </c>
      <c r="G62" s="83">
        <f>1-(+F62/E62)</f>
        <v>0.88854070551489395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5762849.3100000005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8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119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73">
        <v>6</v>
      </c>
      <c r="E11" s="99">
        <v>1141648</v>
      </c>
      <c r="F11" s="74">
        <v>179953</v>
      </c>
      <c r="G11" s="75">
        <f t="shared" ref="G11:G24" si="0">F11/E11</f>
        <v>0.15762564293022016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24915</v>
      </c>
      <c r="F13" s="74">
        <v>7035</v>
      </c>
      <c r="G13" s="75">
        <f t="shared" si="0"/>
        <v>0.28236002408187838</v>
      </c>
      <c r="H13" s="15"/>
    </row>
    <row r="14" spans="1:8" ht="15.75" x14ac:dyDescent="0.25">
      <c r="A14" s="93" t="s">
        <v>139</v>
      </c>
      <c r="B14" s="13"/>
      <c r="C14" s="14"/>
      <c r="D14" s="73">
        <v>2</v>
      </c>
      <c r="E14" s="99">
        <v>1328258</v>
      </c>
      <c r="F14" s="74">
        <v>139791</v>
      </c>
      <c r="G14" s="75">
        <f t="shared" si="0"/>
        <v>0.10524386075596759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79436</v>
      </c>
      <c r="F15" s="74">
        <v>31039</v>
      </c>
      <c r="G15" s="75">
        <f t="shared" si="0"/>
        <v>0.39074223274082281</v>
      </c>
      <c r="H15" s="15"/>
    </row>
    <row r="16" spans="1:8" ht="15.75" x14ac:dyDescent="0.25">
      <c r="A16" s="93" t="s">
        <v>115</v>
      </c>
      <c r="B16" s="13"/>
      <c r="C16" s="14"/>
      <c r="D16" s="73">
        <v>1</v>
      </c>
      <c r="E16" s="99">
        <v>36103</v>
      </c>
      <c r="F16" s="74">
        <v>2749</v>
      </c>
      <c r="G16" s="75">
        <f t="shared" si="0"/>
        <v>7.6143256793064287E-2</v>
      </c>
      <c r="H16" s="15"/>
    </row>
    <row r="17" spans="1:8" ht="15.75" x14ac:dyDescent="0.25">
      <c r="A17" s="93" t="s">
        <v>141</v>
      </c>
      <c r="B17" s="13"/>
      <c r="C17" s="14"/>
      <c r="D17" s="73">
        <v>2</v>
      </c>
      <c r="E17" s="99">
        <v>443835</v>
      </c>
      <c r="F17" s="74">
        <v>78045.5</v>
      </c>
      <c r="G17" s="75">
        <f t="shared" si="0"/>
        <v>0.17584350039992339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350146</v>
      </c>
      <c r="F18" s="74">
        <v>64724.5</v>
      </c>
      <c r="G18" s="75">
        <f t="shared" si="0"/>
        <v>0.18485003398582306</v>
      </c>
      <c r="H18" s="15"/>
    </row>
    <row r="19" spans="1:8" ht="15.75" x14ac:dyDescent="0.25">
      <c r="A19" s="93" t="s">
        <v>15</v>
      </c>
      <c r="B19" s="13"/>
      <c r="C19" s="14"/>
      <c r="D19" s="73">
        <v>3</v>
      </c>
      <c r="E19" s="99">
        <v>812398</v>
      </c>
      <c r="F19" s="74">
        <v>212536.5</v>
      </c>
      <c r="G19" s="75">
        <f t="shared" si="0"/>
        <v>0.26161622751410024</v>
      </c>
      <c r="H19" s="15"/>
    </row>
    <row r="20" spans="1:8" ht="15.75" x14ac:dyDescent="0.25">
      <c r="A20" s="93" t="s">
        <v>105</v>
      </c>
      <c r="B20" s="13"/>
      <c r="C20" s="14"/>
      <c r="D20" s="73">
        <v>9</v>
      </c>
      <c r="E20" s="99">
        <v>25840</v>
      </c>
      <c r="F20" s="74">
        <v>-7860.5</v>
      </c>
      <c r="G20" s="75">
        <f t="shared" si="0"/>
        <v>-0.30419891640866875</v>
      </c>
      <c r="H20" s="15"/>
    </row>
    <row r="21" spans="1:8" ht="15.75" x14ac:dyDescent="0.25">
      <c r="A21" s="93" t="s">
        <v>132</v>
      </c>
      <c r="B21" s="13"/>
      <c r="C21" s="14"/>
      <c r="D21" s="73">
        <v>1</v>
      </c>
      <c r="E21" s="99">
        <v>187455</v>
      </c>
      <c r="F21" s="74">
        <v>61720</v>
      </c>
      <c r="G21" s="75">
        <f t="shared" si="0"/>
        <v>0.3292523538982689</v>
      </c>
      <c r="H21" s="15"/>
    </row>
    <row r="22" spans="1:8" ht="15.75" x14ac:dyDescent="0.25">
      <c r="A22" s="93" t="s">
        <v>136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123</v>
      </c>
      <c r="B23" s="13"/>
      <c r="C23" s="14"/>
      <c r="D23" s="73">
        <v>6</v>
      </c>
      <c r="E23" s="99">
        <v>1016217</v>
      </c>
      <c r="F23" s="74">
        <v>247636.5</v>
      </c>
      <c r="G23" s="75">
        <f t="shared" si="0"/>
        <v>0.24368466577512479</v>
      </c>
      <c r="H23" s="15"/>
    </row>
    <row r="24" spans="1:8" ht="15.75" x14ac:dyDescent="0.25">
      <c r="A24" s="93" t="s">
        <v>150</v>
      </c>
      <c r="B24" s="13"/>
      <c r="C24" s="14"/>
      <c r="D24" s="73">
        <v>5</v>
      </c>
      <c r="E24" s="99">
        <v>566759</v>
      </c>
      <c r="F24" s="74">
        <v>154565</v>
      </c>
      <c r="G24" s="75">
        <f t="shared" si="0"/>
        <v>0.27271732782364283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473469</v>
      </c>
      <c r="F25" s="74">
        <v>143878</v>
      </c>
      <c r="G25" s="75">
        <f>F25/E25</f>
        <v>0.30388050748834666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160</v>
      </c>
      <c r="B29" s="13"/>
      <c r="C29" s="14"/>
      <c r="D29" s="73">
        <v>1</v>
      </c>
      <c r="E29" s="99">
        <v>51773</v>
      </c>
      <c r="F29" s="74">
        <v>23756</v>
      </c>
      <c r="G29" s="75">
        <f t="shared" ref="G29:G34" si="1">F29/E29</f>
        <v>0.45884920711567806</v>
      </c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16810</v>
      </c>
      <c r="F30" s="74">
        <v>6627</v>
      </c>
      <c r="G30" s="75">
        <f t="shared" si="1"/>
        <v>0.39422962522308153</v>
      </c>
      <c r="H30" s="15"/>
    </row>
    <row r="31" spans="1:8" ht="15.75" x14ac:dyDescent="0.25">
      <c r="A31" s="70" t="s">
        <v>113</v>
      </c>
      <c r="B31" s="13"/>
      <c r="C31" s="14"/>
      <c r="D31" s="73">
        <v>1</v>
      </c>
      <c r="E31" s="99">
        <v>35979</v>
      </c>
      <c r="F31" s="74">
        <v>21239</v>
      </c>
      <c r="G31" s="75">
        <f t="shared" si="1"/>
        <v>0.59031657355679701</v>
      </c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108104</v>
      </c>
      <c r="F32" s="74">
        <v>55718</v>
      </c>
      <c r="G32" s="75">
        <f t="shared" si="1"/>
        <v>0.5154110856212536</v>
      </c>
      <c r="H32" s="15"/>
    </row>
    <row r="33" spans="1:8" ht="15.75" x14ac:dyDescent="0.25">
      <c r="A33" s="70" t="s">
        <v>101</v>
      </c>
      <c r="B33" s="13"/>
      <c r="C33" s="14"/>
      <c r="D33" s="73">
        <v>1</v>
      </c>
      <c r="E33" s="99">
        <v>36275</v>
      </c>
      <c r="F33" s="74">
        <v>4220</v>
      </c>
      <c r="G33" s="75">
        <f t="shared" si="1"/>
        <v>0.11633356305995865</v>
      </c>
      <c r="H33" s="15"/>
    </row>
    <row r="34" spans="1:8" ht="15.75" x14ac:dyDescent="0.25">
      <c r="A34" s="70" t="s">
        <v>106</v>
      </c>
      <c r="B34" s="13"/>
      <c r="C34" s="14"/>
      <c r="D34" s="73">
        <v>7</v>
      </c>
      <c r="E34" s="99">
        <v>1408826</v>
      </c>
      <c r="F34" s="74">
        <v>136851.5</v>
      </c>
      <c r="G34" s="75">
        <f t="shared" si="1"/>
        <v>9.7138681426946982E-2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55</v>
      </c>
      <c r="E39" s="82">
        <f>SUM(E9:E38)</f>
        <v>8144246</v>
      </c>
      <c r="F39" s="82">
        <f>SUM(F9:F38)</f>
        <v>1564224</v>
      </c>
      <c r="G39" s="83">
        <f>F39/E39</f>
        <v>0.19206492534729427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145</v>
      </c>
      <c r="E44" s="74">
        <v>11536505.4</v>
      </c>
      <c r="F44" s="74">
        <v>506257.4</v>
      </c>
      <c r="G44" s="75">
        <f>1-(+F44/E44)</f>
        <v>0.95611691908019214</v>
      </c>
      <c r="H44" s="15"/>
    </row>
    <row r="45" spans="1:8" ht="15.75" x14ac:dyDescent="0.25">
      <c r="A45" s="27" t="s">
        <v>34</v>
      </c>
      <c r="B45" s="28"/>
      <c r="C45" s="14"/>
      <c r="D45" s="73">
        <v>5</v>
      </c>
      <c r="E45" s="74">
        <v>1969490.62</v>
      </c>
      <c r="F45" s="74">
        <v>64825.27</v>
      </c>
      <c r="G45" s="75">
        <f t="shared" ref="G45:G53" si="2">1-(+F45/E45)</f>
        <v>0.96708526085795732</v>
      </c>
      <c r="H45" s="15"/>
    </row>
    <row r="46" spans="1:8" ht="15.75" x14ac:dyDescent="0.25">
      <c r="A46" s="27" t="s">
        <v>35</v>
      </c>
      <c r="B46" s="28"/>
      <c r="C46" s="14"/>
      <c r="D46" s="73">
        <v>244</v>
      </c>
      <c r="E46" s="74">
        <v>5846251.5</v>
      </c>
      <c r="F46" s="74">
        <v>403254.58</v>
      </c>
      <c r="G46" s="75">
        <f t="shared" si="2"/>
        <v>0.93102339507631515</v>
      </c>
      <c r="H46" s="15"/>
    </row>
    <row r="47" spans="1:8" ht="15.75" x14ac:dyDescent="0.25">
      <c r="A47" s="27" t="s">
        <v>36</v>
      </c>
      <c r="B47" s="28"/>
      <c r="C47" s="14"/>
      <c r="D47" s="73">
        <v>24</v>
      </c>
      <c r="E47" s="74">
        <v>1378386.26</v>
      </c>
      <c r="F47" s="74">
        <v>169292.05</v>
      </c>
      <c r="G47" s="75">
        <f t="shared" si="2"/>
        <v>0.87718097973495468</v>
      </c>
      <c r="H47" s="15"/>
    </row>
    <row r="48" spans="1:8" ht="15.75" x14ac:dyDescent="0.25">
      <c r="A48" s="27" t="s">
        <v>37</v>
      </c>
      <c r="B48" s="28"/>
      <c r="C48" s="14"/>
      <c r="D48" s="73">
        <v>123</v>
      </c>
      <c r="E48" s="74">
        <v>13422429.66</v>
      </c>
      <c r="F48" s="74">
        <v>727755.19</v>
      </c>
      <c r="G48" s="75">
        <f t="shared" si="2"/>
        <v>0.94578066650862969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20</v>
      </c>
      <c r="E50" s="74">
        <v>1812100</v>
      </c>
      <c r="F50" s="74">
        <v>159765</v>
      </c>
      <c r="G50" s="75">
        <f t="shared" si="2"/>
        <v>0.91183433585342977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226750</v>
      </c>
      <c r="F51" s="74">
        <v>18140</v>
      </c>
      <c r="G51" s="75">
        <f t="shared" si="2"/>
        <v>0.92</v>
      </c>
      <c r="H51" s="15"/>
    </row>
    <row r="52" spans="1:8" ht="15.75" x14ac:dyDescent="0.25">
      <c r="A52" s="27" t="s">
        <v>41</v>
      </c>
      <c r="B52" s="28"/>
      <c r="C52" s="14"/>
      <c r="D52" s="73">
        <v>3</v>
      </c>
      <c r="E52" s="74">
        <v>216425</v>
      </c>
      <c r="F52" s="74">
        <v>15125</v>
      </c>
      <c r="G52" s="75">
        <f t="shared" si="2"/>
        <v>0.93011435832274458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167000</v>
      </c>
      <c r="F53" s="74">
        <v>18700</v>
      </c>
      <c r="G53" s="75">
        <f t="shared" si="2"/>
        <v>0.88802395209580842</v>
      </c>
      <c r="H53" s="15"/>
    </row>
    <row r="54" spans="1:8" ht="15.75" x14ac:dyDescent="0.25">
      <c r="A54" s="27" t="s">
        <v>61</v>
      </c>
      <c r="B54" s="30"/>
      <c r="C54" s="14"/>
      <c r="D54" s="73">
        <v>1401</v>
      </c>
      <c r="E54" s="74">
        <v>77916523</v>
      </c>
      <c r="F54" s="74">
        <v>8878640.1400000006</v>
      </c>
      <c r="G54" s="75">
        <f>1-(+F54/E54)</f>
        <v>0.88604932820218374</v>
      </c>
      <c r="H54" s="15"/>
    </row>
    <row r="55" spans="1:8" ht="15.75" x14ac:dyDescent="0.25">
      <c r="A55" s="27" t="s">
        <v>62</v>
      </c>
      <c r="B55" s="30"/>
      <c r="C55" s="14"/>
      <c r="D55" s="73">
        <v>20</v>
      </c>
      <c r="E55" s="74">
        <v>516018.4</v>
      </c>
      <c r="F55" s="74">
        <v>58589.2</v>
      </c>
      <c r="G55" s="75">
        <f>1-(+F55/E55)</f>
        <v>0.88645908750540681</v>
      </c>
      <c r="H55" s="15"/>
    </row>
    <row r="56" spans="1:8" ht="15.75" x14ac:dyDescent="0.25">
      <c r="A56" s="72" t="s">
        <v>135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1990</v>
      </c>
      <c r="E62" s="82">
        <f>SUM(E44:E61)</f>
        <v>115007879.84</v>
      </c>
      <c r="F62" s="82">
        <f>SUM(F44:F61)</f>
        <v>11020343.83</v>
      </c>
      <c r="G62" s="83">
        <f>1-(F62/E62)</f>
        <v>0.90417748900917394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12584567.83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37"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7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NOVEMBER 2020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165592</v>
      </c>
      <c r="F9" s="74">
        <v>45194</v>
      </c>
      <c r="G9" s="75">
        <f>F9/E9</f>
        <v>0.27292381274457705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120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100</v>
      </c>
      <c r="B14" s="13"/>
      <c r="C14" s="14"/>
      <c r="D14" s="73">
        <v>1</v>
      </c>
      <c r="E14" s="74">
        <v>1525</v>
      </c>
      <c r="F14" s="74">
        <v>1270</v>
      </c>
      <c r="G14" s="75">
        <f>F14/E14</f>
        <v>0.83278688524590161</v>
      </c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31935</v>
      </c>
      <c r="F15" s="74">
        <v>7003.5</v>
      </c>
      <c r="G15" s="75">
        <f>F15/E15</f>
        <v>0.21930483795209019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>
        <v>2</v>
      </c>
      <c r="E18" s="74">
        <v>76273</v>
      </c>
      <c r="F18" s="74">
        <v>30047</v>
      </c>
      <c r="G18" s="75">
        <f>F18/E18</f>
        <v>0.39394018853329488</v>
      </c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137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116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72686</v>
      </c>
      <c r="F31" s="74">
        <v>19166</v>
      </c>
      <c r="G31" s="75">
        <f>F31/E31</f>
        <v>0.26368213961423109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124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140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7</v>
      </c>
      <c r="E39" s="82">
        <f>SUM(E9:E38)</f>
        <v>348011</v>
      </c>
      <c r="F39" s="82">
        <f>SUM(F9:F38)</f>
        <v>102680.5</v>
      </c>
      <c r="G39" s="83">
        <f>F39/E39</f>
        <v>0.29504958176609358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144</v>
      </c>
      <c r="F42" s="25" t="s">
        <v>144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88" t="s">
        <v>146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24</v>
      </c>
      <c r="E44" s="74">
        <v>890556.4</v>
      </c>
      <c r="F44" s="74">
        <v>57025.2</v>
      </c>
      <c r="G44" s="75">
        <f>1-(+F44/E44)</f>
        <v>0.9359667731319431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38</v>
      </c>
      <c r="E46" s="74">
        <v>780690.5</v>
      </c>
      <c r="F46" s="74">
        <v>96196.25</v>
      </c>
      <c r="G46" s="75">
        <f>1-(+F46/E46)</f>
        <v>0.87678055516238507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947081</v>
      </c>
      <c r="F47" s="74">
        <v>111079.75</v>
      </c>
      <c r="G47" s="75">
        <f>1-(+F47/E47)</f>
        <v>0.88271356937790957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32</v>
      </c>
      <c r="E48" s="74">
        <v>879797.92</v>
      </c>
      <c r="F48" s="74">
        <v>62064.92</v>
      </c>
      <c r="G48" s="75">
        <f>1-(+F48/E48)</f>
        <v>0.92945548223164698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11</v>
      </c>
      <c r="E50" s="74">
        <v>695202.5</v>
      </c>
      <c r="F50" s="74">
        <v>64677</v>
      </c>
      <c r="G50" s="75">
        <f>1-(+F50/E50)</f>
        <v>0.90696667517737639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323</v>
      </c>
      <c r="E53" s="74">
        <v>18584725.379999999</v>
      </c>
      <c r="F53" s="74">
        <v>2154025.1800000002</v>
      </c>
      <c r="G53" s="75">
        <f>1-(+F53/E53)</f>
        <v>0.88409701322151035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440</v>
      </c>
      <c r="E60" s="82">
        <f>SUM(E44:E59)</f>
        <v>22778053.699999999</v>
      </c>
      <c r="F60" s="82">
        <f>SUM(F44:F59)</f>
        <v>2545068.3000000003</v>
      </c>
      <c r="G60" s="83">
        <f>1-(F60/E60)</f>
        <v>0.88826664764601904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2647748.8000000003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7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1215349</v>
      </c>
      <c r="F10" s="74">
        <v>174293</v>
      </c>
      <c r="G10" s="104">
        <f>F10/E10</f>
        <v>0.14340983536416288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150527</v>
      </c>
      <c r="F11" s="74">
        <v>50552</v>
      </c>
      <c r="G11" s="104">
        <f>F11/E11</f>
        <v>0.33583343851933539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117753</v>
      </c>
      <c r="F12" s="74">
        <v>50714</v>
      </c>
      <c r="G12" s="104">
        <f>F12/E12</f>
        <v>0.43068117160496971</v>
      </c>
      <c r="H12" s="15"/>
    </row>
    <row r="13" spans="1:8" ht="15.75" x14ac:dyDescent="0.25">
      <c r="A13" s="93" t="s">
        <v>74</v>
      </c>
      <c r="B13" s="13"/>
      <c r="C13" s="14"/>
      <c r="D13" s="73">
        <v>27</v>
      </c>
      <c r="E13" s="74">
        <v>3670108</v>
      </c>
      <c r="F13" s="74">
        <v>931284</v>
      </c>
      <c r="G13" s="104">
        <f>F13/E13</f>
        <v>0.25374839105552205</v>
      </c>
      <c r="H13" s="15"/>
    </row>
    <row r="14" spans="1:8" ht="15.75" x14ac:dyDescent="0.25">
      <c r="A14" s="93" t="s">
        <v>128</v>
      </c>
      <c r="B14" s="13"/>
      <c r="C14" s="14"/>
      <c r="D14" s="73">
        <v>1</v>
      </c>
      <c r="E14" s="74">
        <v>69591</v>
      </c>
      <c r="F14" s="74">
        <v>12818.68</v>
      </c>
      <c r="G14" s="104">
        <f>F14/E14</f>
        <v>0.18420025578020147</v>
      </c>
      <c r="H14" s="15"/>
    </row>
    <row r="15" spans="1:8" ht="15.75" x14ac:dyDescent="0.25">
      <c r="A15" s="93" t="s">
        <v>117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126</v>
      </c>
      <c r="B16" s="13"/>
      <c r="C16" s="14"/>
      <c r="D16" s="73">
        <v>1</v>
      </c>
      <c r="E16" s="74">
        <v>58522</v>
      </c>
      <c r="F16" s="74">
        <v>28251</v>
      </c>
      <c r="G16" s="104">
        <f t="shared" ref="G16:G22" si="0">F16/E16</f>
        <v>0.48274153309866374</v>
      </c>
      <c r="H16" s="15"/>
    </row>
    <row r="17" spans="1:8" ht="15.75" x14ac:dyDescent="0.25">
      <c r="A17" s="93" t="s">
        <v>55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1276883</v>
      </c>
      <c r="F18" s="74">
        <v>287966</v>
      </c>
      <c r="G18" s="104">
        <f t="shared" si="0"/>
        <v>0.22552262031838469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2080553</v>
      </c>
      <c r="F19" s="74">
        <v>593622</v>
      </c>
      <c r="G19" s="104">
        <f t="shared" si="0"/>
        <v>0.28531933577274887</v>
      </c>
      <c r="H19" s="15"/>
    </row>
    <row r="20" spans="1:8" ht="15.75" x14ac:dyDescent="0.25">
      <c r="A20" s="70" t="s">
        <v>134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3251286</v>
      </c>
      <c r="F21" s="74">
        <v>50557</v>
      </c>
      <c r="G21" s="104">
        <f t="shared" si="0"/>
        <v>1.5549847045138447E-2</v>
      </c>
      <c r="H21" s="15"/>
    </row>
    <row r="22" spans="1:8" ht="15.75" x14ac:dyDescent="0.25">
      <c r="A22" s="93" t="s">
        <v>101</v>
      </c>
      <c r="B22" s="13"/>
      <c r="C22" s="14"/>
      <c r="D22" s="73">
        <v>1</v>
      </c>
      <c r="E22" s="74">
        <v>372280</v>
      </c>
      <c r="F22" s="74">
        <v>126253</v>
      </c>
      <c r="G22" s="104">
        <f t="shared" si="0"/>
        <v>0.33913452240249276</v>
      </c>
      <c r="H22" s="15"/>
    </row>
    <row r="23" spans="1:8" ht="15.75" x14ac:dyDescent="0.25">
      <c r="A23" s="93" t="s">
        <v>71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76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6</v>
      </c>
      <c r="E25" s="74">
        <v>1307953</v>
      </c>
      <c r="F25" s="74">
        <v>273717</v>
      </c>
      <c r="G25" s="104">
        <f>F25/E25</f>
        <v>0.20927128115459806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228458</v>
      </c>
      <c r="F26" s="74">
        <v>228458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59860</v>
      </c>
      <c r="F28" s="74">
        <v>9549.2999999999993</v>
      </c>
      <c r="G28" s="104">
        <f>F28/E28</f>
        <v>0.15952723020380888</v>
      </c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109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77</v>
      </c>
      <c r="B31" s="13"/>
      <c r="C31" s="14"/>
      <c r="D31" s="73">
        <v>2</v>
      </c>
      <c r="E31" s="74">
        <v>57615</v>
      </c>
      <c r="F31" s="74">
        <v>3535</v>
      </c>
      <c r="G31" s="104">
        <f>F31/E31</f>
        <v>6.1355549770025164E-2</v>
      </c>
      <c r="H31" s="15"/>
    </row>
    <row r="32" spans="1:8" ht="15.75" x14ac:dyDescent="0.25">
      <c r="A32" s="70" t="s">
        <v>142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2</v>
      </c>
      <c r="E33" s="74">
        <v>690275</v>
      </c>
      <c r="F33" s="74">
        <v>207684.5</v>
      </c>
      <c r="G33" s="104">
        <f>F33/E33</f>
        <v>0.30087211618557819</v>
      </c>
      <c r="H33" s="15"/>
    </row>
    <row r="34" spans="1:8" ht="15.75" x14ac:dyDescent="0.25">
      <c r="A34" s="70" t="s">
        <v>78</v>
      </c>
      <c r="B34" s="13"/>
      <c r="C34" s="14"/>
      <c r="D34" s="73">
        <v>3</v>
      </c>
      <c r="E34" s="74">
        <v>2193449</v>
      </c>
      <c r="F34" s="74">
        <v>691967</v>
      </c>
      <c r="G34" s="104">
        <f>F34/E34</f>
        <v>0.3154698376848516</v>
      </c>
      <c r="H34" s="15"/>
    </row>
    <row r="35" spans="1:8" x14ac:dyDescent="0.2">
      <c r="A35" s="16" t="s">
        <v>28</v>
      </c>
      <c r="B35" s="13"/>
      <c r="C35" s="14"/>
      <c r="D35" s="77"/>
      <c r="E35" s="95">
        <v>213640</v>
      </c>
      <c r="F35" s="74">
        <v>31540</v>
      </c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79</v>
      </c>
      <c r="E39" s="82">
        <f>SUM(E9:E38)</f>
        <v>17014102</v>
      </c>
      <c r="F39" s="82">
        <f>SUM(F9:F38)</f>
        <v>3752761.4799999995</v>
      </c>
      <c r="G39" s="106">
        <f>F39/E39</f>
        <v>0.22056770789313473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109" t="s">
        <v>146</v>
      </c>
      <c r="H43" s="2"/>
    </row>
    <row r="44" spans="1:8" ht="15.75" x14ac:dyDescent="0.25">
      <c r="A44" s="27" t="s">
        <v>33</v>
      </c>
      <c r="B44" s="28"/>
      <c r="C44" s="14"/>
      <c r="D44" s="73">
        <v>107</v>
      </c>
      <c r="E44" s="74">
        <v>14999390.050000001</v>
      </c>
      <c r="F44" s="74">
        <v>842074.26</v>
      </c>
      <c r="G44" s="104">
        <f>1-(+F44/E44)</f>
        <v>0.94385943313741616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3117110.69</v>
      </c>
      <c r="F45" s="74">
        <v>236810.31</v>
      </c>
      <c r="G45" s="104">
        <f>1-(+F45/E45)</f>
        <v>0.92402890575566954</v>
      </c>
      <c r="H45" s="15"/>
    </row>
    <row r="46" spans="1:8" ht="15.75" x14ac:dyDescent="0.25">
      <c r="A46" s="27" t="s">
        <v>35</v>
      </c>
      <c r="B46" s="28"/>
      <c r="C46" s="14"/>
      <c r="D46" s="73">
        <v>334</v>
      </c>
      <c r="E46" s="74">
        <v>19824713.5</v>
      </c>
      <c r="F46" s="74">
        <v>1092566.97</v>
      </c>
      <c r="G46" s="104">
        <f>1-(+F46/E46)</f>
        <v>0.94488863760881081</v>
      </c>
      <c r="H46" s="15"/>
    </row>
    <row r="47" spans="1:8" ht="15.75" x14ac:dyDescent="0.25">
      <c r="A47" s="27" t="s">
        <v>36</v>
      </c>
      <c r="B47" s="28"/>
      <c r="C47" s="14"/>
      <c r="D47" s="73">
        <v>35</v>
      </c>
      <c r="E47" s="74">
        <v>2829251</v>
      </c>
      <c r="F47" s="74">
        <v>169099.74</v>
      </c>
      <c r="G47" s="104">
        <f>1-(+F47/E47)</f>
        <v>0.94023162313983455</v>
      </c>
      <c r="H47" s="15"/>
    </row>
    <row r="48" spans="1:8" ht="15.75" x14ac:dyDescent="0.25">
      <c r="A48" s="27" t="s">
        <v>37</v>
      </c>
      <c r="B48" s="28"/>
      <c r="C48" s="14"/>
      <c r="D48" s="73">
        <v>128</v>
      </c>
      <c r="E48" s="74">
        <v>17581050.530000001</v>
      </c>
      <c r="F48" s="74">
        <v>1200887.3700000001</v>
      </c>
      <c r="G48" s="104">
        <f>1-(+F48/E48)</f>
        <v>0.93169421998129032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15"/>
    </row>
    <row r="50" spans="1:8" ht="15.75" x14ac:dyDescent="0.25">
      <c r="A50" s="27" t="s">
        <v>39</v>
      </c>
      <c r="B50" s="28"/>
      <c r="C50" s="14"/>
      <c r="D50" s="73">
        <v>49</v>
      </c>
      <c r="E50" s="74">
        <v>6399867.5</v>
      </c>
      <c r="F50" s="74">
        <v>316427.51</v>
      </c>
      <c r="G50" s="104">
        <f>1-(+F50/E50)</f>
        <v>0.95055717794157457</v>
      </c>
      <c r="H50" s="15"/>
    </row>
    <row r="51" spans="1:8" ht="15.75" x14ac:dyDescent="0.25">
      <c r="A51" s="27" t="s">
        <v>40</v>
      </c>
      <c r="B51" s="28"/>
      <c r="C51" s="14"/>
      <c r="D51" s="73">
        <v>8</v>
      </c>
      <c r="E51" s="74">
        <v>661220</v>
      </c>
      <c r="F51" s="74">
        <v>38340</v>
      </c>
      <c r="G51" s="104">
        <f>1-(+F51/E51)</f>
        <v>0.94201627295000145</v>
      </c>
      <c r="H51" s="15"/>
    </row>
    <row r="52" spans="1:8" ht="15.75" x14ac:dyDescent="0.25">
      <c r="A52" s="54" t="s">
        <v>41</v>
      </c>
      <c r="B52" s="28"/>
      <c r="C52" s="14"/>
      <c r="D52" s="73">
        <v>6</v>
      </c>
      <c r="E52" s="74">
        <v>385750</v>
      </c>
      <c r="F52" s="74">
        <v>78075</v>
      </c>
      <c r="G52" s="104">
        <f>1-(+F52/E52)</f>
        <v>0.79760207388204796</v>
      </c>
      <c r="H52" s="15"/>
    </row>
    <row r="53" spans="1:8" ht="15.75" x14ac:dyDescent="0.25">
      <c r="A53" s="55" t="s">
        <v>60</v>
      </c>
      <c r="B53" s="28"/>
      <c r="C53" s="14"/>
      <c r="D53" s="73">
        <v>2</v>
      </c>
      <c r="E53" s="74">
        <v>84300</v>
      </c>
      <c r="F53" s="74">
        <v>22700</v>
      </c>
      <c r="G53" s="104">
        <f>1-(+F53/E53)</f>
        <v>0.730723606168446</v>
      </c>
      <c r="H53" s="15"/>
    </row>
    <row r="54" spans="1:8" ht="15.75" x14ac:dyDescent="0.25">
      <c r="A54" s="27" t="s">
        <v>102</v>
      </c>
      <c r="B54" s="28"/>
      <c r="C54" s="14"/>
      <c r="D54" s="73">
        <v>1479</v>
      </c>
      <c r="E54" s="74">
        <v>100854834.54000001</v>
      </c>
      <c r="F54" s="74">
        <v>11310607.17</v>
      </c>
      <c r="G54" s="104">
        <f>1-(+F54/E54)</f>
        <v>0.88785260298539181</v>
      </c>
      <c r="H54" s="15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29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2154</v>
      </c>
      <c r="E61" s="82">
        <f>SUM(E44:E60)</f>
        <v>166737487.81</v>
      </c>
      <c r="F61" s="82">
        <f>SUM(F44:F60)</f>
        <v>15307588.33</v>
      </c>
      <c r="G61" s="110">
        <f>1-(+F61/E61)</f>
        <v>0.90819348107581399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19060349.809999999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8.10937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79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127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22</v>
      </c>
      <c r="E13" s="99">
        <v>2260535</v>
      </c>
      <c r="F13" s="111">
        <v>281263</v>
      </c>
      <c r="G13" s="104">
        <f>F13/E13</f>
        <v>0.12442320070248857</v>
      </c>
      <c r="H13" s="15"/>
    </row>
    <row r="14" spans="1:8" ht="15.75" x14ac:dyDescent="0.25">
      <c r="A14" s="93" t="s">
        <v>110</v>
      </c>
      <c r="B14" s="13"/>
      <c r="C14" s="14"/>
      <c r="D14" s="73">
        <v>2</v>
      </c>
      <c r="E14" s="99">
        <v>365863</v>
      </c>
      <c r="F14" s="111">
        <v>119286.5</v>
      </c>
      <c r="G14" s="104">
        <f>F14/E14</f>
        <v>0.32604144174185418</v>
      </c>
      <c r="H14" s="15"/>
    </row>
    <row r="15" spans="1:8" ht="15.75" x14ac:dyDescent="0.25">
      <c r="A15" s="93" t="s">
        <v>112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107</v>
      </c>
      <c r="B16" s="13"/>
      <c r="C16" s="14"/>
      <c r="D16" s="73">
        <v>4</v>
      </c>
      <c r="E16" s="99">
        <v>477127</v>
      </c>
      <c r="F16" s="111">
        <v>113386.5</v>
      </c>
      <c r="G16" s="104">
        <f>F16/E16</f>
        <v>0.23764427500434895</v>
      </c>
      <c r="H16" s="15"/>
    </row>
    <row r="17" spans="1:8" ht="15.75" x14ac:dyDescent="0.25">
      <c r="A17" s="93" t="s">
        <v>80</v>
      </c>
      <c r="B17" s="13"/>
      <c r="C17" s="14"/>
      <c r="D17" s="73">
        <v>2</v>
      </c>
      <c r="E17" s="99">
        <v>730032</v>
      </c>
      <c r="F17" s="111">
        <v>169955</v>
      </c>
      <c r="G17" s="104">
        <f>F17/E17</f>
        <v>0.23280486334845596</v>
      </c>
      <c r="H17" s="15"/>
    </row>
    <row r="18" spans="1:8" ht="15.75" x14ac:dyDescent="0.25">
      <c r="A18" s="70" t="s">
        <v>118</v>
      </c>
      <c r="B18" s="13"/>
      <c r="C18" s="14"/>
      <c r="D18" s="73">
        <v>2</v>
      </c>
      <c r="E18" s="99">
        <v>280757</v>
      </c>
      <c r="F18" s="111">
        <v>112750</v>
      </c>
      <c r="G18" s="104">
        <f>F18/E18</f>
        <v>0.40159283650986438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1261371</v>
      </c>
      <c r="F19" s="111">
        <v>408459</v>
      </c>
      <c r="G19" s="104">
        <f>F19/E19</f>
        <v>0.32382146093417402</v>
      </c>
      <c r="H19" s="15"/>
    </row>
    <row r="20" spans="1:8" ht="15.75" x14ac:dyDescent="0.25">
      <c r="A20" s="93" t="s">
        <v>59</v>
      </c>
      <c r="B20" s="13"/>
      <c r="C20" s="14"/>
      <c r="D20" s="73"/>
      <c r="E20" s="99"/>
      <c r="F20" s="111"/>
      <c r="G20" s="104"/>
      <c r="H20" s="15"/>
    </row>
    <row r="21" spans="1:8" ht="15.75" x14ac:dyDescent="0.25">
      <c r="A21" s="93" t="s">
        <v>101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130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120</v>
      </c>
      <c r="B23" s="13"/>
      <c r="C23" s="14"/>
      <c r="D23" s="73">
        <v>3</v>
      </c>
      <c r="E23" s="99">
        <v>715999</v>
      </c>
      <c r="F23" s="111">
        <v>169294.36</v>
      </c>
      <c r="G23" s="104">
        <f t="shared" ref="G23:G29" si="0">F23/E23</f>
        <v>0.23644496710190935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1246222</v>
      </c>
      <c r="F24" s="111">
        <v>92357</v>
      </c>
      <c r="G24" s="104">
        <f t="shared" si="0"/>
        <v>7.4109588821253361E-2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751364</v>
      </c>
      <c r="F25" s="111">
        <v>198587</v>
      </c>
      <c r="G25" s="104">
        <f t="shared" si="0"/>
        <v>0.26430198944852296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26118</v>
      </c>
      <c r="F29" s="111">
        <v>11028</v>
      </c>
      <c r="G29" s="104">
        <f t="shared" si="0"/>
        <v>0.42223753733057662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81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114</v>
      </c>
      <c r="B32" s="13"/>
      <c r="C32" s="14"/>
      <c r="D32" s="73">
        <v>1</v>
      </c>
      <c r="E32" s="99">
        <v>39689</v>
      </c>
      <c r="F32" s="111">
        <v>17052</v>
      </c>
      <c r="G32" s="104">
        <f>F32/E32</f>
        <v>0.42964045453400185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78</v>
      </c>
      <c r="B34" s="13"/>
      <c r="C34" s="14"/>
      <c r="D34" s="73">
        <v>6</v>
      </c>
      <c r="E34" s="99">
        <v>3408303</v>
      </c>
      <c r="F34" s="111">
        <v>445184</v>
      </c>
      <c r="G34" s="104">
        <f>F34/E34</f>
        <v>0.13061749498210692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51</v>
      </c>
      <c r="E39" s="82">
        <f>SUM(E9:E38)</f>
        <v>11563380</v>
      </c>
      <c r="F39" s="82">
        <f>SUM(F9:F38)</f>
        <v>2138602.36</v>
      </c>
      <c r="G39" s="106">
        <f>F39/E39</f>
        <v>0.18494612820818826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144</v>
      </c>
      <c r="F42" s="25" t="s">
        <v>144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145</v>
      </c>
      <c r="F43" s="88" t="s">
        <v>8</v>
      </c>
      <c r="G43" s="109" t="s">
        <v>146</v>
      </c>
      <c r="H43" s="15"/>
    </row>
    <row r="44" spans="1:8" ht="15.75" x14ac:dyDescent="0.25">
      <c r="A44" s="27" t="s">
        <v>33</v>
      </c>
      <c r="B44" s="28"/>
      <c r="C44" s="14"/>
      <c r="D44" s="73">
        <v>149</v>
      </c>
      <c r="E44" s="74">
        <v>16943241.02</v>
      </c>
      <c r="F44" s="74">
        <v>897173.56</v>
      </c>
      <c r="G44" s="104">
        <f>1-(+F44/E44)</f>
        <v>0.94704829147263114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3220065.7</v>
      </c>
      <c r="F45" s="74">
        <v>263230.07</v>
      </c>
      <c r="G45" s="104">
        <f t="shared" ref="G45:G54" si="1">1-(+F45/E45)</f>
        <v>0.91825319899528757</v>
      </c>
      <c r="H45" s="15"/>
    </row>
    <row r="46" spans="1:8" ht="15.75" x14ac:dyDescent="0.25">
      <c r="A46" s="27" t="s">
        <v>35</v>
      </c>
      <c r="B46" s="28"/>
      <c r="C46" s="14"/>
      <c r="D46" s="73">
        <v>158</v>
      </c>
      <c r="E46" s="74">
        <v>15753604.869999999</v>
      </c>
      <c r="F46" s="74">
        <v>783370.33</v>
      </c>
      <c r="G46" s="104">
        <f t="shared" si="1"/>
        <v>0.9502735826838089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298686.5</v>
      </c>
      <c r="F47" s="74">
        <v>-1128.5</v>
      </c>
      <c r="G47" s="104">
        <f t="shared" si="1"/>
        <v>1.0037782089247422</v>
      </c>
      <c r="H47" s="15"/>
    </row>
    <row r="48" spans="1:8" ht="15.75" x14ac:dyDescent="0.25">
      <c r="A48" s="27" t="s">
        <v>37</v>
      </c>
      <c r="B48" s="28"/>
      <c r="C48" s="14"/>
      <c r="D48" s="73">
        <v>117</v>
      </c>
      <c r="E48" s="74">
        <v>10564708.050000001</v>
      </c>
      <c r="F48" s="74">
        <v>721519.51</v>
      </c>
      <c r="G48" s="104">
        <f t="shared" si="1"/>
        <v>0.93170473745367721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2182565</v>
      </c>
      <c r="F50" s="74">
        <v>126270.67</v>
      </c>
      <c r="G50" s="104">
        <f t="shared" si="1"/>
        <v>0.94214574594571066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811255</v>
      </c>
      <c r="F51" s="74">
        <v>32835</v>
      </c>
      <c r="G51" s="104">
        <f t="shared" si="1"/>
        <v>0.9595256731853733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267225</v>
      </c>
      <c r="F52" s="74">
        <v>43600</v>
      </c>
      <c r="G52" s="104">
        <f t="shared" si="1"/>
        <v>0.83684161287304704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102</v>
      </c>
      <c r="B54" s="28"/>
      <c r="C54" s="14"/>
      <c r="D54" s="73">
        <v>1482</v>
      </c>
      <c r="E54" s="74">
        <v>82902858.930000007</v>
      </c>
      <c r="F54" s="74">
        <v>9481418.1899999995</v>
      </c>
      <c r="G54" s="104">
        <f t="shared" si="1"/>
        <v>0.88563219275699834</v>
      </c>
      <c r="H54" s="2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1931</v>
      </c>
      <c r="E61" s="82">
        <f>SUM(E44:E60)</f>
        <v>132944210.07000001</v>
      </c>
      <c r="F61" s="82">
        <f>SUM(F44:F60)</f>
        <v>12348288.829999998</v>
      </c>
      <c r="G61" s="110">
        <f>1-(+F61/E61)</f>
        <v>0.907116761057152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F61+F27</f>
        <v>12348288.829999998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8" x14ac:dyDescent="0.25">
      <c r="A65" s="43"/>
      <c r="B65" s="39"/>
      <c r="C65" s="39"/>
      <c r="D65" s="39"/>
      <c r="E65" s="45"/>
      <c r="F65" s="2"/>
      <c r="G65" s="2"/>
      <c r="H65" s="2"/>
    </row>
    <row r="66" spans="1:8" ht="18" x14ac:dyDescent="0.25">
      <c r="A66" s="43"/>
      <c r="B66" s="39"/>
      <c r="C66" s="39"/>
      <c r="D66" s="39"/>
      <c r="E66" s="45"/>
      <c r="F66" s="2"/>
      <c r="G66" s="2"/>
      <c r="H66" s="2"/>
    </row>
    <row r="67" spans="1:8" ht="18" x14ac:dyDescent="0.25">
      <c r="A67" s="43"/>
      <c r="B67" s="39"/>
      <c r="C67" s="39"/>
      <c r="D67" s="39"/>
      <c r="E67" s="45"/>
      <c r="F67" s="2"/>
      <c r="G67" s="2"/>
      <c r="H67" s="2"/>
    </row>
    <row r="68" spans="1:8" ht="18" x14ac:dyDescent="0.25">
      <c r="A68" s="43"/>
      <c r="B68" s="39"/>
      <c r="C68" s="39"/>
      <c r="D68" s="39"/>
      <c r="E68" s="47"/>
      <c r="F68" s="2"/>
      <c r="G68" s="2"/>
      <c r="H68" s="2"/>
    </row>
    <row r="69" spans="1:8" ht="18" x14ac:dyDescent="0.25">
      <c r="A69" s="43"/>
      <c r="B69" s="39"/>
      <c r="C69" s="39"/>
      <c r="D69" s="39"/>
      <c r="E69" s="39"/>
      <c r="F69" s="2"/>
      <c r="G69" s="2"/>
      <c r="H69" s="2"/>
    </row>
    <row r="70" spans="1:8" ht="15.75" x14ac:dyDescent="0.25">
      <c r="A70" s="48"/>
      <c r="B70" s="2"/>
      <c r="C70" s="2"/>
      <c r="D70" s="2"/>
      <c r="E70" s="2"/>
      <c r="F70" s="2"/>
      <c r="G70" s="2"/>
      <c r="H70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CASINOKC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2020-10-08T14:26:25Z</cp:lastPrinted>
  <dcterms:created xsi:type="dcterms:W3CDTF">2012-06-07T14:04:25Z</dcterms:created>
  <dcterms:modified xsi:type="dcterms:W3CDTF">2021-01-08T13:55:49Z</dcterms:modified>
</cp:coreProperties>
</file>