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CASINO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B13" i="13" l="1"/>
  <c r="B12" i="13"/>
  <c r="B11" i="13"/>
  <c r="B9" i="13"/>
  <c r="F61" i="14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4" i="14"/>
  <c r="G19" i="14"/>
  <c r="G15" i="14"/>
  <c r="G10" i="14"/>
  <c r="F62" i="12"/>
  <c r="G60" i="12"/>
  <c r="F60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F60" i="7"/>
  <c r="E60" i="7"/>
  <c r="B17" i="13"/>
  <c r="D60" i="7"/>
  <c r="B16" i="13"/>
  <c r="G53" i="7"/>
  <c r="G50" i="7"/>
  <c r="G48" i="7"/>
  <c r="G47" i="7"/>
  <c r="G46" i="7"/>
  <c r="G44" i="7"/>
  <c r="G39" i="7"/>
  <c r="F39" i="7"/>
  <c r="B8" i="13"/>
  <c r="E39" i="7"/>
  <c r="B7" i="13"/>
  <c r="D39" i="7"/>
  <c r="B6" i="13"/>
  <c r="G31" i="7"/>
  <c r="G18" i="7"/>
  <c r="G15" i="7"/>
  <c r="G14" i="7"/>
  <c r="G9" i="7"/>
  <c r="F73" i="10"/>
  <c r="F75" i="10"/>
  <c r="E73" i="10"/>
  <c r="D73" i="10"/>
  <c r="G66" i="10"/>
  <c r="G64" i="10"/>
  <c r="G62" i="10"/>
  <c r="G61" i="10"/>
  <c r="G60" i="10"/>
  <c r="G59" i="10"/>
  <c r="G58" i="10"/>
  <c r="G57" i="10"/>
  <c r="G56" i="10"/>
  <c r="F51" i="10"/>
  <c r="G51" i="10"/>
  <c r="E51" i="10"/>
  <c r="D51" i="10"/>
  <c r="G45" i="10"/>
  <c r="G44" i="10"/>
  <c r="F39" i="10"/>
  <c r="G39" i="10"/>
  <c r="E39" i="10"/>
  <c r="D39" i="10"/>
  <c r="G34" i="10"/>
  <c r="G33" i="10"/>
  <c r="G32" i="10"/>
  <c r="G29" i="10"/>
  <c r="G25" i="10"/>
  <c r="G21" i="10"/>
  <c r="G20" i="10"/>
  <c r="G19" i="10"/>
  <c r="G17" i="10"/>
  <c r="G15" i="10"/>
  <c r="G12" i="10"/>
  <c r="G10" i="10"/>
  <c r="F61" i="9"/>
  <c r="E61" i="9"/>
  <c r="D61" i="9"/>
  <c r="G54" i="9"/>
  <c r="G52" i="9"/>
  <c r="G51" i="9"/>
  <c r="G50" i="9"/>
  <c r="G48" i="9"/>
  <c r="G47" i="9"/>
  <c r="G46" i="9"/>
  <c r="G45" i="9"/>
  <c r="G44" i="9"/>
  <c r="F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3" i="11"/>
  <c r="G61" i="11"/>
  <c r="F61" i="11"/>
  <c r="E61" i="11"/>
  <c r="D61" i="11"/>
  <c r="G54" i="11"/>
  <c r="G52" i="11"/>
  <c r="G50" i="11"/>
  <c r="G49" i="11"/>
  <c r="G48" i="11"/>
  <c r="G47" i="11"/>
  <c r="G46" i="11"/>
  <c r="G44" i="11"/>
  <c r="G39" i="11"/>
  <c r="F39" i="11"/>
  <c r="E39" i="11"/>
  <c r="D39" i="11"/>
  <c r="G34" i="11"/>
  <c r="G30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G62" i="6"/>
  <c r="F62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F64" i="6"/>
  <c r="E39" i="6"/>
  <c r="D39" i="6"/>
  <c r="G34" i="6"/>
  <c r="G33" i="6"/>
  <c r="G32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3" i="5"/>
  <c r="G18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G62" i="3"/>
  <c r="F62" i="3"/>
  <c r="E62" i="3"/>
  <c r="D62" i="3"/>
  <c r="G55" i="3"/>
  <c r="G54" i="3"/>
  <c r="G53" i="3"/>
  <c r="G51" i="3"/>
  <c r="G50" i="3"/>
  <c r="G49" i="3"/>
  <c r="G48" i="3"/>
  <c r="G47" i="3"/>
  <c r="G46" i="3"/>
  <c r="G45" i="3"/>
  <c r="F40" i="3"/>
  <c r="F64" i="3"/>
  <c r="E40" i="3"/>
  <c r="D40" i="3"/>
  <c r="G33" i="3"/>
  <c r="G30" i="3"/>
  <c r="G29" i="3"/>
  <c r="G27" i="3"/>
  <c r="G25" i="3"/>
  <c r="G24" i="3"/>
  <c r="G23" i="3"/>
  <c r="G22" i="3"/>
  <c r="G18" i="3"/>
  <c r="G17" i="3"/>
  <c r="G13" i="3"/>
  <c r="G12" i="3"/>
  <c r="G11" i="3"/>
  <c r="G9" i="3"/>
  <c r="F60" i="2"/>
  <c r="F62" i="2"/>
  <c r="E60" i="2"/>
  <c r="D60" i="2"/>
  <c r="G53" i="2"/>
  <c r="G50" i="2"/>
  <c r="G48" i="2"/>
  <c r="G47" i="2"/>
  <c r="G46" i="2"/>
  <c r="G44" i="2"/>
  <c r="G39" i="2"/>
  <c r="F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G33" i="1"/>
  <c r="G31" i="1"/>
  <c r="G29" i="1"/>
  <c r="G25" i="1"/>
  <c r="G24" i="1"/>
  <c r="G23" i="1"/>
  <c r="G22" i="1"/>
  <c r="G20" i="1"/>
  <c r="G18" i="1"/>
  <c r="G16" i="1"/>
  <c r="G15" i="1"/>
  <c r="G13" i="1"/>
  <c r="G11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F62" i="7"/>
  <c r="B18" i="13"/>
  <c r="B19" i="13"/>
  <c r="B21" i="13"/>
  <c r="B14" i="13"/>
  <c r="G61" i="14"/>
  <c r="G60" i="7"/>
  <c r="G73" i="10"/>
  <c r="G39" i="9"/>
  <c r="F63" i="9"/>
  <c r="G61" i="9"/>
  <c r="G61" i="8"/>
  <c r="G39" i="6"/>
  <c r="G62" i="5"/>
  <c r="G62" i="4"/>
  <c r="G40" i="3"/>
  <c r="G60" i="2"/>
  <c r="G60" i="1"/>
</calcChain>
</file>

<file path=xl/sharedStrings.xml><?xml version="1.0" encoding="utf-8"?>
<sst xmlns="http://schemas.openxmlformats.org/spreadsheetml/2006/main" count="945" uniqueCount="159">
  <si>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</si>
  <si>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</si>
  <si>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</si>
  <si>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</si>
  <si>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</si>
  <si>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</si>
  <si>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</si>
  <si>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</si>
  <si>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</si>
  <si>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</si>
  <si>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</si>
  <si>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</si>
  <si>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</si>
  <si>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</si>
  <si>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</si>
  <si>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</si>
  <si>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</si>
  <si>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</si>
  <si>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</si>
  <si>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</si>
  <si>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</si>
  <si>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</si>
  <si>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</si>
  <si>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</si>
  <si>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</si>
  <si>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</si>
  <si>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</si>
  <si>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</si>
  <si>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</si>
  <si>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</si>
  <si>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</si>
  <si>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</si>
  <si>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</si>
  <si>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</si>
  <si>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</si>
  <si>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</si>
  <si>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</si>
  <si>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</si>
  <si>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</si>
  <si>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</si>
  <si>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</si>
  <si>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</si>
  <si>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</si>
  <si>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</si>
  <si>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</si>
  <si>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</si>
  <si>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</si>
  <si>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</si>
  <si>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</si>
  <si>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</si>
  <si>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</si>
  <si>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</si>
  <si>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</si>
  <si>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</si>
  <si>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</si>
  <si>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</si>
  <si>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</si>
  <si>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</si>
  <si>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</si>
  <si>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</si>
  <si>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</si>
  <si>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</si>
  <si>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</si>
  <si>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</si>
  <si>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</si>
  <si>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</si>
  <si>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</si>
  <si>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</si>
  <si>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</si>
  <si>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</si>
  <si>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</si>
  <si>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</si>
  <si>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</si>
  <si>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</si>
  <si>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</si>
  <si>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</si>
  <si>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</si>
  <si>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</si>
  <si>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</si>
  <si>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</si>
  <si>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</si>
  <si>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</si>
  <si>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</si>
  <si>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</si>
  <si>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</si>
  <si>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</si>
  <si>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</si>
  <si>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</si>
  <si>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</si>
  <si>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</si>
  <si>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</si>
  <si>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</si>
  <si>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</si>
  <si>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</si>
  <si>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</si>
  <si>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</si>
  <si>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</si>
  <si>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</si>
  <si>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</si>
  <si>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</si>
  <si>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</si>
  <si>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</si>
  <si>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</si>
  <si>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</si>
  <si>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</si>
  <si>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</si>
  <si>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</si>
  <si>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</si>
  <si>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</si>
  <si>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</si>
  <si>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</si>
  <si>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</si>
  <si>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</si>
  <si>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</si>
  <si>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</si>
  <si>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</si>
  <si>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</si>
  <si>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</si>
  <si>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</si>
  <si>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</si>
  <si>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</si>
  <si>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</si>
  <si>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</si>
  <si>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</si>
  <si>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</si>
  <si>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</si>
  <si>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</si>
  <si>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</si>
  <si>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</si>
  <si>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</si>
  <si>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</si>
  <si>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</si>
  <si>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</si>
  <si>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</si>
  <si>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</si>
  <si>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</si>
  <si>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</si>
  <si>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</si>
  <si>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</si>
  <si>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</si>
  <si>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</si>
  <si>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</si>
  <si>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</si>
  <si>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 xml:space="preserve">BOAT:     AMERISTAR KC </t>
  </si>
  <si>
    <t>SLOT</t>
  </si>
  <si>
    <t>HANDLE</t>
  </si>
  <si>
    <t>PAYOUT % (1)</t>
  </si>
  <si>
    <t>MONTH ENDED:   AUGUST 2020</t>
  </si>
  <si>
    <t>BOAT: CENTURY CARUTHERSVILLE</t>
  </si>
  <si>
    <t>BOAT:     HARRAHS KANSAS CITY</t>
  </si>
  <si>
    <t>BOAT:   CASINO KC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</si>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</sst>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36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topLeftCell="A13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147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110</v>
      </c>
      <c r="B11" s="13"/>
      <c r="C11" s="14"/>
      <c r="D11" s="73">
        <v>2</v>
      </c>
      <c r="E11" s="74">
        <v>750708</v>
      </c>
      <c r="F11" s="74">
        <v>96107.5</v>
      </c>
      <c r="G11" s="75">
        <f>F11/E11</f>
        <v>0.12802248011210751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>
        <v>2</v>
      </c>
      <c r="E13" s="74">
        <v>160127</v>
      </c>
      <c r="F13" s="74">
        <v>11305</v>
      </c>
      <c r="G13" s="75">
        <f>F13/E13</f>
        <v>7.0600211082453304E-2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122</v>
      </c>
      <c r="B15" s="13"/>
      <c r="C15" s="14"/>
      <c r="D15" s="73">
        <v>2</v>
      </c>
      <c r="E15" s="74">
        <v>324916</v>
      </c>
      <c r="F15" s="74">
        <v>108348</v>
      </c>
      <c r="G15" s="75">
        <f>F15/E15</f>
        <v>0.33346464932474856</v>
      </c>
      <c r="H15" s="15"/>
    </row>
    <row r="16" spans="1:8" ht="15.75" x14ac:dyDescent="0.25">
      <c r="A16" s="93" t="s">
        <v>129</v>
      </c>
      <c r="B16" s="13"/>
      <c r="C16" s="14"/>
      <c r="D16" s="73">
        <v>2</v>
      </c>
      <c r="E16" s="74">
        <v>2307509</v>
      </c>
      <c r="F16" s="74">
        <v>374887.5</v>
      </c>
      <c r="G16" s="75">
        <f>F16/E16</f>
        <v>0.16246415506938436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428132</v>
      </c>
      <c r="F18" s="74">
        <v>94165</v>
      </c>
      <c r="G18" s="75">
        <f>F18/E18</f>
        <v>0.2199438490932703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110633</v>
      </c>
      <c r="F20" s="74">
        <v>53322.5</v>
      </c>
      <c r="G20" s="75">
        <f t="shared" ref="G20:G25" si="0">F20/E20</f>
        <v>0.48197644464129147</v>
      </c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74">
        <v>208313</v>
      </c>
      <c r="F22" s="74">
        <v>47347</v>
      </c>
      <c r="G22" s="75">
        <f t="shared" si="0"/>
        <v>0.22728778328764887</v>
      </c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1642484</v>
      </c>
      <c r="F23" s="74">
        <v>205089</v>
      </c>
      <c r="G23" s="75">
        <f t="shared" si="0"/>
        <v>0.12486514328297871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4971</v>
      </c>
      <c r="F24" s="74">
        <v>-93</v>
      </c>
      <c r="G24" s="75">
        <f t="shared" si="0"/>
        <v>-1.8708509354254676E-2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541867</v>
      </c>
      <c r="F25" s="74">
        <v>160727.5</v>
      </c>
      <c r="G25" s="75">
        <f t="shared" si="0"/>
        <v>0.29661798928519362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6">
        <v>7915</v>
      </c>
      <c r="F29" s="76">
        <v>4556</v>
      </c>
      <c r="G29" s="75">
        <f>F29/E29</f>
        <v>0.57561591914087173</v>
      </c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2216655</v>
      </c>
      <c r="F31" s="76">
        <v>385333</v>
      </c>
      <c r="G31" s="75">
        <f>F31/E31</f>
        <v>0.17383535101312564</v>
      </c>
      <c r="H31" s="15"/>
    </row>
    <row r="32" spans="1:8" ht="15.75" x14ac:dyDescent="0.25">
      <c r="A32" s="70" t="s">
        <v>124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76">
        <v>47237</v>
      </c>
      <c r="F33" s="76">
        <v>22448</v>
      </c>
      <c r="G33" s="75">
        <f>F33/E33</f>
        <v>0.47522069564112879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>
        <v>3470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31</v>
      </c>
      <c r="E39" s="82">
        <f>SUM(E9:E38)</f>
        <v>8751467</v>
      </c>
      <c r="F39" s="82">
        <f>SUM(F9:F38)</f>
        <v>1567013</v>
      </c>
      <c r="G39" s="83">
        <f>F39/E39</f>
        <v>0.17905717978482921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109</v>
      </c>
      <c r="E44" s="74">
        <v>10908349.75</v>
      </c>
      <c r="F44" s="74">
        <v>584851.5</v>
      </c>
      <c r="G44" s="75">
        <f t="shared" ref="G44:G50" si="1">1-(+F44/E44)</f>
        <v>0.94638496991719578</v>
      </c>
      <c r="H44" s="15"/>
    </row>
    <row r="45" spans="1:8" ht="15.75" x14ac:dyDescent="0.25">
      <c r="A45" s="27" t="s">
        <v>34</v>
      </c>
      <c r="B45" s="28"/>
      <c r="C45" s="14"/>
      <c r="D45" s="73">
        <v>3</v>
      </c>
      <c r="E45" s="74">
        <v>2470098.36</v>
      </c>
      <c r="F45" s="74">
        <v>302077.25</v>
      </c>
      <c r="G45" s="75">
        <f t="shared" si="1"/>
        <v>0.87770638817799951</v>
      </c>
      <c r="H45" s="15"/>
    </row>
    <row r="46" spans="1:8" ht="15.75" x14ac:dyDescent="0.25">
      <c r="A46" s="27" t="s">
        <v>35</v>
      </c>
      <c r="B46" s="28"/>
      <c r="C46" s="14"/>
      <c r="D46" s="73">
        <v>126</v>
      </c>
      <c r="E46" s="74">
        <v>5660717.25</v>
      </c>
      <c r="F46" s="74">
        <v>447908.43</v>
      </c>
      <c r="G46" s="75">
        <f t="shared" si="1"/>
        <v>0.92087426200275235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1318134</v>
      </c>
      <c r="F47" s="74">
        <v>80032.5</v>
      </c>
      <c r="G47" s="75">
        <f t="shared" si="1"/>
        <v>0.93928348711132559</v>
      </c>
      <c r="H47" s="15"/>
    </row>
    <row r="48" spans="1:8" ht="15.75" x14ac:dyDescent="0.25">
      <c r="A48" s="27" t="s">
        <v>37</v>
      </c>
      <c r="B48" s="28"/>
      <c r="C48" s="14"/>
      <c r="D48" s="73">
        <v>169</v>
      </c>
      <c r="E48" s="74">
        <v>13193675.130000001</v>
      </c>
      <c r="F48" s="74">
        <v>970592.19</v>
      </c>
      <c r="G48" s="75">
        <f t="shared" si="1"/>
        <v>0.92643503948395312</v>
      </c>
      <c r="H48" s="15"/>
    </row>
    <row r="49" spans="1:8" ht="15.75" x14ac:dyDescent="0.25">
      <c r="A49" s="27" t="s">
        <v>38</v>
      </c>
      <c r="B49" s="28"/>
      <c r="C49" s="14"/>
      <c r="D49" s="73">
        <v>11</v>
      </c>
      <c r="E49" s="74">
        <v>2680378</v>
      </c>
      <c r="F49" s="74">
        <v>121884</v>
      </c>
      <c r="G49" s="75">
        <f t="shared" si="1"/>
        <v>0.95452730920788043</v>
      </c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1679848.38</v>
      </c>
      <c r="F50" s="74">
        <v>41388.379999999997</v>
      </c>
      <c r="G50" s="75">
        <f t="shared" si="1"/>
        <v>0.97536183592950221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1</v>
      </c>
      <c r="E52" s="74">
        <v>100375</v>
      </c>
      <c r="F52" s="74">
        <v>41025</v>
      </c>
      <c r="G52" s="75">
        <f>1-(+F52/E52)</f>
        <v>0.59128268991282695</v>
      </c>
      <c r="H52" s="15"/>
    </row>
    <row r="53" spans="1:8" ht="15.75" x14ac:dyDescent="0.25">
      <c r="A53" s="29" t="s">
        <v>61</v>
      </c>
      <c r="B53" s="30"/>
      <c r="C53" s="14"/>
      <c r="D53" s="73">
        <v>863</v>
      </c>
      <c r="E53" s="74">
        <v>76413215.620000005</v>
      </c>
      <c r="F53" s="74">
        <v>8467185.2899999991</v>
      </c>
      <c r="G53" s="75">
        <f>1-(+F53/E53)</f>
        <v>0.88919213487746696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1299</v>
      </c>
      <c r="E60" s="82">
        <f>SUM(E44:E59)</f>
        <v>114424791.49000001</v>
      </c>
      <c r="F60" s="82">
        <f>SUM(F44:F59)</f>
        <v>11056944.539999999</v>
      </c>
      <c r="G60" s="83">
        <f>1-(+F60/E60)</f>
        <v>0.90336932760793975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12623957.539999999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AUGUST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82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1</v>
      </c>
      <c r="E10" s="74">
        <v>87915</v>
      </c>
      <c r="F10" s="74">
        <v>36997.5</v>
      </c>
      <c r="G10" s="104">
        <f>F10/E10</f>
        <v>0.42083262241938235</v>
      </c>
      <c r="H10" s="15"/>
    </row>
    <row r="11" spans="1:8" ht="15.75" x14ac:dyDescent="0.25">
      <c r="A11" s="93" t="s">
        <v>127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16687</v>
      </c>
      <c r="F12" s="74">
        <v>5005</v>
      </c>
      <c r="G12" s="104">
        <f>F12/E12</f>
        <v>0.2999340804218853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110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112</v>
      </c>
      <c r="B15" s="13"/>
      <c r="C15" s="14"/>
      <c r="D15" s="73">
        <v>8</v>
      </c>
      <c r="E15" s="74">
        <v>1550981</v>
      </c>
      <c r="F15" s="74">
        <v>187149.5</v>
      </c>
      <c r="G15" s="104">
        <f>F15/E15</f>
        <v>0.12066524348138372</v>
      </c>
      <c r="H15" s="15"/>
    </row>
    <row r="16" spans="1:8" ht="15.75" x14ac:dyDescent="0.25">
      <c r="A16" s="93" t="s">
        <v>107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80</v>
      </c>
      <c r="B17" s="13"/>
      <c r="C17" s="14"/>
      <c r="D17" s="73">
        <v>1</v>
      </c>
      <c r="E17" s="74">
        <v>45867</v>
      </c>
      <c r="F17" s="74">
        <v>-6755</v>
      </c>
      <c r="G17" s="104">
        <f>F17/E17</f>
        <v>-0.14727363899971657</v>
      </c>
      <c r="H17" s="15"/>
    </row>
    <row r="18" spans="1:8" ht="15.75" x14ac:dyDescent="0.25">
      <c r="A18" s="70" t="s">
        <v>118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260773</v>
      </c>
      <c r="F19" s="74">
        <v>114849</v>
      </c>
      <c r="G19" s="104">
        <f>F19/E19</f>
        <v>0.44041752788823996</v>
      </c>
      <c r="H19" s="15"/>
    </row>
    <row r="20" spans="1:8" ht="15.75" x14ac:dyDescent="0.25">
      <c r="A20" s="93" t="s">
        <v>59</v>
      </c>
      <c r="B20" s="13"/>
      <c r="C20" s="14"/>
      <c r="D20" s="73">
        <v>1</v>
      </c>
      <c r="E20" s="74">
        <v>53485</v>
      </c>
      <c r="F20" s="74">
        <v>15423</v>
      </c>
      <c r="G20" s="104">
        <f>F20/E20</f>
        <v>0.28836122277274001</v>
      </c>
      <c r="H20" s="15"/>
    </row>
    <row r="21" spans="1:8" ht="15.75" x14ac:dyDescent="0.25">
      <c r="A21" s="93" t="s">
        <v>101</v>
      </c>
      <c r="B21" s="13"/>
      <c r="C21" s="14"/>
      <c r="D21" s="73">
        <v>1</v>
      </c>
      <c r="E21" s="74">
        <v>45511</v>
      </c>
      <c r="F21" s="74">
        <v>18933</v>
      </c>
      <c r="G21" s="104">
        <f>F21/E21</f>
        <v>0.41600931642899519</v>
      </c>
      <c r="H21" s="15"/>
    </row>
    <row r="22" spans="1:8" ht="15.75" x14ac:dyDescent="0.25">
      <c r="A22" s="93" t="s">
        <v>130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120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576840</v>
      </c>
      <c r="F25" s="74">
        <v>149390</v>
      </c>
      <c r="G25" s="104">
        <f>F25/E25</f>
        <v>0.25897995978087512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100770</v>
      </c>
      <c r="F29" s="74">
        <v>22659.06</v>
      </c>
      <c r="G29" s="104">
        <f t="shared" ref="G29:G34" si="0">F29/E29</f>
        <v>0.22485918428103605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74">
        <v>6428</v>
      </c>
      <c r="F32" s="74">
        <v>2816</v>
      </c>
      <c r="G32" s="104">
        <f t="shared" si="0"/>
        <v>0.43808338518979467</v>
      </c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193218</v>
      </c>
      <c r="F33" s="74">
        <v>57669</v>
      </c>
      <c r="G33" s="104">
        <f t="shared" si="0"/>
        <v>0.29846598143030151</v>
      </c>
      <c r="H33" s="15"/>
    </row>
    <row r="34" spans="1:8" ht="15.75" x14ac:dyDescent="0.25">
      <c r="A34" s="70" t="s">
        <v>78</v>
      </c>
      <c r="B34" s="13"/>
      <c r="C34" s="14"/>
      <c r="D34" s="73">
        <v>1</v>
      </c>
      <c r="E34" s="74">
        <v>155472</v>
      </c>
      <c r="F34" s="74">
        <v>43302</v>
      </c>
      <c r="G34" s="104">
        <f t="shared" si="0"/>
        <v>0.27851960481630134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21</v>
      </c>
      <c r="E39" s="82">
        <f>SUM(E9:E38)</f>
        <v>3093947</v>
      </c>
      <c r="F39" s="82">
        <f>SUM(F9:F38)</f>
        <v>647438.06000000006</v>
      </c>
      <c r="G39" s="106">
        <f>F39/E39</f>
        <v>0.2092595833089578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152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2"/>
    </row>
    <row r="44" spans="1:8" ht="15.75" x14ac:dyDescent="0.25">
      <c r="A44" s="27" t="s">
        <v>10</v>
      </c>
      <c r="B44" s="28"/>
      <c r="C44" s="14"/>
      <c r="D44" s="73"/>
      <c r="E44" s="111">
        <v>1263473.5</v>
      </c>
      <c r="F44" s="74">
        <v>63658.14</v>
      </c>
      <c r="G44" s="104">
        <f>1-(+F44/E44)</f>
        <v>0.94961656101216207</v>
      </c>
      <c r="H44" s="15"/>
    </row>
    <row r="45" spans="1:8" ht="15.75" x14ac:dyDescent="0.25">
      <c r="A45" s="27" t="s">
        <v>20</v>
      </c>
      <c r="B45" s="28"/>
      <c r="C45" s="14"/>
      <c r="D45" s="73"/>
      <c r="E45" s="111">
        <v>1162770</v>
      </c>
      <c r="F45" s="74">
        <v>54796.86</v>
      </c>
      <c r="G45" s="104">
        <f>1-(+F45/E45)</f>
        <v>0.95287386155473563</v>
      </c>
      <c r="H45" s="15"/>
    </row>
    <row r="46" spans="1:8" ht="15.75" x14ac:dyDescent="0.25">
      <c r="A46" s="27"/>
      <c r="B46" s="28"/>
      <c r="C46" s="14"/>
      <c r="D46" s="73">
        <v>14</v>
      </c>
      <c r="E46" s="111"/>
      <c r="F46" s="74"/>
      <c r="G46" s="104"/>
      <c r="H46" s="15"/>
    </row>
    <row r="47" spans="1:8" x14ac:dyDescent="0.2">
      <c r="A47" s="16" t="s">
        <v>153</v>
      </c>
      <c r="B47" s="30"/>
      <c r="C47" s="14"/>
      <c r="D47" s="77"/>
      <c r="E47" s="96"/>
      <c r="F47" s="74"/>
      <c r="G47" s="105"/>
      <c r="H47" s="15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15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15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15"/>
    </row>
    <row r="51" spans="1:8" ht="15.75" x14ac:dyDescent="0.25">
      <c r="A51" s="20" t="s">
        <v>154</v>
      </c>
      <c r="B51" s="20"/>
      <c r="C51" s="14"/>
      <c r="D51" s="81">
        <f>SUM(D44:D47)</f>
        <v>14</v>
      </c>
      <c r="E51" s="82">
        <f>SUM(E44:E50)</f>
        <v>2426243.5</v>
      </c>
      <c r="F51" s="82">
        <f>SUM(F44:F50)</f>
        <v>118455</v>
      </c>
      <c r="G51" s="110">
        <f>1-(+F51/E51)</f>
        <v>0.95117761263451095</v>
      </c>
      <c r="H51" s="15"/>
    </row>
    <row r="52" spans="1:8" ht="15.75" x14ac:dyDescent="0.25">
      <c r="A52" s="120"/>
      <c r="B52" s="121"/>
      <c r="C52" s="14"/>
      <c r="D52" s="122"/>
      <c r="E52" s="123"/>
      <c r="F52" s="123"/>
      <c r="G52" s="124"/>
      <c r="H52" s="15"/>
    </row>
    <row r="53" spans="1:8" ht="18" x14ac:dyDescent="0.25">
      <c r="A53" s="23" t="s">
        <v>32</v>
      </c>
      <c r="B53" s="24"/>
      <c r="C53" s="14"/>
      <c r="D53" s="25"/>
      <c r="E53" s="87"/>
      <c r="F53" s="88"/>
      <c r="G53" s="107"/>
      <c r="H53" s="15"/>
    </row>
    <row r="54" spans="1:8" ht="15.75" x14ac:dyDescent="0.25">
      <c r="A54" s="26"/>
      <c r="B54" s="26"/>
      <c r="C54" s="14"/>
      <c r="D54" s="89"/>
      <c r="E54" s="25" t="s">
        <v>144</v>
      </c>
      <c r="F54" s="25" t="s">
        <v>144</v>
      </c>
      <c r="G54" s="108" t="s">
        <v>5</v>
      </c>
      <c r="H54" s="15"/>
    </row>
    <row r="55" spans="1:8" ht="15.75" x14ac:dyDescent="0.25">
      <c r="A55" s="26"/>
      <c r="B55" s="26"/>
      <c r="C55" s="14"/>
      <c r="D55" s="89" t="s">
        <v>6</v>
      </c>
      <c r="E55" s="90" t="s">
        <v>145</v>
      </c>
      <c r="F55" s="88" t="s">
        <v>8</v>
      </c>
      <c r="G55" s="109" t="s">
        <v>146</v>
      </c>
      <c r="H55" s="15"/>
    </row>
    <row r="56" spans="1:8" ht="15.75" x14ac:dyDescent="0.25">
      <c r="A56" s="27" t="s">
        <v>33</v>
      </c>
      <c r="B56" s="28"/>
      <c r="C56" s="14"/>
      <c r="D56" s="73">
        <v>100</v>
      </c>
      <c r="E56" s="111">
        <v>7823631.5499999998</v>
      </c>
      <c r="F56" s="74">
        <v>462094.98</v>
      </c>
      <c r="G56" s="104">
        <f>1-(+F56/E56)</f>
        <v>0.94093599921637416</v>
      </c>
      <c r="H56" s="15"/>
    </row>
    <row r="57" spans="1:8" ht="15.75" x14ac:dyDescent="0.25">
      <c r="A57" s="27" t="s">
        <v>34</v>
      </c>
      <c r="B57" s="28"/>
      <c r="C57" s="14"/>
      <c r="D57" s="73">
        <v>5</v>
      </c>
      <c r="E57" s="111">
        <v>945852.14</v>
      </c>
      <c r="F57" s="74">
        <v>101292.24</v>
      </c>
      <c r="G57" s="104">
        <f>1-(+F57/E57)</f>
        <v>0.89290901218450491</v>
      </c>
      <c r="H57" s="15"/>
    </row>
    <row r="58" spans="1:8" ht="15.75" x14ac:dyDescent="0.25">
      <c r="A58" s="27" t="s">
        <v>35</v>
      </c>
      <c r="B58" s="28"/>
      <c r="C58" s="14"/>
      <c r="D58" s="73">
        <v>114</v>
      </c>
      <c r="E58" s="111">
        <v>5446537.75</v>
      </c>
      <c r="F58" s="74">
        <v>336865.35</v>
      </c>
      <c r="G58" s="104">
        <f>1-(+F58/E58)</f>
        <v>0.93815055261482394</v>
      </c>
      <c r="H58" s="15"/>
    </row>
    <row r="59" spans="1:8" ht="15.75" x14ac:dyDescent="0.25">
      <c r="A59" s="27" t="s">
        <v>36</v>
      </c>
      <c r="B59" s="28"/>
      <c r="C59" s="14"/>
      <c r="D59" s="73">
        <v>6</v>
      </c>
      <c r="E59" s="111">
        <v>2671820.25</v>
      </c>
      <c r="F59" s="74">
        <v>88520.25</v>
      </c>
      <c r="G59" s="104">
        <f>1-(+F59/E59)</f>
        <v>0.96686893513888139</v>
      </c>
      <c r="H59" s="15"/>
    </row>
    <row r="60" spans="1:8" ht="15.75" x14ac:dyDescent="0.25">
      <c r="A60" s="27" t="s">
        <v>37</v>
      </c>
      <c r="B60" s="28"/>
      <c r="C60" s="14"/>
      <c r="D60" s="73">
        <v>95</v>
      </c>
      <c r="E60" s="111">
        <v>15740298.449999999</v>
      </c>
      <c r="F60" s="74">
        <v>1069607.98</v>
      </c>
      <c r="G60" s="104">
        <f t="shared" ref="G60:G66" si="1">1-(+F60/E60)</f>
        <v>0.93204652482304107</v>
      </c>
      <c r="H60" s="15"/>
    </row>
    <row r="61" spans="1:8" ht="15.75" x14ac:dyDescent="0.25">
      <c r="A61" s="27" t="s">
        <v>38</v>
      </c>
      <c r="B61" s="28"/>
      <c r="C61" s="14"/>
      <c r="D61" s="73">
        <v>6</v>
      </c>
      <c r="E61" s="111">
        <v>2521339</v>
      </c>
      <c r="F61" s="74">
        <v>78051.25</v>
      </c>
      <c r="G61" s="104">
        <f t="shared" si="1"/>
        <v>0.96904373033534963</v>
      </c>
      <c r="H61" s="2"/>
    </row>
    <row r="62" spans="1:8" ht="15.75" x14ac:dyDescent="0.25">
      <c r="A62" s="27" t="s">
        <v>39</v>
      </c>
      <c r="B62" s="28"/>
      <c r="C62" s="21"/>
      <c r="D62" s="73">
        <v>17</v>
      </c>
      <c r="E62" s="111">
        <v>887995</v>
      </c>
      <c r="F62" s="74">
        <v>150317.25</v>
      </c>
      <c r="G62" s="104">
        <f t="shared" si="1"/>
        <v>0.830722864430543</v>
      </c>
      <c r="H62" s="2"/>
    </row>
    <row r="63" spans="1:8" ht="15.75" x14ac:dyDescent="0.25">
      <c r="A63" s="27" t="s">
        <v>40</v>
      </c>
      <c r="B63" s="28"/>
      <c r="C63" s="33"/>
      <c r="D63" s="73"/>
      <c r="E63" s="111"/>
      <c r="F63" s="74"/>
      <c r="G63" s="104"/>
      <c r="H63" s="2"/>
    </row>
    <row r="64" spans="1:8" ht="18" x14ac:dyDescent="0.25">
      <c r="A64" s="54" t="s">
        <v>41</v>
      </c>
      <c r="B64" s="28"/>
      <c r="C64" s="36"/>
      <c r="D64" s="73">
        <v>4</v>
      </c>
      <c r="E64" s="111">
        <v>312725</v>
      </c>
      <c r="F64" s="74">
        <v>45028.52</v>
      </c>
      <c r="G64" s="104">
        <f t="shared" si="1"/>
        <v>0.85601240706691184</v>
      </c>
      <c r="H64" s="2"/>
    </row>
    <row r="65" spans="1:8" ht="18" x14ac:dyDescent="0.25">
      <c r="A65" s="55" t="s">
        <v>60</v>
      </c>
      <c r="B65" s="28"/>
      <c r="C65" s="36"/>
      <c r="D65" s="73"/>
      <c r="E65" s="111"/>
      <c r="F65" s="74"/>
      <c r="G65" s="104"/>
      <c r="H65" s="2"/>
    </row>
    <row r="66" spans="1:8" ht="15.75" x14ac:dyDescent="0.25">
      <c r="A66" s="27" t="s">
        <v>102</v>
      </c>
      <c r="B66" s="28"/>
      <c r="C66" s="40"/>
      <c r="D66" s="73">
        <v>1022</v>
      </c>
      <c r="E66" s="111">
        <v>76019594.870000005</v>
      </c>
      <c r="F66" s="74">
        <v>8980774.3800000008</v>
      </c>
      <c r="G66" s="104">
        <f t="shared" si="1"/>
        <v>0.88186237515001376</v>
      </c>
      <c r="H66" s="2"/>
    </row>
    <row r="67" spans="1:8" ht="15.75" x14ac:dyDescent="0.25">
      <c r="A67" s="71" t="s">
        <v>103</v>
      </c>
      <c r="B67" s="30"/>
      <c r="C67" s="40"/>
      <c r="D67" s="73"/>
      <c r="E67" s="74"/>
      <c r="F67" s="74"/>
      <c r="G67" s="104"/>
      <c r="H67" s="2"/>
    </row>
    <row r="68" spans="1:8" x14ac:dyDescent="0.2">
      <c r="A68" s="16" t="s">
        <v>42</v>
      </c>
      <c r="B68" s="30"/>
      <c r="C68" s="40"/>
      <c r="D68" s="77"/>
      <c r="E68" s="96"/>
      <c r="F68" s="74"/>
      <c r="G68" s="105"/>
      <c r="H68" s="2"/>
    </row>
    <row r="69" spans="1:8" ht="18" x14ac:dyDescent="0.25">
      <c r="A69" s="16" t="s">
        <v>43</v>
      </c>
      <c r="B69" s="28"/>
      <c r="C69" s="39"/>
      <c r="D69" s="77"/>
      <c r="E69" s="96"/>
      <c r="F69" s="74"/>
      <c r="G69" s="105"/>
      <c r="H69" s="2"/>
    </row>
    <row r="70" spans="1:8" ht="18" x14ac:dyDescent="0.25">
      <c r="A70" s="16" t="s">
        <v>44</v>
      </c>
      <c r="B70" s="28"/>
      <c r="C70" s="39"/>
      <c r="D70" s="77"/>
      <c r="E70" s="95"/>
      <c r="F70" s="74">
        <v>-198.52</v>
      </c>
      <c r="G70" s="105"/>
      <c r="H70" s="2"/>
    </row>
    <row r="71" spans="1:8" ht="18" x14ac:dyDescent="0.25">
      <c r="A71" s="16" t="s">
        <v>30</v>
      </c>
      <c r="B71" s="28"/>
      <c r="C71" s="117"/>
      <c r="D71" s="77"/>
      <c r="E71" s="95"/>
      <c r="F71" s="74"/>
      <c r="G71" s="105"/>
      <c r="H71" s="2"/>
    </row>
    <row r="72" spans="1:8" ht="18" x14ac:dyDescent="0.25">
      <c r="A72" s="32"/>
      <c r="B72" s="18"/>
      <c r="C72" s="39"/>
      <c r="D72" s="77"/>
      <c r="E72" s="80"/>
      <c r="F72" s="80"/>
      <c r="G72" s="105"/>
      <c r="H72" s="2"/>
    </row>
    <row r="73" spans="1:8" ht="18" x14ac:dyDescent="0.25">
      <c r="A73" s="20" t="s">
        <v>45</v>
      </c>
      <c r="B73" s="20"/>
      <c r="C73" s="39"/>
      <c r="D73" s="81">
        <f>SUM(D56:D69)</f>
        <v>1369</v>
      </c>
      <c r="E73" s="82">
        <f>SUM(E56:E72)</f>
        <v>112369794.01000001</v>
      </c>
      <c r="F73" s="82">
        <f>SUM(F56:F72)</f>
        <v>11312353.680000002</v>
      </c>
      <c r="G73" s="110">
        <f>1-(+F73/E73)</f>
        <v>0.89932923006877374</v>
      </c>
      <c r="H73" s="2"/>
    </row>
    <row r="74" spans="1:8" ht="18" x14ac:dyDescent="0.25">
      <c r="A74" s="33"/>
      <c r="B74" s="33"/>
      <c r="C74" s="39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9"/>
      <c r="D75" s="36"/>
      <c r="E75" s="36"/>
      <c r="F75" s="37">
        <f>F73+F39+F51</f>
        <v>12078246.740000002</v>
      </c>
      <c r="G75" s="36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4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AUGUST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99">
        <v>168125</v>
      </c>
      <c r="F10" s="74">
        <v>49476</v>
      </c>
      <c r="G10" s="104">
        <f>F10/E10</f>
        <v>0.29428104089219331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9</v>
      </c>
      <c r="E13" s="99">
        <v>1042062</v>
      </c>
      <c r="F13" s="74">
        <v>271583.5</v>
      </c>
      <c r="G13" s="104">
        <f t="shared" ref="G13:G18" si="0">F13/E13</f>
        <v>0.26062124902357059</v>
      </c>
      <c r="H13" s="15"/>
    </row>
    <row r="14" spans="1:8" ht="15.75" x14ac:dyDescent="0.25">
      <c r="A14" s="93" t="s">
        <v>128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117</v>
      </c>
      <c r="B15" s="13"/>
      <c r="C15" s="14"/>
      <c r="D15" s="73">
        <v>1</v>
      </c>
      <c r="E15" s="99">
        <v>115125</v>
      </c>
      <c r="F15" s="74">
        <v>37805</v>
      </c>
      <c r="G15" s="104">
        <f t="shared" si="0"/>
        <v>0.32838219326818674</v>
      </c>
      <c r="H15" s="15"/>
    </row>
    <row r="16" spans="1:8" ht="15.75" x14ac:dyDescent="0.25">
      <c r="A16" s="93" t="s">
        <v>126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171772</v>
      </c>
      <c r="F18" s="74">
        <v>-2226</v>
      </c>
      <c r="G18" s="104">
        <f t="shared" si="0"/>
        <v>-1.2959038725752742E-2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134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101</v>
      </c>
      <c r="B22" s="13"/>
      <c r="C22" s="14"/>
      <c r="D22" s="73"/>
      <c r="E22" s="99"/>
      <c r="F22" s="74"/>
      <c r="G22" s="104"/>
      <c r="H22" s="15"/>
    </row>
    <row r="23" spans="1:8" ht="15.75" x14ac:dyDescent="0.25">
      <c r="A23" s="93" t="s">
        <v>71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76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>
        <v>1</v>
      </c>
      <c r="E30" s="74">
        <v>145024</v>
      </c>
      <c r="F30" s="74">
        <v>56510</v>
      </c>
      <c r="G30" s="104">
        <f>F30/E30</f>
        <v>0.38965964254192409</v>
      </c>
      <c r="H30" s="15"/>
    </row>
    <row r="31" spans="1:8" ht="15.75" x14ac:dyDescent="0.25">
      <c r="A31" s="70" t="s">
        <v>77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142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78</v>
      </c>
      <c r="B34" s="13"/>
      <c r="C34" s="14"/>
      <c r="D34" s="73">
        <v>2</v>
      </c>
      <c r="E34" s="74">
        <v>340217</v>
      </c>
      <c r="F34" s="74">
        <v>112853</v>
      </c>
      <c r="G34" s="104">
        <f>F34/E34</f>
        <v>0.33170887992075648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17</v>
      </c>
      <c r="E39" s="82">
        <f>SUM(E9:E38)</f>
        <v>1982325</v>
      </c>
      <c r="F39" s="82">
        <f>SUM(F9:F38)</f>
        <v>526001.5</v>
      </c>
      <c r="G39" s="106">
        <f>F39/E39</f>
        <v>0.26534574300379604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2353551.35</v>
      </c>
      <c r="F44" s="74">
        <v>75086.45</v>
      </c>
      <c r="G44" s="104">
        <f>1-(+F44/E44)</f>
        <v>0.9680965320769398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120</v>
      </c>
      <c r="E46" s="74">
        <v>6443011.75</v>
      </c>
      <c r="F46" s="74">
        <v>454589.88</v>
      </c>
      <c r="G46" s="104">
        <f t="shared" ref="G46:G52" si="1">1-(+F46/E46)</f>
        <v>0.92944450551405555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2497508.25</v>
      </c>
      <c r="F47" s="74">
        <v>177284.75</v>
      </c>
      <c r="G47" s="104">
        <f t="shared" si="1"/>
        <v>0.92901534959894527</v>
      </c>
      <c r="H47" s="15"/>
    </row>
    <row r="48" spans="1:8" ht="15.75" x14ac:dyDescent="0.25">
      <c r="A48" s="27" t="s">
        <v>37</v>
      </c>
      <c r="B48" s="28"/>
      <c r="C48" s="14"/>
      <c r="D48" s="73">
        <v>87</v>
      </c>
      <c r="E48" s="74">
        <v>7017829</v>
      </c>
      <c r="F48" s="74">
        <v>619378.05000000005</v>
      </c>
      <c r="G48" s="104">
        <f t="shared" si="1"/>
        <v>0.91174221400948929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885987</v>
      </c>
      <c r="F49" s="74">
        <v>25910</v>
      </c>
      <c r="G49" s="104">
        <f t="shared" si="1"/>
        <v>0.97075577858365869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987400</v>
      </c>
      <c r="F50" s="74">
        <v>86590</v>
      </c>
      <c r="G50" s="104">
        <f t="shared" si="1"/>
        <v>0.91230504354871378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4"/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676150</v>
      </c>
      <c r="F52" s="74">
        <v>-6225</v>
      </c>
      <c r="G52" s="104">
        <f t="shared" si="1"/>
        <v>1.0092065370110184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102</v>
      </c>
      <c r="B54" s="28"/>
      <c r="C54" s="14"/>
      <c r="D54" s="73">
        <v>589</v>
      </c>
      <c r="E54" s="74">
        <v>34233260.43</v>
      </c>
      <c r="F54" s="74">
        <v>4035936.6</v>
      </c>
      <c r="G54" s="104">
        <f>1-(+F54/E54)</f>
        <v>0.88210481416887931</v>
      </c>
      <c r="H54" s="15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860</v>
      </c>
      <c r="E61" s="82">
        <f>SUM(E44:E60)</f>
        <v>55094697.780000001</v>
      </c>
      <c r="F61" s="82">
        <f>SUM(F44:F60)</f>
        <v>5468550.7300000004</v>
      </c>
      <c r="G61" s="110">
        <f>1-(+F61/E61)</f>
        <v>0.90074270391977451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F61+F39</f>
        <v>5994552.2300000004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AUGUST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120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100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152594</v>
      </c>
      <c r="F17" s="74">
        <v>35263</v>
      </c>
      <c r="G17" s="75">
        <f>F17/E17</f>
        <v>0.23109034431235828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276535</v>
      </c>
      <c r="F18" s="74">
        <v>68674</v>
      </c>
      <c r="G18" s="75">
        <f>F18/E18</f>
        <v>0.24833746180411159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15869</v>
      </c>
      <c r="F31" s="74">
        <v>6326</v>
      </c>
      <c r="G31" s="75">
        <f>F31/E31</f>
        <v>0.39863885563047452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124</v>
      </c>
      <c r="B33" s="13"/>
      <c r="C33" s="14"/>
      <c r="D33" s="73">
        <v>4</v>
      </c>
      <c r="E33" s="74">
        <v>253638</v>
      </c>
      <c r="F33" s="74">
        <v>77592</v>
      </c>
      <c r="G33" s="75">
        <f>F33/E33</f>
        <v>0.30591630591630592</v>
      </c>
      <c r="H33" s="15"/>
    </row>
    <row r="34" spans="1:8" ht="15.75" x14ac:dyDescent="0.25">
      <c r="A34" s="70" t="s">
        <v>140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</v>
      </c>
      <c r="E39" s="82">
        <f>SUM(E9:E38)</f>
        <v>698636</v>
      </c>
      <c r="F39" s="82">
        <f>SUM(F9:F38)</f>
        <v>187855</v>
      </c>
      <c r="G39" s="83">
        <f>F39/E39</f>
        <v>0.26888823364384312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36</v>
      </c>
      <c r="E44" s="74">
        <v>2590806.4</v>
      </c>
      <c r="F44" s="74">
        <v>182625.85</v>
      </c>
      <c r="G44" s="75">
        <f>1-(+F44/E44)</f>
        <v>0.92951003594865289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2398796.75</v>
      </c>
      <c r="F46" s="74">
        <v>230104.98</v>
      </c>
      <c r="G46" s="75">
        <f>1-(+F46/E46)</f>
        <v>0.90407483251759446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32</v>
      </c>
      <c r="E48" s="74">
        <v>2307557.21</v>
      </c>
      <c r="F48" s="74">
        <v>224090.39</v>
      </c>
      <c r="G48" s="75">
        <f>1-(+F48/E48)</f>
        <v>0.90288847919831206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355005</v>
      </c>
      <c r="F50" s="74">
        <v>35285</v>
      </c>
      <c r="G50" s="75">
        <f>1-(+F50/E50)</f>
        <v>0.90060703370375061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314</v>
      </c>
      <c r="E53" s="113">
        <v>21869630.559999999</v>
      </c>
      <c r="F53" s="113">
        <v>2688337.82</v>
      </c>
      <c r="G53" s="75">
        <f>1-(+F53/E53)</f>
        <v>0.87707438346411648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433</v>
      </c>
      <c r="E60" s="82">
        <f>SUM(E44:E59)</f>
        <v>29521795.919999998</v>
      </c>
      <c r="F60" s="82">
        <f>SUM(F44:F59)</f>
        <v>3360444.04</v>
      </c>
      <c r="G60" s="83">
        <f>1-(F60/E60)</f>
        <v>0.88617074485893943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3548299.04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F9" sqref="F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AUGUST 2020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158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>
        <v>1</v>
      </c>
      <c r="E10" s="74">
        <v>53176</v>
      </c>
      <c r="F10" s="74">
        <v>23204.5</v>
      </c>
      <c r="G10" s="75">
        <f>F10/E10</f>
        <v>0.43637167143072064</v>
      </c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389832</v>
      </c>
      <c r="F15" s="74">
        <v>83761</v>
      </c>
      <c r="G15" s="75">
        <f>F15/E15</f>
        <v>0.21486435182334954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101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396596</v>
      </c>
      <c r="F19" s="74">
        <v>159288</v>
      </c>
      <c r="G19" s="75">
        <f>F19/E19</f>
        <v>0.40163793885969601</v>
      </c>
      <c r="H19" s="66"/>
    </row>
    <row r="20" spans="1:8" ht="15.75" x14ac:dyDescent="0.25">
      <c r="A20" s="93" t="s">
        <v>95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96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108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1</v>
      </c>
      <c r="E24" s="74">
        <v>730226</v>
      </c>
      <c r="F24" s="74">
        <v>207190.5</v>
      </c>
      <c r="G24" s="75">
        <f>F24/E24</f>
        <v>0.28373476156696692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97</v>
      </c>
      <c r="B29" s="13"/>
      <c r="C29" s="14"/>
      <c r="D29" s="73">
        <v>1</v>
      </c>
      <c r="E29" s="74">
        <v>62622</v>
      </c>
      <c r="F29" s="74">
        <v>14458</v>
      </c>
      <c r="G29" s="75">
        <f>F29/E29</f>
        <v>0.23087732745680431</v>
      </c>
      <c r="H29" s="66"/>
    </row>
    <row r="30" spans="1:8" ht="15.75" x14ac:dyDescent="0.25">
      <c r="A30" s="70" t="s">
        <v>124</v>
      </c>
      <c r="B30" s="13"/>
      <c r="C30" s="14"/>
      <c r="D30" s="73">
        <v>10</v>
      </c>
      <c r="E30" s="74">
        <v>599484</v>
      </c>
      <c r="F30" s="74">
        <v>134131</v>
      </c>
      <c r="G30" s="75">
        <f>F30/E30</f>
        <v>0.22374408658112643</v>
      </c>
      <c r="H30" s="66"/>
    </row>
    <row r="31" spans="1:8" ht="15.75" x14ac:dyDescent="0.25">
      <c r="A31" s="70" t="s">
        <v>133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99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138</v>
      </c>
      <c r="B34" s="13"/>
      <c r="C34" s="14"/>
      <c r="D34" s="73">
        <v>1</v>
      </c>
      <c r="E34" s="74">
        <v>40506</v>
      </c>
      <c r="F34" s="74">
        <v>7320.5</v>
      </c>
      <c r="G34" s="75">
        <f>F34/E34</f>
        <v>0.18072631215128623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18</v>
      </c>
      <c r="E39" s="82">
        <f>SUM(E9:E38)</f>
        <v>2272442</v>
      </c>
      <c r="F39" s="82">
        <f>SUM(F9:F38)</f>
        <v>629353.5</v>
      </c>
      <c r="G39" s="83">
        <f>F39/E39</f>
        <v>0.27695030280200772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419935.95</v>
      </c>
      <c r="F44" s="74">
        <v>50366.47</v>
      </c>
      <c r="G44" s="75">
        <f>1-(+F44/E44)</f>
        <v>0.88006154271859793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121</v>
      </c>
      <c r="E46" s="74">
        <v>4427040.75</v>
      </c>
      <c r="F46" s="74">
        <v>364966.6</v>
      </c>
      <c r="G46" s="75">
        <f t="shared" ref="G46:G52" si="0">1-(+F46/E46)</f>
        <v>0.91755969266829085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1293764.25</v>
      </c>
      <c r="F47" s="74">
        <v>67027.570000000007</v>
      </c>
      <c r="G47" s="75">
        <f t="shared" si="0"/>
        <v>0.94819182088235932</v>
      </c>
      <c r="H47" s="66"/>
    </row>
    <row r="48" spans="1:8" ht="15.75" x14ac:dyDescent="0.25">
      <c r="A48" s="27" t="s">
        <v>37</v>
      </c>
      <c r="B48" s="28"/>
      <c r="C48" s="14"/>
      <c r="D48" s="73">
        <v>107</v>
      </c>
      <c r="E48" s="74">
        <v>3954966</v>
      </c>
      <c r="F48" s="74">
        <v>320761.65000000002</v>
      </c>
      <c r="G48" s="75">
        <f t="shared" si="0"/>
        <v>0.91889648356016207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1455180</v>
      </c>
      <c r="F50" s="74">
        <v>76103.14</v>
      </c>
      <c r="G50" s="75">
        <f t="shared" si="0"/>
        <v>0.94770190629337947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446270</v>
      </c>
      <c r="F51" s="74">
        <v>44160</v>
      </c>
      <c r="G51" s="75">
        <f t="shared" si="0"/>
        <v>0.9010464516996437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394225</v>
      </c>
      <c r="F52" s="74">
        <v>27450</v>
      </c>
      <c r="G52" s="75">
        <f t="shared" si="0"/>
        <v>0.93036971272750335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553</v>
      </c>
      <c r="E54" s="74">
        <v>29508876.02</v>
      </c>
      <c r="F54" s="74">
        <v>3338566.48</v>
      </c>
      <c r="G54" s="75">
        <f>1-(+F54/E54)</f>
        <v>0.88686229601773903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773608.41</v>
      </c>
      <c r="F55" s="74">
        <v>44171.39</v>
      </c>
      <c r="G55" s="75">
        <f>1-(+F55/E55)</f>
        <v>0.94290213313477289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844</v>
      </c>
      <c r="E61" s="82">
        <f>SUM(E44:E60)</f>
        <v>42673866.379999995</v>
      </c>
      <c r="F61" s="82">
        <f>SUM(F44:F60)</f>
        <v>4333573.3</v>
      </c>
      <c r="G61" s="83">
        <f>1-(F61/E61)</f>
        <v>0.89844901182820824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4962926.8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topLeftCell="A4" zoomScale="87" zoomScaleNormal="87" workbookViewId="0">
      <selection activeCell="G9" sqref="G9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85</v>
      </c>
      <c r="B3" s="36"/>
      <c r="C3" s="21"/>
      <c r="D3" s="21"/>
    </row>
    <row r="4" spans="1:4" ht="23.25" x14ac:dyDescent="0.35">
      <c r="A4" s="56" t="str">
        <f>ARG!$A$3</f>
        <v>MONTH ENDED:   AUGUST 2020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86</v>
      </c>
      <c r="B6" s="126">
        <f>+ARG!$D$39+CARUTHERSVILLE!$D$39+HOLLYWOOD!$D$40+HARKC!$D$40+CASINOKC!$D$39+AMERKC!$D$39+LAGRANGE!$D$39+AMERSC!$D$39+RIVERCITY!$D$39+LUMIERE!$D$39+ISLEBV!$D$39+STJO!$D$39+CAPE!$D$39</f>
        <v>454</v>
      </c>
      <c r="C6" s="58"/>
      <c r="D6" s="21"/>
    </row>
    <row r="7" spans="1:4" ht="21.75" thickTop="1" thickBot="1" x14ac:dyDescent="0.35">
      <c r="A7" s="127" t="s">
        <v>87</v>
      </c>
      <c r="B7" s="135">
        <f>+ARG!$E$39+CARUTHERSVILLE!$E$39+HOLLYWOOD!$E$40+HARKC!$E$40+CASINOKC!$E$39+AMERKC!$E$39+LAGRANGE!$E$39+AMERSC!$E$39+RIVERCITY!$E$39+LUMIERE!$E$39+ISLEBV!$E$39+STJO!$E$39+CAPE!$E$39</f>
        <v>83280751</v>
      </c>
      <c r="C7" s="58"/>
      <c r="D7" s="21"/>
    </row>
    <row r="8" spans="1:4" ht="21" thickTop="1" x14ac:dyDescent="0.3">
      <c r="A8" s="127" t="s">
        <v>88</v>
      </c>
      <c r="B8" s="135">
        <f>+ARG!$F$39+CARUTHERSVILLE!$F$39+HOLLYWOOD!$F$40+HARKC!$F$40+CASINOKC!$F$39+AMERKC!$F$39+LAGRANGE!$F$39+AMERSC!$F$39+RIVERCITY!$F$39+LUMIERE!$F$39+ISLEBV!$F$39+STJO!$F$39+CAPE!$F$39</f>
        <v>17087679.219999999</v>
      </c>
      <c r="C8" s="58"/>
      <c r="D8" s="21"/>
    </row>
    <row r="9" spans="1:4" ht="20.25" x14ac:dyDescent="0.3">
      <c r="A9" s="127" t="s">
        <v>89</v>
      </c>
      <c r="B9" s="115">
        <f>B8/B7</f>
        <v>0.20518161777863889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155</v>
      </c>
      <c r="B11" s="126">
        <f>+LUMIERE!$D$51</f>
        <v>14</v>
      </c>
      <c r="C11" s="58"/>
      <c r="D11" s="21"/>
    </row>
    <row r="12" spans="1:4" ht="21.75" thickTop="1" thickBot="1" x14ac:dyDescent="0.35">
      <c r="A12" s="127" t="s">
        <v>156</v>
      </c>
      <c r="B12" s="135">
        <f>+LUMIERE!$E$51</f>
        <v>2426243.5</v>
      </c>
      <c r="C12" s="58"/>
      <c r="D12" s="21"/>
    </row>
    <row r="13" spans="1:4" ht="21" thickTop="1" x14ac:dyDescent="0.3">
      <c r="A13" s="127" t="s">
        <v>157</v>
      </c>
      <c r="B13" s="135">
        <f>+LUMIERE!$F$51</f>
        <v>118455</v>
      </c>
      <c r="C13" s="58"/>
      <c r="D13" s="21"/>
    </row>
    <row r="14" spans="1:4" ht="20.25" x14ac:dyDescent="0.3">
      <c r="A14" s="127" t="s">
        <v>93</v>
      </c>
      <c r="B14" s="115">
        <f>1-(B13/B12)</f>
        <v>0.95117761263451095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90</v>
      </c>
      <c r="B16" s="126">
        <f>+ARG!$D$60+CARUTHERSVILLE!$D$60+HOLLYWOOD!$D$62+HARKC!$D$62+CASINOKC!$D$62+AMERKC!$D$62+LAGRANGE!$D$60+AMERSC!$D$61+RIVERCITY!$D$61+LUMIERE!$D$73+ISLEBV!$D$61+STJO!$D$60+CAPE!$D$61</f>
        <v>15454</v>
      </c>
      <c r="C16" s="58"/>
      <c r="D16" s="21"/>
    </row>
    <row r="17" spans="1:4" ht="21.75" thickTop="1" thickBot="1" x14ac:dyDescent="0.35">
      <c r="A17" s="127" t="s">
        <v>91</v>
      </c>
      <c r="B17" s="135">
        <f>+ARG!$E$60+CARUTHERSVILLE!$E$60+HOLLYWOOD!$E$62+HARKC!$E$62+CASINOKC!$E$62+AMERKC!$E$62+LAGRANGE!$E$60+AMERSC!$E$61+RIVERCITY!$E$61+LUMIERE!$E$73+ISLEBV!$E$61+STJO!$E$60+CAPE!$E$61</f>
        <v>1173689892.02</v>
      </c>
      <c r="C17" s="58"/>
      <c r="D17" s="21"/>
    </row>
    <row r="18" spans="1:4" ht="21" thickTop="1" x14ac:dyDescent="0.3">
      <c r="A18" s="127" t="s">
        <v>92</v>
      </c>
      <c r="B18" s="135">
        <f>+ARG!$F$60+CARUTHERSVILLE!$F$60+HOLLYWOOD!$F$62+HARKC!$F$62+CASINOKC!$F$62+AMERKC!$F$62+LAGRANGE!$F$60+AMERSC!$F$61+RIVERCITY!$F$61+LUMIERE!$F$73+ISLEBV!$F$61+STJO!$F$60+CAPE!$F$61</f>
        <v>114455085.37000002</v>
      </c>
      <c r="C18" s="21"/>
      <c r="D18" s="21"/>
    </row>
    <row r="19" spans="1:4" ht="20.25" x14ac:dyDescent="0.3">
      <c r="A19" s="127" t="s">
        <v>93</v>
      </c>
      <c r="B19" s="115">
        <f>1-(B18/B17)</f>
        <v>0.90248268631417194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94</v>
      </c>
      <c r="B21" s="128">
        <f>B18+B8+B13</f>
        <v>131661219.59000002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AUGUST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110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122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129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351541</v>
      </c>
      <c r="F18" s="74">
        <v>51939</v>
      </c>
      <c r="G18" s="75">
        <f>F18/E18</f>
        <v>0.14774663552757716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30842</v>
      </c>
      <c r="F29" s="74">
        <v>9062</v>
      </c>
      <c r="G29" s="75">
        <f>F29/E29</f>
        <v>0.29382011542701508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278411</v>
      </c>
      <c r="F30" s="74">
        <v>101339</v>
      </c>
      <c r="G30" s="75">
        <f>F30/E30</f>
        <v>0.36399064692127825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124</v>
      </c>
      <c r="B32" s="13"/>
      <c r="C32" s="14"/>
      <c r="D32" s="73">
        <v>4</v>
      </c>
      <c r="E32" s="74">
        <v>594664</v>
      </c>
      <c r="F32" s="74">
        <v>97598</v>
      </c>
      <c r="G32" s="75">
        <f>F32/E32</f>
        <v>0.16412293328669636</v>
      </c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18355</v>
      </c>
      <c r="F34" s="74">
        <v>4582</v>
      </c>
      <c r="G34" s="75">
        <f>F34/E34</f>
        <v>0.24963225279215473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1273813</v>
      </c>
      <c r="F39" s="82">
        <f>SUM(F9:F38)</f>
        <v>264520</v>
      </c>
      <c r="G39" s="83">
        <f>F39/E39</f>
        <v>0.20765999404936203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23</v>
      </c>
      <c r="E44" s="74">
        <v>353261.05</v>
      </c>
      <c r="F44" s="74">
        <v>35662.449999999997</v>
      </c>
      <c r="G44" s="75">
        <f>1-(+F44/E44)</f>
        <v>0.89904788540938774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43</v>
      </c>
      <c r="E46" s="74">
        <v>897428.5</v>
      </c>
      <c r="F46" s="74">
        <v>92076.75</v>
      </c>
      <c r="G46" s="75">
        <f>1-(+F46/E46)</f>
        <v>0.89739934713461855</v>
      </c>
      <c r="H46" s="15"/>
    </row>
    <row r="47" spans="1:8" ht="15.75" x14ac:dyDescent="0.25">
      <c r="A47" s="27" t="s">
        <v>36</v>
      </c>
      <c r="B47" s="28"/>
      <c r="C47" s="14"/>
      <c r="D47" s="73">
        <v>10</v>
      </c>
      <c r="E47" s="74">
        <v>654490.25</v>
      </c>
      <c r="F47" s="74">
        <v>42455.5</v>
      </c>
      <c r="G47" s="75">
        <f>1-(+F47/E47)</f>
        <v>0.93513195956700657</v>
      </c>
      <c r="H47" s="15"/>
    </row>
    <row r="48" spans="1:8" ht="15.75" x14ac:dyDescent="0.25">
      <c r="A48" s="27" t="s">
        <v>37</v>
      </c>
      <c r="B48" s="28"/>
      <c r="C48" s="14"/>
      <c r="D48" s="73">
        <v>46</v>
      </c>
      <c r="E48" s="74">
        <v>2190885</v>
      </c>
      <c r="F48" s="74">
        <v>190512.22</v>
      </c>
      <c r="G48" s="75">
        <f>1-(+F48/E48)</f>
        <v>0.91304325877442216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836890</v>
      </c>
      <c r="F50" s="74">
        <v>29125</v>
      </c>
      <c r="G50" s="75">
        <f>1-(+F50/E50)</f>
        <v>0.96519853266259603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394</v>
      </c>
      <c r="E53" s="74">
        <v>24131775.030000001</v>
      </c>
      <c r="F53" s="74">
        <v>2641969.08</v>
      </c>
      <c r="G53" s="75">
        <f>1-(+F53/E53)</f>
        <v>0.8905190738470099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519</v>
      </c>
      <c r="E60" s="82">
        <f>SUM(E44:E59)</f>
        <v>29064729.830000002</v>
      </c>
      <c r="F60" s="82">
        <f>SUM(F44:F59)</f>
        <v>3031801</v>
      </c>
      <c r="G60" s="83">
        <f>1-(F60/E60)</f>
        <v>0.89568796896674951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3296321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C9" sqref="C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AUGUST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>
        <v>5</v>
      </c>
      <c r="E9" s="74">
        <v>679923</v>
      </c>
      <c r="F9" s="74">
        <v>-115930</v>
      </c>
      <c r="G9" s="75">
        <f>F9/E9</f>
        <v>-0.17050460125631872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107</v>
      </c>
      <c r="B11" s="13"/>
      <c r="C11" s="14"/>
      <c r="D11" s="73">
        <v>1</v>
      </c>
      <c r="E11" s="74">
        <v>511358</v>
      </c>
      <c r="F11" s="74">
        <v>115990.5</v>
      </c>
      <c r="G11" s="75">
        <f>F11/E11</f>
        <v>0.22682836681933205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33975</v>
      </c>
      <c r="F12" s="74">
        <v>9467.5</v>
      </c>
      <c r="G12" s="75">
        <f>F12/E12</f>
        <v>0.27866077998528327</v>
      </c>
      <c r="H12" s="15"/>
    </row>
    <row r="13" spans="1:8" ht="15.75" x14ac:dyDescent="0.25">
      <c r="A13" s="93" t="s">
        <v>111</v>
      </c>
      <c r="B13" s="13"/>
      <c r="C13" s="14"/>
      <c r="D13" s="73">
        <v>3</v>
      </c>
      <c r="E13" s="74">
        <v>390971</v>
      </c>
      <c r="F13" s="74">
        <v>139306</v>
      </c>
      <c r="G13" s="75">
        <f>F13/E13</f>
        <v>0.35630775684130023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1004936</v>
      </c>
      <c r="F17" s="74">
        <v>246698</v>
      </c>
      <c r="G17" s="75">
        <f t="shared" ref="G17:G25" si="0">F17/E17</f>
        <v>0.24548627972328585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968279</v>
      </c>
      <c r="F18" s="74">
        <v>174089</v>
      </c>
      <c r="G18" s="75">
        <f t="shared" si="0"/>
        <v>0.17979218799540214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4140214</v>
      </c>
      <c r="F22" s="74">
        <v>693408</v>
      </c>
      <c r="G22" s="75">
        <f t="shared" si="0"/>
        <v>0.1674811978318029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862028</v>
      </c>
      <c r="F23" s="74">
        <v>57256</v>
      </c>
      <c r="G23" s="75">
        <f t="shared" si="0"/>
        <v>6.6420116283925815E-2</v>
      </c>
      <c r="H23" s="15"/>
    </row>
    <row r="24" spans="1:8" ht="15.75" x14ac:dyDescent="0.25">
      <c r="A24" s="94" t="s">
        <v>20</v>
      </c>
      <c r="B24" s="13"/>
      <c r="C24" s="14"/>
      <c r="D24" s="73">
        <v>6</v>
      </c>
      <c r="E24" s="74">
        <v>600227</v>
      </c>
      <c r="F24" s="74">
        <v>117402</v>
      </c>
      <c r="G24" s="75">
        <f t="shared" si="0"/>
        <v>0.19559599951351739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158048</v>
      </c>
      <c r="F25" s="74">
        <v>158048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49559</v>
      </c>
      <c r="F27" s="74">
        <v>13709</v>
      </c>
      <c r="G27" s="75">
        <f>F27/E27</f>
        <v>0.27661978651708063</v>
      </c>
      <c r="H27" s="15"/>
    </row>
    <row r="28" spans="1:8" ht="15.75" x14ac:dyDescent="0.25">
      <c r="A28" s="93" t="s">
        <v>131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218533</v>
      </c>
      <c r="F29" s="74">
        <v>89863</v>
      </c>
      <c r="G29" s="75">
        <f>F29/E29</f>
        <v>0.41121020623887466</v>
      </c>
      <c r="H29" s="15"/>
    </row>
    <row r="30" spans="1:8" ht="15.75" x14ac:dyDescent="0.25">
      <c r="A30" s="70" t="s">
        <v>125</v>
      </c>
      <c r="B30" s="13"/>
      <c r="C30" s="14"/>
      <c r="D30" s="73">
        <v>2</v>
      </c>
      <c r="E30" s="74">
        <v>63859</v>
      </c>
      <c r="F30" s="74">
        <v>4288</v>
      </c>
      <c r="G30" s="75">
        <f>F30/E30</f>
        <v>6.7147935294946684E-2</v>
      </c>
      <c r="H30" s="15"/>
    </row>
    <row r="31" spans="1:8" ht="15.75" x14ac:dyDescent="0.25">
      <c r="A31" s="70" t="s">
        <v>132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134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24</v>
      </c>
      <c r="E33" s="76">
        <v>1786724</v>
      </c>
      <c r="F33" s="76">
        <v>325231.5</v>
      </c>
      <c r="G33" s="75">
        <f>F33/E33</f>
        <v>0.18202671481437535</v>
      </c>
      <c r="H33" s="15"/>
    </row>
    <row r="34" spans="1:8" ht="15.75" x14ac:dyDescent="0.25">
      <c r="A34" s="93" t="s">
        <v>59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101</v>
      </c>
      <c r="B35" s="13"/>
      <c r="C35" s="14"/>
      <c r="D35" s="73"/>
      <c r="E35" s="74"/>
      <c r="F35" s="74"/>
      <c r="G35" s="75"/>
      <c r="H35" s="15"/>
    </row>
    <row r="36" spans="1:8" x14ac:dyDescent="0.2">
      <c r="A36" s="16" t="s">
        <v>28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79</v>
      </c>
      <c r="E40" s="82">
        <f>SUM(E9:E39)</f>
        <v>11468634</v>
      </c>
      <c r="F40" s="82">
        <f>SUM(F9:F39)</f>
        <v>2028826.5</v>
      </c>
      <c r="G40" s="83">
        <f>F40/E40</f>
        <v>0.17690219253661771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144</v>
      </c>
      <c r="F43" s="25" t="s">
        <v>144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145</v>
      </c>
      <c r="F44" s="88" t="s">
        <v>8</v>
      </c>
      <c r="G44" s="88" t="s">
        <v>146</v>
      </c>
      <c r="H44" s="15"/>
    </row>
    <row r="45" spans="1:8" ht="15.75" x14ac:dyDescent="0.25">
      <c r="A45" s="27" t="s">
        <v>33</v>
      </c>
      <c r="B45" s="28"/>
      <c r="C45" s="14"/>
      <c r="D45" s="73">
        <v>127</v>
      </c>
      <c r="E45" s="74">
        <v>23367942.539999999</v>
      </c>
      <c r="F45" s="74">
        <v>1296368.98</v>
      </c>
      <c r="G45" s="75">
        <f t="shared" ref="G45:G51" si="1">1-(+F45/E45)</f>
        <v>0.94452361487191505</v>
      </c>
      <c r="H45" s="15"/>
    </row>
    <row r="46" spans="1:8" ht="15.75" x14ac:dyDescent="0.25">
      <c r="A46" s="27" t="s">
        <v>34</v>
      </c>
      <c r="B46" s="28"/>
      <c r="C46" s="14"/>
      <c r="D46" s="73">
        <v>3</v>
      </c>
      <c r="E46" s="74">
        <v>1574291.38</v>
      </c>
      <c r="F46" s="74">
        <v>170358.88</v>
      </c>
      <c r="G46" s="75">
        <f t="shared" si="1"/>
        <v>0.89178694480306431</v>
      </c>
      <c r="H46" s="15"/>
    </row>
    <row r="47" spans="1:8" ht="15.75" x14ac:dyDescent="0.25">
      <c r="A47" s="27" t="s">
        <v>35</v>
      </c>
      <c r="B47" s="28"/>
      <c r="C47" s="14"/>
      <c r="D47" s="73">
        <v>161</v>
      </c>
      <c r="E47" s="74">
        <v>21061185.25</v>
      </c>
      <c r="F47" s="74">
        <v>980814.73</v>
      </c>
      <c r="G47" s="75">
        <f t="shared" si="1"/>
        <v>0.95343022159685908</v>
      </c>
      <c r="H47" s="15"/>
    </row>
    <row r="48" spans="1:8" ht="15.75" x14ac:dyDescent="0.25">
      <c r="A48" s="27" t="s">
        <v>36</v>
      </c>
      <c r="B48" s="28"/>
      <c r="C48" s="14"/>
      <c r="D48" s="73">
        <v>15</v>
      </c>
      <c r="E48" s="74">
        <v>514378.5</v>
      </c>
      <c r="F48" s="74">
        <v>45729</v>
      </c>
      <c r="G48" s="75">
        <f t="shared" si="1"/>
        <v>0.91109853930520035</v>
      </c>
      <c r="H48" s="15"/>
    </row>
    <row r="49" spans="1:8" ht="15.75" x14ac:dyDescent="0.25">
      <c r="A49" s="27" t="s">
        <v>37</v>
      </c>
      <c r="B49" s="28"/>
      <c r="C49" s="14"/>
      <c r="D49" s="73">
        <v>103</v>
      </c>
      <c r="E49" s="74">
        <v>10563766.300000001</v>
      </c>
      <c r="F49" s="74">
        <v>611114.39</v>
      </c>
      <c r="G49" s="75">
        <f t="shared" si="1"/>
        <v>0.94214995176483596</v>
      </c>
      <c r="H49" s="15"/>
    </row>
    <row r="50" spans="1:8" ht="15.75" x14ac:dyDescent="0.25">
      <c r="A50" s="27" t="s">
        <v>38</v>
      </c>
      <c r="B50" s="28"/>
      <c r="C50" s="14"/>
      <c r="D50" s="73">
        <v>2</v>
      </c>
      <c r="E50" s="74">
        <v>256756</v>
      </c>
      <c r="F50" s="74">
        <v>27993</v>
      </c>
      <c r="G50" s="75">
        <f t="shared" si="1"/>
        <v>0.89097431024007223</v>
      </c>
      <c r="H50" s="15"/>
    </row>
    <row r="51" spans="1:8" ht="15.75" x14ac:dyDescent="0.25">
      <c r="A51" s="27" t="s">
        <v>39</v>
      </c>
      <c r="B51" s="28"/>
      <c r="C51" s="14"/>
      <c r="D51" s="73">
        <v>19</v>
      </c>
      <c r="E51" s="74">
        <v>2248845</v>
      </c>
      <c r="F51" s="74">
        <v>119352.75</v>
      </c>
      <c r="G51" s="75">
        <f t="shared" si="1"/>
        <v>0.94692708923914282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419750</v>
      </c>
      <c r="F53" s="74">
        <v>-9475</v>
      </c>
      <c r="G53" s="75">
        <f>1-(+F53/E53)</f>
        <v>1.0225729600952949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189000</v>
      </c>
      <c r="F54" s="74">
        <v>-10100</v>
      </c>
      <c r="G54" s="75">
        <f>1-(+F54/E54)</f>
        <v>1.0534391534391534</v>
      </c>
      <c r="H54" s="15"/>
    </row>
    <row r="55" spans="1:8" ht="15.75" x14ac:dyDescent="0.25">
      <c r="A55" s="27" t="s">
        <v>61</v>
      </c>
      <c r="B55" s="30"/>
      <c r="C55" s="14"/>
      <c r="D55" s="73">
        <v>917</v>
      </c>
      <c r="E55" s="74">
        <v>84504894.480000004</v>
      </c>
      <c r="F55" s="74">
        <v>9838094.9399999995</v>
      </c>
      <c r="G55" s="75">
        <f>1-(+F55/E55)</f>
        <v>0.88357958434788164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1353</v>
      </c>
      <c r="E62" s="82">
        <f>SUM(E45:E61)</f>
        <v>144700809.44999999</v>
      </c>
      <c r="F62" s="82">
        <f>SUM(F45:F61)</f>
        <v>13070251.67</v>
      </c>
      <c r="G62" s="83">
        <f>1-(+F62/E62)</f>
        <v>0.90967395607751378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15099078.17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AUGUST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11</v>
      </c>
      <c r="E10" s="99">
        <v>2158470</v>
      </c>
      <c r="F10" s="74">
        <v>310636.5</v>
      </c>
      <c r="G10" s="100">
        <f>F10/E10</f>
        <v>0.14391513433126243</v>
      </c>
      <c r="H10" s="15"/>
    </row>
    <row r="11" spans="1:8" ht="15.75" x14ac:dyDescent="0.25">
      <c r="A11" s="93" t="s">
        <v>107</v>
      </c>
      <c r="B11" s="13"/>
      <c r="C11" s="14"/>
      <c r="D11" s="73">
        <v>6</v>
      </c>
      <c r="E11" s="99">
        <v>537240</v>
      </c>
      <c r="F11" s="74">
        <v>165195.5</v>
      </c>
      <c r="G11" s="100">
        <f>F11/E11</f>
        <v>0.30748920408011315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99">
        <v>191369</v>
      </c>
      <c r="F12" s="74">
        <v>52355.5</v>
      </c>
      <c r="G12" s="100">
        <f>F12/E12</f>
        <v>0.27358401831017565</v>
      </c>
      <c r="H12" s="15"/>
    </row>
    <row r="13" spans="1:8" ht="15.75" x14ac:dyDescent="0.25">
      <c r="A13" s="93" t="s">
        <v>111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356703</v>
      </c>
      <c r="F14" s="74">
        <v>45284</v>
      </c>
      <c r="G14" s="100">
        <f>F14/E14</f>
        <v>0.12695155353333165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1402896</v>
      </c>
      <c r="F17" s="74">
        <v>221277</v>
      </c>
      <c r="G17" s="75">
        <f t="shared" ref="G17:G23" si="0">F17/E17</f>
        <v>0.15772872686214801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1626448</v>
      </c>
      <c r="F18" s="74">
        <v>408368</v>
      </c>
      <c r="G18" s="100">
        <f t="shared" si="0"/>
        <v>0.25107965333044768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298305</v>
      </c>
      <c r="F19" s="74">
        <v>114733.5</v>
      </c>
      <c r="G19" s="75">
        <f t="shared" si="0"/>
        <v>0.38461809222104892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121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3623309</v>
      </c>
      <c r="F22" s="74">
        <v>893820</v>
      </c>
      <c r="G22" s="75">
        <f t="shared" si="0"/>
        <v>0.24668610929953808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1632031</v>
      </c>
      <c r="F23" s="74">
        <v>316589</v>
      </c>
      <c r="G23" s="75">
        <f t="shared" si="0"/>
        <v>0.19398467308525388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885728</v>
      </c>
      <c r="F24" s="74">
        <v>84403</v>
      </c>
      <c r="G24" s="75">
        <f>F24/E24</f>
        <v>9.5292234184761015E-2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189387</v>
      </c>
      <c r="F25" s="74">
        <v>189387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50108</v>
      </c>
      <c r="F27" s="74">
        <v>-58411</v>
      </c>
      <c r="G27" s="75">
        <f>F27/E27</f>
        <v>-1.1657020834996408</v>
      </c>
      <c r="H27" s="15"/>
    </row>
    <row r="28" spans="1:8" ht="15.75" x14ac:dyDescent="0.25">
      <c r="A28" s="93" t="s">
        <v>131</v>
      </c>
      <c r="B28" s="13"/>
      <c r="C28" s="14"/>
      <c r="D28" s="73">
        <v>1</v>
      </c>
      <c r="E28" s="99">
        <v>78751</v>
      </c>
      <c r="F28" s="74">
        <v>7838.5</v>
      </c>
      <c r="G28" s="100">
        <f>F28/E28</f>
        <v>9.9535243996901626E-2</v>
      </c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193160</v>
      </c>
      <c r="F29" s="74">
        <v>91528</v>
      </c>
      <c r="G29" s="75">
        <f>F29/E29</f>
        <v>0.47384551667011804</v>
      </c>
      <c r="H29" s="15"/>
    </row>
    <row r="30" spans="1:8" ht="15.75" x14ac:dyDescent="0.25">
      <c r="A30" s="70" t="s">
        <v>125</v>
      </c>
      <c r="B30" s="13"/>
      <c r="C30" s="14"/>
      <c r="D30" s="101"/>
      <c r="E30" s="99"/>
      <c r="F30" s="99"/>
      <c r="G30" s="102"/>
      <c r="H30" s="15"/>
    </row>
    <row r="31" spans="1:8" ht="15.75" x14ac:dyDescent="0.25">
      <c r="A31" s="70" t="s">
        <v>132</v>
      </c>
      <c r="B31" s="13"/>
      <c r="C31" s="14"/>
      <c r="D31" s="73">
        <v>1</v>
      </c>
      <c r="E31" s="103">
        <v>74127</v>
      </c>
      <c r="F31" s="74">
        <v>21227</v>
      </c>
      <c r="G31" s="100">
        <f>F31/E31</f>
        <v>0.28635989585441202</v>
      </c>
      <c r="H31" s="15"/>
    </row>
    <row r="32" spans="1:8" ht="15.75" x14ac:dyDescent="0.25">
      <c r="A32" s="70" t="s">
        <v>134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7</v>
      </c>
      <c r="E33" s="103">
        <v>1054568</v>
      </c>
      <c r="F33" s="76">
        <v>168288</v>
      </c>
      <c r="G33" s="100">
        <f>F33/E33</f>
        <v>0.15958003656473552</v>
      </c>
      <c r="H33" s="15"/>
    </row>
    <row r="34" spans="1:8" ht="15.75" x14ac:dyDescent="0.25">
      <c r="A34" s="93" t="s">
        <v>59</v>
      </c>
      <c r="B34" s="13"/>
      <c r="C34" s="14"/>
      <c r="D34" s="73"/>
      <c r="E34" s="99"/>
      <c r="F34" s="74"/>
      <c r="G34" s="100"/>
      <c r="H34" s="15"/>
    </row>
    <row r="35" spans="1:8" ht="15.75" x14ac:dyDescent="0.25">
      <c r="A35" s="93" t="s">
        <v>101</v>
      </c>
      <c r="B35" s="13"/>
      <c r="C35" s="14"/>
      <c r="D35" s="73">
        <v>1</v>
      </c>
      <c r="E35" s="99">
        <v>163156</v>
      </c>
      <c r="F35" s="74">
        <v>56693.5</v>
      </c>
      <c r="G35" s="100">
        <f>F35/E35</f>
        <v>0.34748032557797448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>
        <v>3</v>
      </c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65</v>
      </c>
      <c r="E40" s="82">
        <f>SUM(E9:E39)</f>
        <v>14515756</v>
      </c>
      <c r="F40" s="82">
        <f>SUM(F9:F39)</f>
        <v>3089216</v>
      </c>
      <c r="G40" s="83">
        <f>F40/E40</f>
        <v>0.21281812673070558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144</v>
      </c>
      <c r="F43" s="25" t="s">
        <v>144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145</v>
      </c>
      <c r="F44" s="88" t="s">
        <v>8</v>
      </c>
      <c r="G44" s="88" t="s">
        <v>146</v>
      </c>
      <c r="H44" s="15"/>
    </row>
    <row r="45" spans="1:8" ht="15.75" x14ac:dyDescent="0.25">
      <c r="A45" s="27" t="s">
        <v>33</v>
      </c>
      <c r="B45" s="28"/>
      <c r="C45" s="14"/>
      <c r="D45" s="73">
        <v>72</v>
      </c>
      <c r="E45" s="74">
        <v>9537979.1999999993</v>
      </c>
      <c r="F45" s="74">
        <v>575817.22</v>
      </c>
      <c r="G45" s="75">
        <f>1-(+F45/E45)</f>
        <v>0.93962901282066125</v>
      </c>
      <c r="H45" s="15"/>
    </row>
    <row r="46" spans="1:8" ht="15.75" x14ac:dyDescent="0.25">
      <c r="A46" s="27" t="s">
        <v>34</v>
      </c>
      <c r="B46" s="28"/>
      <c r="C46" s="14"/>
      <c r="D46" s="73">
        <v>8</v>
      </c>
      <c r="E46" s="74">
        <v>3257700.24</v>
      </c>
      <c r="F46" s="74">
        <v>279613.75</v>
      </c>
      <c r="G46" s="75">
        <f t="shared" ref="G46:G55" si="1">1-(+F46/E46)</f>
        <v>0.91416836129772339</v>
      </c>
      <c r="H46" s="15"/>
    </row>
    <row r="47" spans="1:8" ht="15.75" x14ac:dyDescent="0.25">
      <c r="A47" s="27" t="s">
        <v>35</v>
      </c>
      <c r="B47" s="28"/>
      <c r="C47" s="14"/>
      <c r="D47" s="73">
        <v>183</v>
      </c>
      <c r="E47" s="74">
        <v>15056781.050000001</v>
      </c>
      <c r="F47" s="74">
        <v>768020.03</v>
      </c>
      <c r="G47" s="75">
        <f t="shared" si="1"/>
        <v>0.94899175146071479</v>
      </c>
      <c r="H47" s="15"/>
    </row>
    <row r="48" spans="1:8" ht="15.75" x14ac:dyDescent="0.25">
      <c r="A48" s="27" t="s">
        <v>36</v>
      </c>
      <c r="B48" s="28"/>
      <c r="C48" s="14"/>
      <c r="D48" s="73">
        <v>8</v>
      </c>
      <c r="E48" s="74">
        <v>1882174</v>
      </c>
      <c r="F48" s="74">
        <v>123123.18</v>
      </c>
      <c r="G48" s="75">
        <f t="shared" si="1"/>
        <v>0.93458459207278388</v>
      </c>
      <c r="H48" s="15"/>
    </row>
    <row r="49" spans="1:8" ht="15.75" x14ac:dyDescent="0.25">
      <c r="A49" s="27" t="s">
        <v>37</v>
      </c>
      <c r="B49" s="28"/>
      <c r="C49" s="14"/>
      <c r="D49" s="73">
        <v>124</v>
      </c>
      <c r="E49" s="74">
        <v>13770156.35</v>
      </c>
      <c r="F49" s="74">
        <v>1101190.6399999999</v>
      </c>
      <c r="G49" s="75">
        <f t="shared" si="1"/>
        <v>0.92003063639869276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1422161</v>
      </c>
      <c r="F50" s="74">
        <v>51775</v>
      </c>
      <c r="G50" s="75">
        <f t="shared" si="1"/>
        <v>0.96359413596632171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1521660</v>
      </c>
      <c r="F51" s="74">
        <v>141679.12</v>
      </c>
      <c r="G51" s="75">
        <f t="shared" si="1"/>
        <v>0.90689173665602041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222600</v>
      </c>
      <c r="F52" s="74">
        <v>30570</v>
      </c>
      <c r="G52" s="75">
        <f t="shared" si="1"/>
        <v>0.86266846361185978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527475</v>
      </c>
      <c r="F53" s="74">
        <v>92925</v>
      </c>
      <c r="G53" s="75">
        <f t="shared" si="1"/>
        <v>0.82383051329446899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171300</v>
      </c>
      <c r="F54" s="74">
        <v>39600</v>
      </c>
      <c r="G54" s="75">
        <f t="shared" si="1"/>
        <v>0.7688266199649737</v>
      </c>
      <c r="H54" s="15"/>
    </row>
    <row r="55" spans="1:8" ht="15.75" x14ac:dyDescent="0.25">
      <c r="A55" s="27" t="s">
        <v>61</v>
      </c>
      <c r="B55" s="30"/>
      <c r="C55" s="14"/>
      <c r="D55" s="73">
        <v>803</v>
      </c>
      <c r="E55" s="74">
        <v>79370834.510000005</v>
      </c>
      <c r="F55" s="74">
        <v>9298818.9399999995</v>
      </c>
      <c r="G55" s="75">
        <f t="shared" si="1"/>
        <v>0.88284337694813542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1222</v>
      </c>
      <c r="E62" s="82">
        <f>SUM(E45:E61)</f>
        <v>126740821.35000001</v>
      </c>
      <c r="F62" s="82">
        <f>SUM(F45:F61)</f>
        <v>12503132.879999999</v>
      </c>
      <c r="G62" s="83">
        <f>1-(F62/E62)</f>
        <v>0.9013488097455824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15592348.879999999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AUGUST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119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74">
        <v>289079</v>
      </c>
      <c r="F10" s="74">
        <v>73616.5</v>
      </c>
      <c r="G10" s="75">
        <f>F10/E10</f>
        <v>0.25465876109990693</v>
      </c>
      <c r="H10" s="15"/>
    </row>
    <row r="11" spans="1:8" ht="15.75" x14ac:dyDescent="0.25">
      <c r="A11" s="93" t="s">
        <v>104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67945</v>
      </c>
      <c r="F12" s="74">
        <v>19064.5</v>
      </c>
      <c r="G12" s="75">
        <f>F12/E12</f>
        <v>0.28058723967915228</v>
      </c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74">
        <v>2140</v>
      </c>
      <c r="F13" s="74">
        <v>1313</v>
      </c>
      <c r="G13" s="75">
        <f>F13/E13</f>
        <v>0.61355140186915891</v>
      </c>
      <c r="H13" s="15"/>
    </row>
    <row r="14" spans="1:8" ht="15.75" x14ac:dyDescent="0.25">
      <c r="A14" s="93" t="s">
        <v>139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115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141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607281</v>
      </c>
      <c r="F18" s="74">
        <v>130247.5</v>
      </c>
      <c r="G18" s="75">
        <f>F18/E18</f>
        <v>0.21447649440703728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105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132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123</v>
      </c>
      <c r="B23" s="13"/>
      <c r="C23" s="14"/>
      <c r="D23" s="73">
        <v>4</v>
      </c>
      <c r="E23" s="74">
        <v>348040</v>
      </c>
      <c r="F23" s="74">
        <v>44245.5</v>
      </c>
      <c r="G23" s="75">
        <f>F23/E23</f>
        <v>0.12712762900815999</v>
      </c>
      <c r="H23" s="15"/>
    </row>
    <row r="24" spans="1:8" ht="15.75" x14ac:dyDescent="0.25">
      <c r="A24" s="93" t="s">
        <v>151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73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113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106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1314485</v>
      </c>
      <c r="F39" s="82">
        <f>SUM(F9:F38)</f>
        <v>268487</v>
      </c>
      <c r="G39" s="83">
        <f>F39/E39</f>
        <v>0.20425261604354558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60</v>
      </c>
      <c r="E46" s="74">
        <v>1153053.75</v>
      </c>
      <c r="F46" s="74">
        <v>112988.75</v>
      </c>
      <c r="G46" s="75">
        <f>1-(+F46/E46)</f>
        <v>0.90200912143080925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661524.5</v>
      </c>
      <c r="F47" s="74">
        <v>40790.31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46</v>
      </c>
      <c r="E48" s="74">
        <v>1885489</v>
      </c>
      <c r="F48" s="74">
        <v>186735.5</v>
      </c>
      <c r="G48" s="75">
        <f>1-(+F48/E48)</f>
        <v>0.90096176641709391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684105</v>
      </c>
      <c r="F50" s="74">
        <v>54780</v>
      </c>
      <c r="G50" s="75">
        <f>1-(+F50/E50)</f>
        <v>0.91992457298221764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620</v>
      </c>
      <c r="E54" s="74">
        <v>24245008.170000002</v>
      </c>
      <c r="F54" s="74">
        <v>2861745.82</v>
      </c>
      <c r="G54" s="75">
        <f>1-(+F54/E54)</f>
        <v>0.8819655658627068</v>
      </c>
      <c r="H54" s="15"/>
    </row>
    <row r="55" spans="1:8" ht="15.75" x14ac:dyDescent="0.25">
      <c r="A55" s="27" t="s">
        <v>62</v>
      </c>
      <c r="B55" s="30"/>
      <c r="C55" s="14"/>
      <c r="D55" s="73">
        <v>3</v>
      </c>
      <c r="E55" s="74">
        <v>58305.5</v>
      </c>
      <c r="F55" s="74">
        <v>7581.5</v>
      </c>
      <c r="G55" s="75">
        <f>1-(+F55/E55)</f>
        <v>0.86996938539245872</v>
      </c>
      <c r="H55" s="15"/>
    </row>
    <row r="56" spans="1:8" ht="15.75" x14ac:dyDescent="0.25">
      <c r="A56" s="72" t="s">
        <v>135</v>
      </c>
      <c r="B56" s="30"/>
      <c r="C56" s="14"/>
      <c r="D56" s="73">
        <v>136</v>
      </c>
      <c r="E56" s="74">
        <v>8606875.4600000009</v>
      </c>
      <c r="F56" s="74">
        <v>870173.72</v>
      </c>
      <c r="G56" s="75">
        <f>1-(+F56/E56)</f>
        <v>0.89889783765966103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890</v>
      </c>
      <c r="E62" s="82">
        <f>SUM(E44:E61)</f>
        <v>37294361.380000003</v>
      </c>
      <c r="F62" s="82">
        <f>SUM(F44:F61)</f>
        <v>4134795.5999999996</v>
      </c>
      <c r="G62" s="83">
        <f>1-(+F62/E62)</f>
        <v>0.88913081101269686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4403282.5999999996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AUGUST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119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6</v>
      </c>
      <c r="E11" s="99">
        <v>933737</v>
      </c>
      <c r="F11" s="74">
        <v>100872</v>
      </c>
      <c r="G11" s="75">
        <f t="shared" ref="G11:G24" si="0">F11/E11</f>
        <v>0.10803041970062234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10716</v>
      </c>
      <c r="F13" s="74">
        <v>5156</v>
      </c>
      <c r="G13" s="75">
        <f t="shared" si="0"/>
        <v>0.48114968271743186</v>
      </c>
      <c r="H13" s="15"/>
    </row>
    <row r="14" spans="1:8" ht="15.75" x14ac:dyDescent="0.25">
      <c r="A14" s="93" t="s">
        <v>139</v>
      </c>
      <c r="B14" s="13"/>
      <c r="C14" s="14"/>
      <c r="D14" s="73">
        <v>2</v>
      </c>
      <c r="E14" s="99">
        <v>696557</v>
      </c>
      <c r="F14" s="74">
        <v>31732.5</v>
      </c>
      <c r="G14" s="75">
        <f t="shared" si="0"/>
        <v>4.5556214351445752E-2</v>
      </c>
      <c r="H14" s="15"/>
    </row>
    <row r="15" spans="1:8" ht="15.75" x14ac:dyDescent="0.25">
      <c r="A15" s="93" t="s">
        <v>25</v>
      </c>
      <c r="B15" s="13"/>
      <c r="C15" s="14"/>
      <c r="D15" s="73">
        <v>2</v>
      </c>
      <c r="E15" s="99">
        <v>97265</v>
      </c>
      <c r="F15" s="74">
        <v>24344</v>
      </c>
      <c r="G15" s="75">
        <f t="shared" si="0"/>
        <v>0.25028530303809182</v>
      </c>
      <c r="H15" s="15"/>
    </row>
    <row r="16" spans="1:8" ht="15.75" x14ac:dyDescent="0.25">
      <c r="A16" s="93" t="s">
        <v>115</v>
      </c>
      <c r="B16" s="13"/>
      <c r="C16" s="14"/>
      <c r="D16" s="73">
        <v>1</v>
      </c>
      <c r="E16" s="99">
        <v>15205</v>
      </c>
      <c r="F16" s="74">
        <v>4654</v>
      </c>
      <c r="G16" s="75">
        <f t="shared" si="0"/>
        <v>0.30608352515619863</v>
      </c>
      <c r="H16" s="15"/>
    </row>
    <row r="17" spans="1:8" ht="15.75" x14ac:dyDescent="0.25">
      <c r="A17" s="93" t="s">
        <v>141</v>
      </c>
      <c r="B17" s="13"/>
      <c r="C17" s="14"/>
      <c r="D17" s="73">
        <v>2</v>
      </c>
      <c r="E17" s="99">
        <v>778757</v>
      </c>
      <c r="F17" s="74">
        <v>116533</v>
      </c>
      <c r="G17" s="75">
        <f t="shared" si="0"/>
        <v>0.1496397464164046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409788</v>
      </c>
      <c r="F18" s="74">
        <v>56681.5</v>
      </c>
      <c r="G18" s="75">
        <f t="shared" si="0"/>
        <v>0.13831908206194424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1150073</v>
      </c>
      <c r="F19" s="74">
        <v>374299.5</v>
      </c>
      <c r="G19" s="75">
        <f t="shared" si="0"/>
        <v>0.32545716663203117</v>
      </c>
      <c r="H19" s="15"/>
    </row>
    <row r="20" spans="1:8" ht="15.75" x14ac:dyDescent="0.25">
      <c r="A20" s="93" t="s">
        <v>105</v>
      </c>
      <c r="B20" s="13"/>
      <c r="C20" s="14"/>
      <c r="D20" s="73">
        <v>13</v>
      </c>
      <c r="E20" s="99">
        <v>168674</v>
      </c>
      <c r="F20" s="74">
        <v>51078.5</v>
      </c>
      <c r="G20" s="75">
        <f t="shared" si="0"/>
        <v>0.30282379026998824</v>
      </c>
      <c r="H20" s="15"/>
    </row>
    <row r="21" spans="1:8" ht="15.75" x14ac:dyDescent="0.25">
      <c r="A21" s="93" t="s">
        <v>132</v>
      </c>
      <c r="B21" s="13"/>
      <c r="C21" s="14"/>
      <c r="D21" s="73">
        <v>1</v>
      </c>
      <c r="E21" s="99">
        <v>166167</v>
      </c>
      <c r="F21" s="74">
        <v>51178.5</v>
      </c>
      <c r="G21" s="75">
        <f t="shared" si="0"/>
        <v>0.30799436711260358</v>
      </c>
      <c r="H21" s="15"/>
    </row>
    <row r="22" spans="1:8" ht="15.75" x14ac:dyDescent="0.25">
      <c r="A22" s="93" t="s">
        <v>136</v>
      </c>
      <c r="B22" s="13"/>
      <c r="C22" s="14"/>
      <c r="D22" s="73">
        <v>4</v>
      </c>
      <c r="E22" s="99">
        <v>69037</v>
      </c>
      <c r="F22" s="74">
        <v>27335.5</v>
      </c>
      <c r="G22" s="75">
        <f t="shared" si="0"/>
        <v>0.39595434332314555</v>
      </c>
      <c r="H22" s="15"/>
    </row>
    <row r="23" spans="1:8" ht="15.75" x14ac:dyDescent="0.25">
      <c r="A23" s="93" t="s">
        <v>123</v>
      </c>
      <c r="B23" s="13"/>
      <c r="C23" s="14"/>
      <c r="D23" s="73">
        <v>6</v>
      </c>
      <c r="E23" s="99">
        <v>1113854</v>
      </c>
      <c r="F23" s="74">
        <v>218401</v>
      </c>
      <c r="G23" s="75">
        <f t="shared" si="0"/>
        <v>0.19607686465192026</v>
      </c>
      <c r="H23" s="15"/>
    </row>
    <row r="24" spans="1:8" ht="15.75" x14ac:dyDescent="0.25">
      <c r="A24" s="93" t="s">
        <v>10</v>
      </c>
      <c r="B24" s="13"/>
      <c r="C24" s="14"/>
      <c r="D24" s="73">
        <v>5</v>
      </c>
      <c r="E24" s="99">
        <v>617381</v>
      </c>
      <c r="F24" s="74">
        <v>163245.5</v>
      </c>
      <c r="G24" s="75">
        <f t="shared" si="0"/>
        <v>0.26441613849470585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481767</v>
      </c>
      <c r="F25" s="74">
        <v>77343.5</v>
      </c>
      <c r="G25" s="75">
        <f>F25/E25</f>
        <v>0.16054129900968725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73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74"/>
      <c r="G30" s="75"/>
      <c r="H30" s="15"/>
    </row>
    <row r="31" spans="1:8" ht="15.75" x14ac:dyDescent="0.25">
      <c r="A31" s="70" t="s">
        <v>113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71114</v>
      </c>
      <c r="F32" s="74">
        <v>15448</v>
      </c>
      <c r="G32" s="75">
        <f>F32/E32</f>
        <v>0.21722867508507468</v>
      </c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99">
        <v>12372</v>
      </c>
      <c r="F33" s="74">
        <v>10030</v>
      </c>
      <c r="G33" s="75">
        <f>F33/E33</f>
        <v>0.81070158422243777</v>
      </c>
      <c r="H33" s="15"/>
    </row>
    <row r="34" spans="1:8" ht="15.75" x14ac:dyDescent="0.25">
      <c r="A34" s="70" t="s">
        <v>106</v>
      </c>
      <c r="B34" s="13"/>
      <c r="C34" s="14"/>
      <c r="D34" s="73">
        <v>7</v>
      </c>
      <c r="E34" s="99">
        <v>1189546</v>
      </c>
      <c r="F34" s="74">
        <v>242237.5</v>
      </c>
      <c r="G34" s="75">
        <f>F34/E34</f>
        <v>0.20363861506826975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61</v>
      </c>
      <c r="E39" s="82">
        <f>SUM(E9:E38)</f>
        <v>7982010</v>
      </c>
      <c r="F39" s="82">
        <f>SUM(F9:F38)</f>
        <v>1570570.5</v>
      </c>
      <c r="G39" s="83">
        <f>F39/E39</f>
        <v>0.1967637850616574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144</v>
      </c>
      <c r="E44" s="74">
        <v>12320458.699999999</v>
      </c>
      <c r="F44" s="74">
        <v>754867.71</v>
      </c>
      <c r="G44" s="75">
        <f>1-(+F44/E44)</f>
        <v>0.93873055148506768</v>
      </c>
      <c r="H44" s="15"/>
    </row>
    <row r="45" spans="1:8" ht="15.75" x14ac:dyDescent="0.25">
      <c r="A45" s="27" t="s">
        <v>34</v>
      </c>
      <c r="B45" s="28"/>
      <c r="C45" s="14"/>
      <c r="D45" s="73">
        <v>5</v>
      </c>
      <c r="E45" s="74">
        <v>2696641.39</v>
      </c>
      <c r="F45" s="74">
        <v>345512.09</v>
      </c>
      <c r="G45" s="75">
        <f t="shared" ref="G45:G53" si="1">1-(+F45/E45)</f>
        <v>0.87187317850965718</v>
      </c>
      <c r="H45" s="15"/>
    </row>
    <row r="46" spans="1:8" ht="15.75" x14ac:dyDescent="0.25">
      <c r="A46" s="27" t="s">
        <v>35</v>
      </c>
      <c r="B46" s="28"/>
      <c r="C46" s="14"/>
      <c r="D46" s="73">
        <v>267</v>
      </c>
      <c r="E46" s="74">
        <v>7897179.25</v>
      </c>
      <c r="F46" s="74">
        <v>545246.81999999995</v>
      </c>
      <c r="G46" s="75">
        <f t="shared" si="1"/>
        <v>0.93095676282135797</v>
      </c>
      <c r="H46" s="15"/>
    </row>
    <row r="47" spans="1:8" ht="15.75" x14ac:dyDescent="0.25">
      <c r="A47" s="27" t="s">
        <v>36</v>
      </c>
      <c r="B47" s="28"/>
      <c r="C47" s="14"/>
      <c r="D47" s="73">
        <v>36</v>
      </c>
      <c r="E47" s="74">
        <v>2867171.44</v>
      </c>
      <c r="F47" s="74">
        <v>169370.05</v>
      </c>
      <c r="G47" s="75">
        <f t="shared" si="1"/>
        <v>0.94092782606679426</v>
      </c>
      <c r="H47" s="15"/>
    </row>
    <row r="48" spans="1:8" ht="15.75" x14ac:dyDescent="0.25">
      <c r="A48" s="27" t="s">
        <v>37</v>
      </c>
      <c r="B48" s="28"/>
      <c r="C48" s="14"/>
      <c r="D48" s="73">
        <v>94</v>
      </c>
      <c r="E48" s="74">
        <v>13363914.27</v>
      </c>
      <c r="F48" s="74">
        <v>825359.96</v>
      </c>
      <c r="G48" s="75">
        <f t="shared" si="1"/>
        <v>0.93823965469063131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20</v>
      </c>
      <c r="E50" s="74">
        <v>1917790</v>
      </c>
      <c r="F50" s="74">
        <v>133053</v>
      </c>
      <c r="G50" s="75">
        <f t="shared" si="1"/>
        <v>0.93062170519191356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296900</v>
      </c>
      <c r="F51" s="74">
        <v>39010</v>
      </c>
      <c r="G51" s="75">
        <f t="shared" si="1"/>
        <v>0.86860895924553727</v>
      </c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642825</v>
      </c>
      <c r="F52" s="74">
        <v>7425</v>
      </c>
      <c r="G52" s="75">
        <f t="shared" si="1"/>
        <v>0.98844942247112355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966800</v>
      </c>
      <c r="F53" s="74">
        <v>68100</v>
      </c>
      <c r="G53" s="75">
        <f t="shared" si="1"/>
        <v>0.92956143980140671</v>
      </c>
      <c r="H53" s="15"/>
    </row>
    <row r="54" spans="1:8" ht="15.75" x14ac:dyDescent="0.25">
      <c r="A54" s="27" t="s">
        <v>61</v>
      </c>
      <c r="B54" s="30"/>
      <c r="C54" s="14"/>
      <c r="D54" s="73">
        <v>1417</v>
      </c>
      <c r="E54" s="74">
        <v>85566186.25</v>
      </c>
      <c r="F54" s="74">
        <v>9813882.3200000003</v>
      </c>
      <c r="G54" s="75">
        <f>1-(+F54/E54)</f>
        <v>0.8853065357929284</v>
      </c>
      <c r="H54" s="15"/>
    </row>
    <row r="55" spans="1:8" ht="15.75" x14ac:dyDescent="0.25">
      <c r="A55" s="27" t="s">
        <v>62</v>
      </c>
      <c r="B55" s="30"/>
      <c r="C55" s="14"/>
      <c r="D55" s="73">
        <v>22</v>
      </c>
      <c r="E55" s="74">
        <v>541669.48</v>
      </c>
      <c r="F55" s="74">
        <v>70887.23</v>
      </c>
      <c r="G55" s="75">
        <f>1-(+F55/E55)</f>
        <v>0.86913194740083932</v>
      </c>
      <c r="H55" s="15"/>
    </row>
    <row r="56" spans="1:8" ht="15.75" x14ac:dyDescent="0.25">
      <c r="A56" s="72" t="s">
        <v>135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2013</v>
      </c>
      <c r="E62" s="82">
        <f>SUM(E44:E61)</f>
        <v>129077535.78</v>
      </c>
      <c r="F62" s="82">
        <f>SUM(F44:F61)</f>
        <v>12772714.18</v>
      </c>
      <c r="G62" s="83">
        <f>1-(F62/E62)</f>
        <v>0.90104618822465099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14343284.68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G76" sqref="G76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AUGUST 2020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156057</v>
      </c>
      <c r="F9" s="74">
        <v>56594</v>
      </c>
      <c r="G9" s="75">
        <f>F9/E9</f>
        <v>0.36264954471763522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120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100</v>
      </c>
      <c r="B14" s="13"/>
      <c r="C14" s="14"/>
      <c r="D14" s="73">
        <v>1</v>
      </c>
      <c r="E14" s="74">
        <v>9663</v>
      </c>
      <c r="F14" s="74">
        <v>-2601.5</v>
      </c>
      <c r="G14" s="75">
        <f>F14/E14</f>
        <v>-0.26922280865155751</v>
      </c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37879</v>
      </c>
      <c r="F15" s="74">
        <v>5981</v>
      </c>
      <c r="G15" s="75">
        <f>F15/E15</f>
        <v>0.15789751577391167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107835</v>
      </c>
      <c r="F18" s="74">
        <v>33902</v>
      </c>
      <c r="G18" s="75">
        <f>F18/E18</f>
        <v>0.31438772198265869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58723</v>
      </c>
      <c r="F31" s="74">
        <v>17670.5</v>
      </c>
      <c r="G31" s="75">
        <f>F31/E31</f>
        <v>0.30091275990668054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124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140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7</v>
      </c>
      <c r="E39" s="82">
        <f>SUM(E9:E38)</f>
        <v>370157</v>
      </c>
      <c r="F39" s="82">
        <f>SUM(F9:F38)</f>
        <v>111546</v>
      </c>
      <c r="G39" s="83">
        <f>F39/E39</f>
        <v>0.3013478064713081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24</v>
      </c>
      <c r="E44" s="74">
        <v>793924.8</v>
      </c>
      <c r="F44" s="74">
        <v>34188.800000000003</v>
      </c>
      <c r="G44" s="75">
        <f>1-(+F44/E44)</f>
        <v>0.95693697942172862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38</v>
      </c>
      <c r="E46" s="74">
        <v>979330.75</v>
      </c>
      <c r="F46" s="74">
        <v>108873.25</v>
      </c>
      <c r="G46" s="75">
        <f>1-(+F46/E46)</f>
        <v>0.88882892730571361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865003.5</v>
      </c>
      <c r="F47" s="74">
        <v>78165</v>
      </c>
      <c r="G47" s="75">
        <f>1-(+F47/E47)</f>
        <v>0.90963620378414656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32</v>
      </c>
      <c r="E48" s="74">
        <v>1066308.47</v>
      </c>
      <c r="F48" s="74">
        <v>96521.47</v>
      </c>
      <c r="G48" s="75">
        <f>1-(+F48/E48)</f>
        <v>0.90948072465372054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11</v>
      </c>
      <c r="E50" s="74">
        <v>590657</v>
      </c>
      <c r="F50" s="74">
        <v>46511</v>
      </c>
      <c r="G50" s="75">
        <f>1-(+F50/E50)</f>
        <v>0.92125548330079898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323</v>
      </c>
      <c r="E53" s="74">
        <v>21833141.940000001</v>
      </c>
      <c r="F53" s="74">
        <v>2596914.2999999998</v>
      </c>
      <c r="G53" s="75">
        <f>1-(+F53/E53)</f>
        <v>0.88105631763231229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440</v>
      </c>
      <c r="E60" s="82">
        <f>SUM(E44:E59)</f>
        <v>26128366.460000001</v>
      </c>
      <c r="F60" s="82">
        <f>SUM(F44:F59)</f>
        <v>2961173.82</v>
      </c>
      <c r="G60" s="83">
        <f>1-(F60/E60)</f>
        <v>0.88666823758258018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3072719.82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AUGUST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1071644</v>
      </c>
      <c r="F10" s="74">
        <v>165633.5</v>
      </c>
      <c r="G10" s="104">
        <f>F10/E10</f>
        <v>0.15456018976451136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194196</v>
      </c>
      <c r="F11" s="74">
        <v>47617.8</v>
      </c>
      <c r="G11" s="104">
        <f>F11/E11</f>
        <v>0.24520484459000186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106696</v>
      </c>
      <c r="F12" s="74">
        <v>36806</v>
      </c>
      <c r="G12" s="104">
        <f>F12/E12</f>
        <v>0.34496138561895479</v>
      </c>
      <c r="H12" s="15"/>
    </row>
    <row r="13" spans="1:8" ht="15.75" x14ac:dyDescent="0.25">
      <c r="A13" s="93" t="s">
        <v>74</v>
      </c>
      <c r="B13" s="13"/>
      <c r="C13" s="14"/>
      <c r="D13" s="73">
        <v>27</v>
      </c>
      <c r="E13" s="74">
        <v>3914437</v>
      </c>
      <c r="F13" s="74">
        <v>968003</v>
      </c>
      <c r="G13" s="104">
        <f>F13/E13</f>
        <v>0.24729047880959637</v>
      </c>
      <c r="H13" s="15"/>
    </row>
    <row r="14" spans="1:8" ht="15.75" x14ac:dyDescent="0.25">
      <c r="A14" s="93" t="s">
        <v>128</v>
      </c>
      <c r="B14" s="13"/>
      <c r="C14" s="14"/>
      <c r="D14" s="73">
        <v>1</v>
      </c>
      <c r="E14" s="74">
        <v>50375</v>
      </c>
      <c r="F14" s="74">
        <v>21449</v>
      </c>
      <c r="G14" s="104">
        <f>F14/E14</f>
        <v>0.42578660049627792</v>
      </c>
      <c r="H14" s="15"/>
    </row>
    <row r="15" spans="1:8" ht="15.75" x14ac:dyDescent="0.25">
      <c r="A15" s="93" t="s">
        <v>117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126</v>
      </c>
      <c r="B16" s="13"/>
      <c r="C16" s="14"/>
      <c r="D16" s="73">
        <v>1</v>
      </c>
      <c r="E16" s="74">
        <v>104845</v>
      </c>
      <c r="F16" s="74">
        <v>17122</v>
      </c>
      <c r="G16" s="104">
        <f t="shared" ref="G16:G22" si="0">F16/E16</f>
        <v>0.16330773999713863</v>
      </c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1846660</v>
      </c>
      <c r="F18" s="74">
        <v>263771</v>
      </c>
      <c r="G18" s="104">
        <f t="shared" si="0"/>
        <v>0.1428367972447554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2097464</v>
      </c>
      <c r="F19" s="74">
        <v>394270</v>
      </c>
      <c r="G19" s="104">
        <f t="shared" si="0"/>
        <v>0.18797462078014213</v>
      </c>
      <c r="H19" s="15"/>
    </row>
    <row r="20" spans="1:8" ht="15.75" x14ac:dyDescent="0.25">
      <c r="A20" s="70" t="s">
        <v>134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3158637</v>
      </c>
      <c r="F21" s="74">
        <v>401893</v>
      </c>
      <c r="G21" s="104">
        <f t="shared" si="0"/>
        <v>0.12723620979555422</v>
      </c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74">
        <v>294321</v>
      </c>
      <c r="F22" s="74">
        <v>59021</v>
      </c>
      <c r="G22" s="104">
        <f t="shared" si="0"/>
        <v>0.20053275165550538</v>
      </c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76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6</v>
      </c>
      <c r="E25" s="74">
        <v>1230795</v>
      </c>
      <c r="F25" s="74">
        <v>285397</v>
      </c>
      <c r="G25" s="104">
        <f>F25/E25</f>
        <v>0.2318802075081553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210169</v>
      </c>
      <c r="F26" s="74">
        <v>210169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62634</v>
      </c>
      <c r="F28" s="74">
        <v>9784</v>
      </c>
      <c r="G28" s="104">
        <f>F28/E28</f>
        <v>0.15620908771593703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77</v>
      </c>
      <c r="B31" s="13"/>
      <c r="C31" s="14"/>
      <c r="D31" s="73">
        <v>2</v>
      </c>
      <c r="E31" s="74">
        <v>70505</v>
      </c>
      <c r="F31" s="74">
        <v>22033</v>
      </c>
      <c r="G31" s="104">
        <f>F31/E31</f>
        <v>0.31250265938585914</v>
      </c>
      <c r="H31" s="15"/>
    </row>
    <row r="32" spans="1:8" ht="15.75" x14ac:dyDescent="0.25">
      <c r="A32" s="70" t="s">
        <v>142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2</v>
      </c>
      <c r="E33" s="74">
        <v>794756</v>
      </c>
      <c r="F33" s="74">
        <v>201483</v>
      </c>
      <c r="G33" s="104">
        <f>F33/E33</f>
        <v>0.25351554439349938</v>
      </c>
      <c r="H33" s="15"/>
    </row>
    <row r="34" spans="1:8" ht="15.75" x14ac:dyDescent="0.25">
      <c r="A34" s="70" t="s">
        <v>78</v>
      </c>
      <c r="B34" s="13"/>
      <c r="C34" s="14"/>
      <c r="D34" s="73">
        <v>3</v>
      </c>
      <c r="E34" s="74">
        <v>2297691</v>
      </c>
      <c r="F34" s="74">
        <v>385127</v>
      </c>
      <c r="G34" s="104">
        <f>F34/E34</f>
        <v>0.16761479241551627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79</v>
      </c>
      <c r="E39" s="82">
        <f>SUM(E9:E38)</f>
        <v>17505825</v>
      </c>
      <c r="F39" s="82">
        <f>SUM(F9:F38)</f>
        <v>3489579.3</v>
      </c>
      <c r="G39" s="106">
        <f>F39/E39</f>
        <v>0.19933818029141728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118</v>
      </c>
      <c r="E44" s="74">
        <v>16824986.550000001</v>
      </c>
      <c r="F44" s="74">
        <v>873148.67</v>
      </c>
      <c r="G44" s="104">
        <f>1-(+F44/E44)</f>
        <v>0.94810404945019111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3720305.85</v>
      </c>
      <c r="F45" s="74">
        <v>509681.55</v>
      </c>
      <c r="G45" s="104">
        <f>1-(+F45/E45)</f>
        <v>0.86300009446803949</v>
      </c>
      <c r="H45" s="15"/>
    </row>
    <row r="46" spans="1:8" ht="15.75" x14ac:dyDescent="0.25">
      <c r="A46" s="27" t="s">
        <v>35</v>
      </c>
      <c r="B46" s="28"/>
      <c r="C46" s="14"/>
      <c r="D46" s="73">
        <v>372</v>
      </c>
      <c r="E46" s="74">
        <v>23791458.5</v>
      </c>
      <c r="F46" s="74">
        <v>1232954.25</v>
      </c>
      <c r="G46" s="104">
        <f>1-(+F46/E46)</f>
        <v>0.94817660085866529</v>
      </c>
      <c r="H46" s="15"/>
    </row>
    <row r="47" spans="1:8" ht="15.75" x14ac:dyDescent="0.25">
      <c r="A47" s="27" t="s">
        <v>36</v>
      </c>
      <c r="B47" s="28"/>
      <c r="C47" s="14"/>
      <c r="D47" s="73">
        <v>41</v>
      </c>
      <c r="E47" s="74">
        <v>3099601.5</v>
      </c>
      <c r="F47" s="74">
        <v>234369.05</v>
      </c>
      <c r="G47" s="104">
        <f>1-(+F47/E47)</f>
        <v>0.92438736076234318</v>
      </c>
      <c r="H47" s="15"/>
    </row>
    <row r="48" spans="1:8" ht="15.75" x14ac:dyDescent="0.25">
      <c r="A48" s="27" t="s">
        <v>37</v>
      </c>
      <c r="B48" s="28"/>
      <c r="C48" s="14"/>
      <c r="D48" s="73">
        <v>141</v>
      </c>
      <c r="E48" s="74">
        <v>20070941.059999999</v>
      </c>
      <c r="F48" s="74">
        <v>1228482.1299999999</v>
      </c>
      <c r="G48" s="104">
        <f>1-(+F48/E48)</f>
        <v>0.9387929979801356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15"/>
    </row>
    <row r="50" spans="1:8" ht="15.75" x14ac:dyDescent="0.25">
      <c r="A50" s="27" t="s">
        <v>39</v>
      </c>
      <c r="B50" s="28"/>
      <c r="C50" s="14"/>
      <c r="D50" s="73">
        <v>49</v>
      </c>
      <c r="E50" s="74">
        <v>7715664</v>
      </c>
      <c r="F50" s="74">
        <v>455106.81</v>
      </c>
      <c r="G50" s="104">
        <f>1-(+F50/E50)</f>
        <v>0.94101521139334221</v>
      </c>
      <c r="H50" s="15"/>
    </row>
    <row r="51" spans="1:8" ht="15.75" x14ac:dyDescent="0.25">
      <c r="A51" s="27" t="s">
        <v>40</v>
      </c>
      <c r="B51" s="28"/>
      <c r="C51" s="14"/>
      <c r="D51" s="73">
        <v>8</v>
      </c>
      <c r="E51" s="74">
        <v>957900</v>
      </c>
      <c r="F51" s="74">
        <v>112800</v>
      </c>
      <c r="G51" s="104">
        <f>1-(+F51/E51)</f>
        <v>0.88224240526150954</v>
      </c>
      <c r="H51" s="15"/>
    </row>
    <row r="52" spans="1:8" ht="15.75" x14ac:dyDescent="0.25">
      <c r="A52" s="54" t="s">
        <v>41</v>
      </c>
      <c r="B52" s="28"/>
      <c r="C52" s="14"/>
      <c r="D52" s="73">
        <v>6</v>
      </c>
      <c r="E52" s="74">
        <v>601525</v>
      </c>
      <c r="F52" s="74">
        <v>23046.1</v>
      </c>
      <c r="G52" s="104">
        <f>1-(+F52/E52)</f>
        <v>0.96168721167033788</v>
      </c>
      <c r="H52" s="15"/>
    </row>
    <row r="53" spans="1:8" ht="15.75" x14ac:dyDescent="0.25">
      <c r="A53" s="55" t="s">
        <v>60</v>
      </c>
      <c r="B53" s="28"/>
      <c r="C53" s="14"/>
      <c r="D53" s="73">
        <v>2</v>
      </c>
      <c r="E53" s="74">
        <v>178700</v>
      </c>
      <c r="F53" s="74">
        <v>-43300</v>
      </c>
      <c r="G53" s="104">
        <f>1-(+F53/E53)</f>
        <v>1.242305540011192</v>
      </c>
      <c r="H53" s="15"/>
    </row>
    <row r="54" spans="1:8" ht="15.75" x14ac:dyDescent="0.25">
      <c r="A54" s="27" t="s">
        <v>102</v>
      </c>
      <c r="B54" s="28"/>
      <c r="C54" s="14"/>
      <c r="D54" s="73">
        <v>1538</v>
      </c>
      <c r="E54" s="74">
        <v>110446754.67</v>
      </c>
      <c r="F54" s="74">
        <v>12659835.43</v>
      </c>
      <c r="G54" s="104">
        <f>1-(+F54/E54)</f>
        <v>0.88537612111984743</v>
      </c>
      <c r="H54" s="15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29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2281</v>
      </c>
      <c r="E61" s="82">
        <f>SUM(E44:E60)</f>
        <v>187407837.13</v>
      </c>
      <c r="F61" s="82">
        <f>SUM(F44:F60)</f>
        <v>17286123.989999998</v>
      </c>
      <c r="G61" s="110">
        <f>1-(+F61/E61)</f>
        <v>0.90776200048662292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20775703.289999999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AUGUST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79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127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22</v>
      </c>
      <c r="E13" s="99">
        <v>2435756</v>
      </c>
      <c r="F13" s="111">
        <v>625112.5</v>
      </c>
      <c r="G13" s="104">
        <f>F13/E13</f>
        <v>0.25664003290970033</v>
      </c>
      <c r="H13" s="15"/>
    </row>
    <row r="14" spans="1:8" ht="15.75" x14ac:dyDescent="0.25">
      <c r="A14" s="93" t="s">
        <v>110</v>
      </c>
      <c r="B14" s="13"/>
      <c r="C14" s="14"/>
      <c r="D14" s="73">
        <v>2</v>
      </c>
      <c r="E14" s="99">
        <v>424424</v>
      </c>
      <c r="F14" s="111">
        <v>129781.5</v>
      </c>
      <c r="G14" s="104">
        <f>F14/E14</f>
        <v>0.30578266073549093</v>
      </c>
      <c r="H14" s="15"/>
    </row>
    <row r="15" spans="1:8" ht="15.75" x14ac:dyDescent="0.25">
      <c r="A15" s="93" t="s">
        <v>112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107</v>
      </c>
      <c r="B16" s="13"/>
      <c r="C16" s="14"/>
      <c r="D16" s="73">
        <v>4</v>
      </c>
      <c r="E16" s="99">
        <v>487387</v>
      </c>
      <c r="F16" s="111">
        <v>101185.5</v>
      </c>
      <c r="G16" s="104">
        <f>F16/E16</f>
        <v>0.20760812249813804</v>
      </c>
      <c r="H16" s="15"/>
    </row>
    <row r="17" spans="1:8" ht="15.75" x14ac:dyDescent="0.25">
      <c r="A17" s="93" t="s">
        <v>80</v>
      </c>
      <c r="B17" s="13"/>
      <c r="C17" s="14"/>
      <c r="D17" s="73">
        <v>2</v>
      </c>
      <c r="E17" s="99">
        <v>794294</v>
      </c>
      <c r="F17" s="111">
        <v>23344</v>
      </c>
      <c r="G17" s="104">
        <f>F17/E17</f>
        <v>2.938962147517166E-2</v>
      </c>
      <c r="H17" s="15"/>
    </row>
    <row r="18" spans="1:8" ht="15.75" x14ac:dyDescent="0.25">
      <c r="A18" s="70" t="s">
        <v>118</v>
      </c>
      <c r="B18" s="13"/>
      <c r="C18" s="14"/>
      <c r="D18" s="73">
        <v>2</v>
      </c>
      <c r="E18" s="99">
        <v>312794</v>
      </c>
      <c r="F18" s="111">
        <v>78047.17</v>
      </c>
      <c r="G18" s="104">
        <f>F18/E18</f>
        <v>0.24951619915983042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1341937</v>
      </c>
      <c r="F19" s="111">
        <v>275273</v>
      </c>
      <c r="G19" s="104">
        <f>F19/E19</f>
        <v>0.2051310903567008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101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130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120</v>
      </c>
      <c r="B23" s="13"/>
      <c r="C23" s="14"/>
      <c r="D23" s="73">
        <v>3</v>
      </c>
      <c r="E23" s="99">
        <v>985016</v>
      </c>
      <c r="F23" s="111">
        <v>245971.69</v>
      </c>
      <c r="G23" s="104">
        <f t="shared" ref="G23:G29" si="0">F23/E23</f>
        <v>0.24971339551844843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985828</v>
      </c>
      <c r="F24" s="111">
        <v>194609</v>
      </c>
      <c r="G24" s="104">
        <f t="shared" si="0"/>
        <v>0.19740664700130245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851023</v>
      </c>
      <c r="F25" s="111">
        <v>144603</v>
      </c>
      <c r="G25" s="104">
        <f t="shared" si="0"/>
        <v>0.16991667675256719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15650</v>
      </c>
      <c r="F29" s="111">
        <v>398</v>
      </c>
      <c r="G29" s="104">
        <f t="shared" si="0"/>
        <v>2.5431309904153356E-2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99">
        <v>74476</v>
      </c>
      <c r="F32" s="111">
        <v>21868</v>
      </c>
      <c r="G32" s="104">
        <f>F32/E32</f>
        <v>0.2936247918792631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78</v>
      </c>
      <c r="B34" s="13"/>
      <c r="C34" s="14"/>
      <c r="D34" s="73">
        <v>6</v>
      </c>
      <c r="E34" s="99">
        <v>3342669</v>
      </c>
      <c r="F34" s="111">
        <v>858252.5</v>
      </c>
      <c r="G34" s="104">
        <f>F34/E34</f>
        <v>0.2567566516457358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>
        <v>8827</v>
      </c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51</v>
      </c>
      <c r="E39" s="82">
        <f>SUM(E9:E38)</f>
        <v>12051254</v>
      </c>
      <c r="F39" s="82">
        <f>SUM(F9:F38)</f>
        <v>2707272.86</v>
      </c>
      <c r="G39" s="106">
        <f>F39/E39</f>
        <v>0.2246465687305238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15"/>
    </row>
    <row r="44" spans="1:8" ht="15.75" x14ac:dyDescent="0.25">
      <c r="A44" s="27" t="s">
        <v>33</v>
      </c>
      <c r="B44" s="28"/>
      <c r="C44" s="14"/>
      <c r="D44" s="73">
        <v>149</v>
      </c>
      <c r="E44" s="74">
        <v>17699188.960000001</v>
      </c>
      <c r="F44" s="74">
        <v>975202.62</v>
      </c>
      <c r="G44" s="104">
        <f>1-(+F44/E44)</f>
        <v>0.94490128207546975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4212764.82</v>
      </c>
      <c r="F45" s="74">
        <v>231283.28</v>
      </c>
      <c r="G45" s="104">
        <f t="shared" ref="G45:G54" si="1">1-(+F45/E45)</f>
        <v>0.9450994086111838</v>
      </c>
      <c r="H45" s="15"/>
    </row>
    <row r="46" spans="1:8" ht="15.75" x14ac:dyDescent="0.25">
      <c r="A46" s="27" t="s">
        <v>35</v>
      </c>
      <c r="B46" s="28"/>
      <c r="C46" s="14"/>
      <c r="D46" s="73">
        <v>158</v>
      </c>
      <c r="E46" s="74">
        <v>15144726.91</v>
      </c>
      <c r="F46" s="74">
        <v>799616.65</v>
      </c>
      <c r="G46" s="104">
        <f t="shared" si="1"/>
        <v>0.94720164617349312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521561</v>
      </c>
      <c r="F47" s="74">
        <v>-3485</v>
      </c>
      <c r="G47" s="104">
        <f t="shared" si="1"/>
        <v>1.0066818646332836</v>
      </c>
      <c r="H47" s="15"/>
    </row>
    <row r="48" spans="1:8" ht="15.75" x14ac:dyDescent="0.25">
      <c r="A48" s="27" t="s">
        <v>37</v>
      </c>
      <c r="B48" s="28"/>
      <c r="C48" s="14"/>
      <c r="D48" s="73">
        <v>117</v>
      </c>
      <c r="E48" s="74">
        <v>12821468.5</v>
      </c>
      <c r="F48" s="74">
        <v>884390.56</v>
      </c>
      <c r="G48" s="104">
        <f t="shared" si="1"/>
        <v>0.93102267809650663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2157010</v>
      </c>
      <c r="F50" s="74">
        <v>139635</v>
      </c>
      <c r="G50" s="104">
        <f t="shared" si="1"/>
        <v>0.93526455602894742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861325</v>
      </c>
      <c r="F51" s="74">
        <v>44438</v>
      </c>
      <c r="G51" s="104">
        <f t="shared" si="1"/>
        <v>0.94840739558238762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251950</v>
      </c>
      <c r="F52" s="74">
        <v>27090</v>
      </c>
      <c r="G52" s="104">
        <f t="shared" si="1"/>
        <v>0.89247866640206386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102</v>
      </c>
      <c r="B54" s="28"/>
      <c r="C54" s="14"/>
      <c r="D54" s="73">
        <v>1482</v>
      </c>
      <c r="E54" s="74">
        <v>85520489.870000005</v>
      </c>
      <c r="F54" s="74">
        <v>10065054.83</v>
      </c>
      <c r="G54" s="104">
        <f t="shared" si="1"/>
        <v>0.88230826500994175</v>
      </c>
      <c r="H54" s="2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1931</v>
      </c>
      <c r="E61" s="82">
        <f>SUM(E44:E60)</f>
        <v>139190485.06</v>
      </c>
      <c r="F61" s="82">
        <f>SUM(F44:F60)</f>
        <v>13163225.939999999</v>
      </c>
      <c r="G61" s="110">
        <f>1-(+F61/E61)</f>
        <v>0.90543013098685732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15870498.799999999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8" x14ac:dyDescent="0.25">
      <c r="A65" s="43"/>
      <c r="B65" s="39"/>
      <c r="C65" s="39"/>
      <c r="D65" s="39"/>
      <c r="E65" s="45"/>
      <c r="F65" s="2"/>
      <c r="G65" s="2"/>
      <c r="H65" s="2"/>
    </row>
    <row r="66" spans="1:8" ht="18" x14ac:dyDescent="0.25">
      <c r="A66" s="43"/>
      <c r="B66" s="39"/>
      <c r="C66" s="39"/>
      <c r="D66" s="39"/>
      <c r="E66" s="45"/>
      <c r="F66" s="2"/>
      <c r="G66" s="2"/>
      <c r="H66" s="2"/>
    </row>
    <row r="67" spans="1:8" ht="18" x14ac:dyDescent="0.25">
      <c r="A67" s="43"/>
      <c r="B67" s="39"/>
      <c r="C67" s="39"/>
      <c r="D67" s="39"/>
      <c r="E67" s="45"/>
      <c r="F67" s="2"/>
      <c r="G67" s="2"/>
      <c r="H67" s="2"/>
    </row>
    <row r="68" spans="1:8" ht="18" x14ac:dyDescent="0.25">
      <c r="A68" s="43"/>
      <c r="B68" s="39"/>
      <c r="C68" s="39"/>
      <c r="D68" s="39"/>
      <c r="E68" s="47"/>
      <c r="F68" s="2"/>
      <c r="G68" s="2"/>
      <c r="H68" s="2"/>
    </row>
    <row r="69" spans="1:8" ht="18" x14ac:dyDescent="0.25">
      <c r="A69" s="43"/>
      <c r="B69" s="39"/>
      <c r="C69" s="39"/>
      <c r="D69" s="39"/>
      <c r="E69" s="39"/>
      <c r="F69" s="2"/>
      <c r="G69" s="2"/>
      <c r="H69" s="2"/>
    </row>
    <row r="70" spans="1:8" ht="15.75" x14ac:dyDescent="0.25">
      <c r="A70" s="48"/>
      <c r="B70" s="2"/>
      <c r="C70" s="2"/>
      <c r="D70" s="2"/>
      <c r="E70" s="2"/>
      <c r="F70" s="2"/>
      <c r="G70" s="2"/>
      <c r="H70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CASINOKC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2020-10-08T14:26:25Z</cp:lastPrinted>
  <dcterms:created xsi:type="dcterms:W3CDTF">2012-06-07T14:04:25Z</dcterms:created>
  <dcterms:modified xsi:type="dcterms:W3CDTF">2020-10-09T17:34:02Z</dcterms:modified>
</cp:coreProperties>
</file>