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0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2">'CAPE'!$A$1:$I$69</definedName>
    <definedName name="_xlnm.Print_Area" localSheetId="13">'STATE TOTALS'!$A$1:$C$24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<sst xmlns="http://schemas.openxmlformats.org/spreadsheetml/2006/main" count="967" uniqueCount="161">
  <si>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</si>
  <si>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</si>
  <si>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</si>
  <si>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</si>
  <si>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</si>
  <si>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</si>
  <si>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</si>
  <si>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</si>
  <si>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</si>
  <si>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</si>
  <si>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</si>
  <si>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</si>
  <si>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</si>
  <si>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</si>
  <si>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</si>
  <si>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</si>
  <si>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</si>
  <si>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</si>
  <si>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</si>
  <si>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</si>
  <si>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</si>
  <si>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</si>
  <si>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</si>
  <si>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</si>
  <si>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</si>
  <si>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</si>
  <si>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</si>
  <si>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</si>
  <si>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</si>
  <si>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</si>
  <si>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</si>
  <si>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</si>
  <si>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</si>
  <si>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</si>
  <si>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</si>
  <si>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</si>
  <si>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</si>
  <si>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</si>
  <si>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</si>
  <si>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</si>
  <si>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</si>
  <si>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</si>
  <si>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</si>
  <si>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</si>
  <si>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</si>
  <si>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</si>
  <si>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</si>
  <si>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</si>
  <si>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</si>
  <si>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</si>
  <si>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</si>
  <si>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</si>
  <si>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</si>
  <si>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</si>
  <si>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</si>
  <si>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</si>
  <si>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</si>
  <si>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</si>
  <si>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</si>
  <si>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</si>
  <si>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</si>
  <si>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</si>
  <si>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</si>
  <si>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</si>
  <si>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</si>
  <si>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</si>
  <si>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</si>
  <si>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</si>
  <si>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</si>
  <si>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</si>
  <si>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</si>
  <si>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</si>
  <si>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</si>
  <si>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</si>
  <si>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</si>
  <si>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</si>
  <si>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</si>
  <si>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</si>
  <si>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</si>
  <si>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</si>
  <si>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</si>
  <si>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</si>
  <si>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</si>
  <si>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</si>
  <si>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</si>
  <si>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</si>
  <si>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</si>
  <si>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</si>
  <si>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</si>
  <si>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</si>
  <si>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</si>
  <si>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</si>
  <si>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</si>
  <si>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</si>
  <si>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</si>
  <si>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</si>
  <si>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</si>
  <si>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</si>
  <si>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</si>
  <si>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</si>
  <si>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</si>
  <si>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</si>
  <si>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</si>
  <si>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</si>
  <si>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</si>
  <si>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</si>
  <si>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</si>
  <si>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</si>
  <si>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</si>
  <si>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</si>
  <si>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</si>
  <si>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</si>
  <si>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</si>
  <si>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</si>
  <si>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</si>
  <si>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</si>
  <si>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</si>
  <si>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</si>
  <si>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</si>
  <si>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</si>
  <si>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</si>
  <si>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</si>
  <si>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</si>
  <si>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</si>
  <si>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</si>
  <si>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</si>
  <si>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</si>
  <si>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</si>
  <si>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</si>
  <si>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</si>
  <si>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</si>
  <si>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</si>
  <si>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</si>
  <si>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</si>
  <si>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</si>
  <si>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</si>
  <si>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</si>
  <si>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</si>
  <si>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</si>
  <si>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</si>
  <si>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</si>
  <si>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</si>
  <si>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</si>
  <si>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</si>
  <si>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</si>
  <si>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</si>
  <si>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</si>
  <si>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</si>
  <si>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</si>
  <si>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</si>
  <si>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</si>
  <si>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</si>
  <si>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</si>
  <si>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</si>
  <si>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</si>
  <si>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</si>
  <si>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</si>
  <si>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</si>
  <si>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</si>
  <si>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</si>
  <si>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>MONTH ENDED:  MARCH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</si>
</sst>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 horizontal="center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view="pageBreakPreview" zoomScale="60" zoomScaleNormal="87" zoomScalePageLayoutView="0" workbookViewId="0" topLeftCell="A9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157</v>
      </c>
      <c r="B10" s="13"/>
      <c r="C10" s="14"/>
      <c r="D10" s="73">
        <v>1</v>
      </c>
      <c r="E10" s="74">
        <v>105784</v>
      </c>
      <c r="F10" s="74">
        <v>16003.5</v>
      </c>
      <c r="G10" s="75">
        <f>F10/E10</f>
        <v>0.15128469333736672</v>
      </c>
      <c r="H10" s="15"/>
    </row>
    <row r="11" spans="1:8" ht="15.75">
      <c r="A11" s="93" t="s">
        <v>110</v>
      </c>
      <c r="B11" s="13"/>
      <c r="C11" s="14"/>
      <c r="D11" s="73">
        <v>2</v>
      </c>
      <c r="E11" s="74">
        <v>950776</v>
      </c>
      <c r="F11" s="74">
        <v>166399</v>
      </c>
      <c r="G11" s="75">
        <f>F11/E11</f>
        <v>0.17501388339629945</v>
      </c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118</v>
      </c>
      <c r="B13" s="13"/>
      <c r="C13" s="14"/>
      <c r="D13" s="73">
        <v>1</v>
      </c>
      <c r="E13" s="74">
        <v>168503</v>
      </c>
      <c r="F13" s="74">
        <v>40594</v>
      </c>
      <c r="G13" s="75">
        <f>F13/E13</f>
        <v>0.24090965739482384</v>
      </c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121</v>
      </c>
      <c r="B15" s="13"/>
      <c r="C15" s="14"/>
      <c r="D15" s="73">
        <v>2</v>
      </c>
      <c r="E15" s="74">
        <v>481441</v>
      </c>
      <c r="F15" s="74">
        <v>133355.5</v>
      </c>
      <c r="G15" s="75">
        <f>F15/E15</f>
        <v>0.2769924040536639</v>
      </c>
      <c r="H15" s="15"/>
    </row>
    <row r="16" spans="1:8" ht="15.75">
      <c r="A16" s="93" t="s">
        <v>128</v>
      </c>
      <c r="B16" s="13"/>
      <c r="C16" s="14"/>
      <c r="D16" s="73">
        <v>2</v>
      </c>
      <c r="E16" s="74">
        <v>2862729</v>
      </c>
      <c r="F16" s="74">
        <v>235897.5</v>
      </c>
      <c r="G16" s="75">
        <f>F16/E16</f>
        <v>0.0824030147457199</v>
      </c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565493</v>
      </c>
      <c r="F18" s="74">
        <v>144094.5</v>
      </c>
      <c r="G18" s="75">
        <f>F18/E18</f>
        <v>0.25481217274130713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>
        <v>1</v>
      </c>
      <c r="E20" s="74">
        <v>230143</v>
      </c>
      <c r="F20" s="74">
        <v>13646.5</v>
      </c>
      <c r="G20" s="75">
        <f aca="true" t="shared" si="0" ref="G20:G25">F20/E20</f>
        <v>0.05929574221245052</v>
      </c>
      <c r="H20" s="15"/>
    </row>
    <row r="21" spans="1:8" ht="15.75">
      <c r="A21" s="93" t="s">
        <v>114</v>
      </c>
      <c r="B21" s="13"/>
      <c r="C21" s="14"/>
      <c r="D21" s="73">
        <v>1</v>
      </c>
      <c r="E21" s="74">
        <v>89300</v>
      </c>
      <c r="F21" s="74">
        <v>38008</v>
      </c>
      <c r="G21" s="75">
        <f t="shared" si="0"/>
        <v>0.42562150055991044</v>
      </c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>
        <v>5</v>
      </c>
      <c r="E23" s="74">
        <v>3181683</v>
      </c>
      <c r="F23" s="74">
        <v>494822</v>
      </c>
      <c r="G23" s="75">
        <f t="shared" si="0"/>
        <v>0.15552209318150173</v>
      </c>
      <c r="H23" s="15"/>
    </row>
    <row r="24" spans="1:8" ht="15.75">
      <c r="A24" s="93" t="s">
        <v>19</v>
      </c>
      <c r="B24" s="13"/>
      <c r="C24" s="14"/>
      <c r="D24" s="73">
        <v>1</v>
      </c>
      <c r="E24" s="74">
        <v>31405</v>
      </c>
      <c r="F24" s="74">
        <v>9083</v>
      </c>
      <c r="G24" s="75">
        <f t="shared" si="0"/>
        <v>0.2892214615507085</v>
      </c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592248</v>
      </c>
      <c r="F25" s="74">
        <v>156397</v>
      </c>
      <c r="G25" s="75">
        <f t="shared" si="0"/>
        <v>0.2640734962380624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6">
        <v>32275</v>
      </c>
      <c r="F29" s="76">
        <v>25033</v>
      </c>
      <c r="G29" s="75">
        <f>F29/E29</f>
        <v>0.7756158017041054</v>
      </c>
      <c r="H29" s="15"/>
    </row>
    <row r="30" spans="1:8" ht="15.7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>
      <c r="A31" s="70" t="s">
        <v>26</v>
      </c>
      <c r="B31" s="13"/>
      <c r="C31" s="14"/>
      <c r="D31" s="73">
        <v>9</v>
      </c>
      <c r="E31" s="76">
        <v>2473884</v>
      </c>
      <c r="F31" s="76">
        <v>597531</v>
      </c>
      <c r="G31" s="75">
        <f>F31/E31</f>
        <v>0.24153557725422858</v>
      </c>
      <c r="H31" s="15"/>
    </row>
    <row r="32" spans="1:8" ht="15.75">
      <c r="A32" s="70" t="s">
        <v>123</v>
      </c>
      <c r="B32" s="13"/>
      <c r="C32" s="14"/>
      <c r="D32" s="73"/>
      <c r="E32" s="76"/>
      <c r="F32" s="76"/>
      <c r="G32" s="75"/>
      <c r="H32" s="15"/>
    </row>
    <row r="33" spans="1:8" ht="15.75">
      <c r="A33" s="70" t="s">
        <v>101</v>
      </c>
      <c r="B33" s="13"/>
      <c r="C33" s="14"/>
      <c r="D33" s="73">
        <v>1</v>
      </c>
      <c r="E33" s="76">
        <v>74611</v>
      </c>
      <c r="F33" s="76">
        <v>17342</v>
      </c>
      <c r="G33" s="75">
        <f>F33/E33</f>
        <v>0.23243221508892792</v>
      </c>
      <c r="H33" s="15"/>
    </row>
    <row r="34" spans="1:8" ht="15.7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30</v>
      </c>
      <c r="E39" s="82">
        <f>SUM(E9:E38)</f>
        <v>11840275</v>
      </c>
      <c r="F39" s="82">
        <f>SUM(F9:F38)</f>
        <v>2088206.5</v>
      </c>
      <c r="G39" s="83">
        <f>F39/E39</f>
        <v>0.17636469592133627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>
      <c r="A44" s="27" t="s">
        <v>33</v>
      </c>
      <c r="B44" s="28"/>
      <c r="C44" s="14"/>
      <c r="D44" s="73">
        <v>94</v>
      </c>
      <c r="E44" s="74">
        <v>11759479.7</v>
      </c>
      <c r="F44" s="74">
        <v>678706.96</v>
      </c>
      <c r="G44" s="75">
        <f aca="true" t="shared" si="1" ref="G44:G50">1-(+F44/E44)</f>
        <v>0.9422842696008056</v>
      </c>
      <c r="H44" s="15"/>
    </row>
    <row r="45" spans="1:8" ht="15.75">
      <c r="A45" s="27" t="s">
        <v>34</v>
      </c>
      <c r="B45" s="28"/>
      <c r="C45" s="14"/>
      <c r="D45" s="73">
        <v>7</v>
      </c>
      <c r="E45" s="74">
        <v>3899400.96</v>
      </c>
      <c r="F45" s="74">
        <v>376029.93</v>
      </c>
      <c r="G45" s="75">
        <f t="shared" si="1"/>
        <v>0.9035672571614692</v>
      </c>
      <c r="H45" s="15"/>
    </row>
    <row r="46" spans="1:8" ht="15.75">
      <c r="A46" s="27" t="s">
        <v>35</v>
      </c>
      <c r="B46" s="28"/>
      <c r="C46" s="14"/>
      <c r="D46" s="73">
        <v>78</v>
      </c>
      <c r="E46" s="74">
        <v>7758023.75</v>
      </c>
      <c r="F46" s="74">
        <v>528110.5</v>
      </c>
      <c r="G46" s="75">
        <f t="shared" si="1"/>
        <v>0.9319271869978485</v>
      </c>
      <c r="H46" s="15"/>
    </row>
    <row r="47" spans="1:8" ht="15.75">
      <c r="A47" s="27" t="s">
        <v>36</v>
      </c>
      <c r="B47" s="28"/>
      <c r="C47" s="14"/>
      <c r="D47" s="73">
        <v>1</v>
      </c>
      <c r="E47" s="74">
        <v>805638</v>
      </c>
      <c r="F47" s="74">
        <v>35887</v>
      </c>
      <c r="G47" s="75">
        <f t="shared" si="1"/>
        <v>0.9554551796216166</v>
      </c>
      <c r="H47" s="15"/>
    </row>
    <row r="48" spans="1:8" ht="15.75">
      <c r="A48" s="27" t="s">
        <v>37</v>
      </c>
      <c r="B48" s="28"/>
      <c r="C48" s="14"/>
      <c r="D48" s="73">
        <v>115</v>
      </c>
      <c r="E48" s="74">
        <v>18319137.69</v>
      </c>
      <c r="F48" s="74">
        <v>1297404.44</v>
      </c>
      <c r="G48" s="75">
        <f t="shared" si="1"/>
        <v>0.9291776467891159</v>
      </c>
      <c r="H48" s="15"/>
    </row>
    <row r="49" spans="1:8" ht="15.75">
      <c r="A49" s="27" t="s">
        <v>38</v>
      </c>
      <c r="B49" s="28"/>
      <c r="C49" s="14"/>
      <c r="D49" s="73">
        <v>9</v>
      </c>
      <c r="E49" s="74">
        <v>1440555</v>
      </c>
      <c r="F49" s="74">
        <v>155717</v>
      </c>
      <c r="G49" s="75">
        <f t="shared" si="1"/>
        <v>0.8919048561144837</v>
      </c>
      <c r="H49" s="15"/>
    </row>
    <row r="50" spans="1:8" ht="15.75">
      <c r="A50" s="27" t="s">
        <v>39</v>
      </c>
      <c r="B50" s="28"/>
      <c r="C50" s="14"/>
      <c r="D50" s="73">
        <v>15</v>
      </c>
      <c r="E50" s="74">
        <v>1559587.89</v>
      </c>
      <c r="F50" s="74">
        <v>99048.89</v>
      </c>
      <c r="G50" s="75">
        <f t="shared" si="1"/>
        <v>0.9364903442536989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>
        <v>3</v>
      </c>
      <c r="E52" s="74">
        <v>256875</v>
      </c>
      <c r="F52" s="74">
        <v>36570</v>
      </c>
      <c r="G52" s="75">
        <f>1-(+F52/E52)</f>
        <v>0.8576350364963503</v>
      </c>
      <c r="H52" s="15"/>
    </row>
    <row r="53" spans="1:8" ht="15.75">
      <c r="A53" s="29" t="s">
        <v>61</v>
      </c>
      <c r="B53" s="30"/>
      <c r="C53" s="14"/>
      <c r="D53" s="73">
        <v>817</v>
      </c>
      <c r="E53" s="74">
        <v>98944606.5</v>
      </c>
      <c r="F53" s="74">
        <v>11051453.91</v>
      </c>
      <c r="G53" s="75">
        <f>1-(+F53/E53)</f>
        <v>0.8883066566139711</v>
      </c>
      <c r="H53" s="15"/>
    </row>
    <row r="54" spans="1:8" ht="15.7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ht="15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>
      <c r="A59" s="32"/>
      <c r="B59" s="18"/>
      <c r="C59" s="14"/>
      <c r="D59" s="77"/>
      <c r="E59" s="80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1139</v>
      </c>
      <c r="E60" s="82">
        <f>SUM(E44:E59)</f>
        <v>144743304.49</v>
      </c>
      <c r="F60" s="82">
        <f>SUM(F44:F59)</f>
        <v>14258928.63</v>
      </c>
      <c r="G60" s="83">
        <f>1-(+F60/E60)</f>
        <v>0.9014881643041035</v>
      </c>
      <c r="H60" s="15"/>
    </row>
    <row r="61" spans="1:8" ht="15">
      <c r="A61" s="33"/>
      <c r="B61" s="33"/>
      <c r="C61" s="33"/>
      <c r="D61" s="91"/>
      <c r="E61" s="92"/>
      <c r="F61" s="34"/>
      <c r="G61" s="34"/>
      <c r="H61" s="2"/>
    </row>
    <row r="62" spans="1:8" ht="18">
      <c r="A62" s="35" t="s">
        <v>46</v>
      </c>
      <c r="B62" s="36"/>
      <c r="C62" s="36"/>
      <c r="D62" s="36"/>
      <c r="E62" s="36"/>
      <c r="F62" s="37">
        <f>F60+F39</f>
        <v>16347135.13</v>
      </c>
      <c r="G62" s="36"/>
      <c r="H62" s="2"/>
    </row>
    <row r="63" spans="1:8" ht="18">
      <c r="A63" s="38"/>
      <c r="B63" s="39"/>
      <c r="C63" s="39"/>
      <c r="D63" s="39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view="pageBreakPreview" zoomScale="60" zoomScaleNormal="87" zoomScalePageLayoutView="0" workbookViewId="0" topLeftCell="A37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4"/>
      <c r="D5" s="6" t="s">
        <v>82</v>
      </c>
      <c r="E5" s="7"/>
      <c r="F5" s="8"/>
      <c r="G5" s="5"/>
      <c r="H5" s="2"/>
    </row>
    <row r="6" spans="1:8" ht="18">
      <c r="A6" s="23" t="s">
        <v>3</v>
      </c>
      <c r="B6" s="118"/>
      <c r="C6" s="4"/>
      <c r="D6" s="4"/>
      <c r="E6" s="4"/>
      <c r="F6" s="5"/>
      <c r="G6" s="5"/>
      <c r="H6" s="2"/>
    </row>
    <row r="7" spans="1:8" ht="15.7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2</v>
      </c>
      <c r="E10" s="74">
        <v>247633</v>
      </c>
      <c r="F10" s="74">
        <v>89036</v>
      </c>
      <c r="G10" s="104">
        <f>F10/E10</f>
        <v>0.35954820238013513</v>
      </c>
      <c r="H10" s="15"/>
    </row>
    <row r="11" spans="1:8" ht="15.75">
      <c r="A11" s="93" t="s">
        <v>126</v>
      </c>
      <c r="B11" s="13"/>
      <c r="C11" s="14"/>
      <c r="D11" s="73"/>
      <c r="E11" s="74"/>
      <c r="F11" s="74"/>
      <c r="G11" s="104"/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72230</v>
      </c>
      <c r="F12" s="74">
        <v>12565.16</v>
      </c>
      <c r="G12" s="104">
        <f>F12/E12</f>
        <v>0.17396040426415615</v>
      </c>
      <c r="H12" s="15"/>
    </row>
    <row r="13" spans="1:8" ht="15.7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>
      <c r="A15" s="93" t="s">
        <v>112</v>
      </c>
      <c r="B15" s="13"/>
      <c r="C15" s="14"/>
      <c r="D15" s="73">
        <v>12</v>
      </c>
      <c r="E15" s="74">
        <v>2919568</v>
      </c>
      <c r="F15" s="74">
        <v>630190</v>
      </c>
      <c r="G15" s="104">
        <f>F15/E15</f>
        <v>0.21585042718648786</v>
      </c>
      <c r="H15" s="15"/>
    </row>
    <row r="16" spans="1:8" ht="15.7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>
      <c r="A17" s="93" t="s">
        <v>80</v>
      </c>
      <c r="B17" s="13"/>
      <c r="C17" s="14"/>
      <c r="D17" s="73">
        <v>1</v>
      </c>
      <c r="E17" s="74">
        <v>102558</v>
      </c>
      <c r="F17" s="74">
        <v>11030</v>
      </c>
      <c r="G17" s="104">
        <f>F17/E17</f>
        <v>0.10754889915949999</v>
      </c>
      <c r="H17" s="15"/>
    </row>
    <row r="18" spans="1:8" ht="15.7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>
      <c r="A19" s="93" t="s">
        <v>15</v>
      </c>
      <c r="B19" s="13"/>
      <c r="C19" s="14"/>
      <c r="D19" s="73">
        <v>1</v>
      </c>
      <c r="E19" s="74">
        <v>766044</v>
      </c>
      <c r="F19" s="74">
        <v>131649</v>
      </c>
      <c r="G19" s="104">
        <f>F19/E19</f>
        <v>0.17185566364334165</v>
      </c>
      <c r="H19" s="15"/>
    </row>
    <row r="20" spans="1:8" ht="15.75">
      <c r="A20" s="93" t="s">
        <v>59</v>
      </c>
      <c r="B20" s="13"/>
      <c r="C20" s="14"/>
      <c r="D20" s="73">
        <v>1</v>
      </c>
      <c r="E20" s="74">
        <v>1550</v>
      </c>
      <c r="F20" s="74">
        <v>225</v>
      </c>
      <c r="G20" s="104">
        <f>F20/E20</f>
        <v>0.14516129032258066</v>
      </c>
      <c r="H20" s="15"/>
    </row>
    <row r="21" spans="1:8" ht="15.75">
      <c r="A21" s="93" t="s">
        <v>101</v>
      </c>
      <c r="B21" s="13"/>
      <c r="C21" s="14"/>
      <c r="D21" s="73">
        <v>1</v>
      </c>
      <c r="E21" s="74">
        <v>113448</v>
      </c>
      <c r="F21" s="74">
        <v>38030</v>
      </c>
      <c r="G21" s="104">
        <f>F21/E21</f>
        <v>0.335219660108596</v>
      </c>
      <c r="H21" s="15"/>
    </row>
    <row r="22" spans="1:8" ht="15.75">
      <c r="A22" s="93" t="s">
        <v>129</v>
      </c>
      <c r="B22" s="13"/>
      <c r="C22" s="14"/>
      <c r="D22" s="73"/>
      <c r="E22" s="74"/>
      <c r="F22" s="74"/>
      <c r="G22" s="104"/>
      <c r="H22" s="15"/>
    </row>
    <row r="23" spans="1:8" ht="15.75">
      <c r="A23" s="93" t="s">
        <v>119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3</v>
      </c>
      <c r="E25" s="74">
        <v>742969</v>
      </c>
      <c r="F25" s="74">
        <v>226492</v>
      </c>
      <c r="G25" s="104">
        <f>F25/E25</f>
        <v>0.3048471739736113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126628</v>
      </c>
      <c r="F29" s="74">
        <v>34457</v>
      </c>
      <c r="G29" s="104">
        <f aca="true" t="shared" si="0" ref="G29:G34">F29/E29</f>
        <v>0.27211201314085354</v>
      </c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114</v>
      </c>
      <c r="B32" s="13"/>
      <c r="C32" s="14"/>
      <c r="D32" s="73">
        <v>1</v>
      </c>
      <c r="E32" s="74">
        <v>3060</v>
      </c>
      <c r="F32" s="74">
        <v>355</v>
      </c>
      <c r="G32" s="104">
        <f t="shared" si="0"/>
        <v>0.11601307189542484</v>
      </c>
      <c r="H32" s="15"/>
    </row>
    <row r="33" spans="1:8" ht="15.75">
      <c r="A33" s="70" t="s">
        <v>27</v>
      </c>
      <c r="B33" s="13"/>
      <c r="C33" s="14"/>
      <c r="D33" s="73">
        <v>1</v>
      </c>
      <c r="E33" s="74">
        <v>249249</v>
      </c>
      <c r="F33" s="74">
        <v>59999.02</v>
      </c>
      <c r="G33" s="104">
        <f t="shared" si="0"/>
        <v>0.2407192004782366</v>
      </c>
      <c r="H33" s="15"/>
    </row>
    <row r="34" spans="1:8" ht="15.75">
      <c r="A34" s="70" t="s">
        <v>78</v>
      </c>
      <c r="B34" s="13"/>
      <c r="C34" s="14"/>
      <c r="D34" s="73">
        <v>1</v>
      </c>
      <c r="E34" s="74">
        <v>678625</v>
      </c>
      <c r="F34" s="74">
        <v>136128</v>
      </c>
      <c r="G34" s="104">
        <f t="shared" si="0"/>
        <v>0.20059384785411677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26</v>
      </c>
      <c r="E39" s="82">
        <f>SUM(E9:E38)</f>
        <v>6023562</v>
      </c>
      <c r="F39" s="82">
        <f>SUM(F9:F38)</f>
        <v>1370156.1800000002</v>
      </c>
      <c r="G39" s="106">
        <f>F39/E39</f>
        <v>0.22746610394314862</v>
      </c>
      <c r="H39" s="15"/>
    </row>
    <row r="40" spans="1:8" ht="15.75">
      <c r="A40" s="120"/>
      <c r="B40" s="121"/>
      <c r="C40" s="22"/>
      <c r="D40" s="122"/>
      <c r="E40" s="123"/>
      <c r="F40" s="123"/>
      <c r="G40" s="124"/>
      <c r="H40" s="2"/>
    </row>
    <row r="41" spans="1:8" ht="18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159</v>
      </c>
      <c r="F42" s="25" t="s">
        <v>159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>
      <c r="A44" s="27" t="s">
        <v>10</v>
      </c>
      <c r="B44" s="28"/>
      <c r="C44" s="14"/>
      <c r="D44" s="73"/>
      <c r="E44" s="111">
        <v>79331</v>
      </c>
      <c r="F44" s="74">
        <v>7033.39</v>
      </c>
      <c r="G44" s="104">
        <f>1-(+F44/E44)</f>
        <v>0.9113412159181152</v>
      </c>
      <c r="H44" s="15"/>
    </row>
    <row r="45" spans="1:8" ht="15.75">
      <c r="A45" s="27" t="s">
        <v>20</v>
      </c>
      <c r="B45" s="28"/>
      <c r="C45" s="14"/>
      <c r="D45" s="73"/>
      <c r="E45" s="111">
        <v>104723</v>
      </c>
      <c r="F45" s="74">
        <v>-1596.89</v>
      </c>
      <c r="G45" s="104">
        <f>1-(+F45/E45)</f>
        <v>1.0152487037231555</v>
      </c>
      <c r="H45" s="15"/>
    </row>
    <row r="46" spans="1:8" ht="15.7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ht="15">
      <c r="A47" s="16" t="s">
        <v>151</v>
      </c>
      <c r="B47" s="30"/>
      <c r="C47" s="14"/>
      <c r="D47" s="77"/>
      <c r="E47" s="96"/>
      <c r="F47" s="74"/>
      <c r="G47" s="105"/>
      <c r="H47" s="15"/>
    </row>
    <row r="48" spans="1:8" ht="15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ht="15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>
      <c r="A50" s="32"/>
      <c r="B50" s="18"/>
      <c r="C50" s="14"/>
      <c r="D50" s="77"/>
      <c r="E50" s="80"/>
      <c r="F50" s="80"/>
      <c r="G50" s="105"/>
      <c r="H50" s="15"/>
    </row>
    <row r="51" spans="1:8" ht="15.75">
      <c r="A51" s="20" t="s">
        <v>152</v>
      </c>
      <c r="B51" s="20"/>
      <c r="C51" s="14"/>
      <c r="D51" s="81">
        <f>SUM(D44:D47)</f>
        <v>14</v>
      </c>
      <c r="E51" s="82">
        <f>SUM(E44:E50)</f>
        <v>184054</v>
      </c>
      <c r="F51" s="82">
        <f>SUM(F44:F50)</f>
        <v>5436.5</v>
      </c>
      <c r="G51" s="110">
        <f>1-(+F51/E51)</f>
        <v>0.9704624729698893</v>
      </c>
      <c r="H51" s="15"/>
    </row>
    <row r="52" spans="1:8" ht="15.75">
      <c r="A52" s="120"/>
      <c r="B52" s="121"/>
      <c r="C52" s="14"/>
      <c r="D52" s="122"/>
      <c r="E52" s="123"/>
      <c r="F52" s="123"/>
      <c r="G52" s="124"/>
      <c r="H52" s="15"/>
    </row>
    <row r="53" spans="1:8" ht="18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>
      <c r="A54" s="26"/>
      <c r="B54" s="26"/>
      <c r="C54" s="14"/>
      <c r="D54" s="89"/>
      <c r="E54" s="25" t="s">
        <v>143</v>
      </c>
      <c r="F54" s="25" t="s">
        <v>143</v>
      </c>
      <c r="G54" s="108" t="s">
        <v>5</v>
      </c>
      <c r="H54" s="15"/>
    </row>
    <row r="55" spans="1:8" ht="15.75">
      <c r="A55" s="26"/>
      <c r="B55" s="26"/>
      <c r="C55" s="14"/>
      <c r="D55" s="89" t="s">
        <v>6</v>
      </c>
      <c r="E55" s="90" t="s">
        <v>144</v>
      </c>
      <c r="F55" s="88" t="s">
        <v>8</v>
      </c>
      <c r="G55" s="109" t="s">
        <v>145</v>
      </c>
      <c r="H55" s="15"/>
    </row>
    <row r="56" spans="1:8" ht="15.75">
      <c r="A56" s="27" t="s">
        <v>33</v>
      </c>
      <c r="B56" s="28"/>
      <c r="C56" s="14"/>
      <c r="D56" s="73">
        <v>56</v>
      </c>
      <c r="E56" s="111">
        <v>7586805.3</v>
      </c>
      <c r="F56" s="74">
        <v>342321.96</v>
      </c>
      <c r="G56" s="104">
        <f>1-(+F56/E56)</f>
        <v>0.9548793007776277</v>
      </c>
      <c r="H56" s="15"/>
    </row>
    <row r="57" spans="1:8" ht="15.75">
      <c r="A57" s="27" t="s">
        <v>34</v>
      </c>
      <c r="B57" s="28"/>
      <c r="C57" s="14"/>
      <c r="D57" s="73">
        <v>5</v>
      </c>
      <c r="E57" s="111">
        <v>1273355.43</v>
      </c>
      <c r="F57" s="74">
        <v>70312.2</v>
      </c>
      <c r="G57" s="104">
        <f>1-(+F57/E57)</f>
        <v>0.9447819529854284</v>
      </c>
      <c r="H57" s="15"/>
    </row>
    <row r="58" spans="1:8" ht="15.75">
      <c r="A58" s="27" t="s">
        <v>35</v>
      </c>
      <c r="B58" s="28"/>
      <c r="C58" s="14"/>
      <c r="D58" s="73">
        <v>118</v>
      </c>
      <c r="E58" s="111">
        <v>6810256.5</v>
      </c>
      <c r="F58" s="74">
        <v>512111.2</v>
      </c>
      <c r="G58" s="104">
        <f>1-(+F58/E58)</f>
        <v>0.9248029497861057</v>
      </c>
      <c r="H58" s="15"/>
    </row>
    <row r="59" spans="1:8" ht="15.75">
      <c r="A59" s="27" t="s">
        <v>36</v>
      </c>
      <c r="B59" s="28"/>
      <c r="C59" s="14"/>
      <c r="D59" s="73">
        <v>5</v>
      </c>
      <c r="E59" s="111">
        <v>1989057</v>
      </c>
      <c r="F59" s="74">
        <v>94480.4</v>
      </c>
      <c r="G59" s="104">
        <f>1-(+F59/E59)</f>
        <v>0.9524999032204708</v>
      </c>
      <c r="H59" s="15"/>
    </row>
    <row r="60" spans="1:8" ht="15.75">
      <c r="A60" s="27" t="s">
        <v>37</v>
      </c>
      <c r="B60" s="28"/>
      <c r="C60" s="14"/>
      <c r="D60" s="73">
        <v>86</v>
      </c>
      <c r="E60" s="111">
        <v>22106913.32</v>
      </c>
      <c r="F60" s="74">
        <v>1496713.26</v>
      </c>
      <c r="G60" s="104">
        <f aca="true" t="shared" si="1" ref="G60:G66">1-(+F60/E60)</f>
        <v>0.9322965970719245</v>
      </c>
      <c r="H60" s="15"/>
    </row>
    <row r="61" spans="1:8" ht="15.75">
      <c r="A61" s="27" t="s">
        <v>38</v>
      </c>
      <c r="B61" s="28"/>
      <c r="C61" s="14"/>
      <c r="D61" s="73">
        <v>3</v>
      </c>
      <c r="E61" s="111">
        <v>1619988</v>
      </c>
      <c r="F61" s="74">
        <v>71417</v>
      </c>
      <c r="G61" s="104">
        <f t="shared" si="1"/>
        <v>0.9559151055439917</v>
      </c>
      <c r="H61" s="2"/>
    </row>
    <row r="62" spans="1:8" ht="15.75">
      <c r="A62" s="27" t="s">
        <v>39</v>
      </c>
      <c r="B62" s="28"/>
      <c r="C62" s="21"/>
      <c r="D62" s="73">
        <v>10</v>
      </c>
      <c r="E62" s="111">
        <v>1058880</v>
      </c>
      <c r="F62" s="74">
        <v>129543</v>
      </c>
      <c r="G62" s="104">
        <f t="shared" si="1"/>
        <v>0.8776603581142339</v>
      </c>
      <c r="H62" s="2"/>
    </row>
    <row r="63" spans="1:8" ht="15.7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>
      <c r="A64" s="54" t="s">
        <v>41</v>
      </c>
      <c r="B64" s="28"/>
      <c r="C64" s="36"/>
      <c r="D64" s="73">
        <v>4</v>
      </c>
      <c r="E64" s="111">
        <v>198825</v>
      </c>
      <c r="F64" s="74">
        <v>15075</v>
      </c>
      <c r="G64" s="104">
        <f t="shared" si="1"/>
        <v>0.9241795548849491</v>
      </c>
      <c r="H64" s="2"/>
    </row>
    <row r="65" spans="1:8" ht="18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>
      <c r="A66" s="27" t="s">
        <v>102</v>
      </c>
      <c r="B66" s="28"/>
      <c r="C66" s="40"/>
      <c r="D66" s="73">
        <v>973</v>
      </c>
      <c r="E66" s="111">
        <v>109018111.15</v>
      </c>
      <c r="F66" s="74">
        <v>12968451.02</v>
      </c>
      <c r="G66" s="104">
        <f t="shared" si="1"/>
        <v>0.8810431506912051</v>
      </c>
      <c r="H66" s="2"/>
    </row>
    <row r="67" spans="1:8" ht="15.7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ht="15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>
      <c r="A70" s="16" t="s">
        <v>44</v>
      </c>
      <c r="B70" s="28"/>
      <c r="C70" s="39"/>
      <c r="D70" s="77"/>
      <c r="E70" s="95"/>
      <c r="F70" s="74"/>
      <c r="G70" s="105"/>
      <c r="H70" s="2"/>
    </row>
    <row r="71" spans="1:8" ht="18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>
      <c r="A72" s="32"/>
      <c r="B72" s="18"/>
      <c r="C72" s="39"/>
      <c r="D72" s="77"/>
      <c r="E72" s="80"/>
      <c r="F72" s="80"/>
      <c r="G72" s="105"/>
      <c r="H72" s="2"/>
    </row>
    <row r="73" spans="1:8" ht="18">
      <c r="A73" s="20" t="s">
        <v>45</v>
      </c>
      <c r="B73" s="20"/>
      <c r="C73" s="39"/>
      <c r="D73" s="81">
        <f>SUM(D56:D69)</f>
        <v>1260</v>
      </c>
      <c r="E73" s="82">
        <f>SUM(E56:E72)</f>
        <v>151662191.7</v>
      </c>
      <c r="F73" s="82">
        <f>SUM(F56:F72)</f>
        <v>15700425.04</v>
      </c>
      <c r="G73" s="110">
        <f>1-(+F73/E73)</f>
        <v>0.8964776595668833</v>
      </c>
      <c r="H73" s="2"/>
    </row>
    <row r="74" spans="1:8" ht="18">
      <c r="A74" s="33"/>
      <c r="B74" s="33"/>
      <c r="C74" s="39"/>
      <c r="D74" s="91"/>
      <c r="E74" s="92"/>
      <c r="F74" s="34"/>
      <c r="G74" s="34"/>
      <c r="H74" s="2"/>
    </row>
    <row r="75" spans="1:8" ht="18">
      <c r="A75" s="35" t="s">
        <v>46</v>
      </c>
      <c r="B75" s="36"/>
      <c r="C75" s="39"/>
      <c r="D75" s="36"/>
      <c r="E75" s="36"/>
      <c r="F75" s="37">
        <f>F73+F39+F51</f>
        <v>17076017.72</v>
      </c>
      <c r="G75" s="36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>
      <c r="A80" s="4"/>
      <c r="B80" s="40"/>
      <c r="C80" s="40"/>
      <c r="D80" s="40"/>
      <c r="E80" s="40"/>
      <c r="F80" s="41"/>
      <c r="G80" s="40"/>
      <c r="H80" s="2"/>
    </row>
    <row r="81" spans="1:8" ht="18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75" right="0.75" top="0.31" bottom="0.25" header="0.5" footer="0.5"/>
  <pageSetup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view="pageBreakPreview" zoomScale="60" zoomScaleNormal="87" zoomScalePageLayoutView="0" workbookViewId="0" topLeftCell="A19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>
      <c r="A10" s="93" t="s">
        <v>11</v>
      </c>
      <c r="B10" s="13"/>
      <c r="C10" s="14"/>
      <c r="D10" s="73">
        <v>2</v>
      </c>
      <c r="E10" s="99">
        <v>205815</v>
      </c>
      <c r="F10" s="74">
        <v>85798</v>
      </c>
      <c r="G10" s="104">
        <f>F10/E10</f>
        <v>0.41686951874256006</v>
      </c>
      <c r="H10" s="15"/>
    </row>
    <row r="11" spans="1:8" ht="15.7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>
      <c r="A13" s="93" t="s">
        <v>74</v>
      </c>
      <c r="B13" s="13"/>
      <c r="C13" s="14"/>
      <c r="D13" s="73">
        <v>7</v>
      </c>
      <c r="E13" s="99">
        <v>1062585</v>
      </c>
      <c r="F13" s="74">
        <v>416391.5</v>
      </c>
      <c r="G13" s="104">
        <f aca="true" t="shared" si="0" ref="G13:G18">F13/E13</f>
        <v>0.3918665330302987</v>
      </c>
      <c r="H13" s="15"/>
    </row>
    <row r="14" spans="1:8" ht="15.75">
      <c r="A14" s="93" t="s">
        <v>127</v>
      </c>
      <c r="B14" s="13"/>
      <c r="C14" s="14"/>
      <c r="D14" s="73"/>
      <c r="E14" s="99"/>
      <c r="F14" s="74"/>
      <c r="G14" s="104"/>
      <c r="H14" s="15"/>
    </row>
    <row r="15" spans="1:8" ht="15.75">
      <c r="A15" s="93" t="s">
        <v>117</v>
      </c>
      <c r="B15" s="13"/>
      <c r="C15" s="14"/>
      <c r="D15" s="73">
        <v>1</v>
      </c>
      <c r="E15" s="99">
        <v>184470</v>
      </c>
      <c r="F15" s="74">
        <v>68656</v>
      </c>
      <c r="G15" s="104">
        <f t="shared" si="0"/>
        <v>0.37217975822626986</v>
      </c>
      <c r="H15" s="15"/>
    </row>
    <row r="16" spans="1:8" ht="15.75">
      <c r="A16" s="93" t="s">
        <v>125</v>
      </c>
      <c r="B16" s="13"/>
      <c r="C16" s="14"/>
      <c r="D16" s="73"/>
      <c r="E16" s="99"/>
      <c r="F16" s="74"/>
      <c r="G16" s="104"/>
      <c r="H16" s="15"/>
    </row>
    <row r="17" spans="1:8" ht="15.7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1</v>
      </c>
      <c r="E18" s="99">
        <v>287766</v>
      </c>
      <c r="F18" s="74">
        <v>70940.5</v>
      </c>
      <c r="G18" s="104">
        <f t="shared" si="0"/>
        <v>0.24652147925745224</v>
      </c>
      <c r="H18" s="15"/>
    </row>
    <row r="19" spans="1:8" ht="15.7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>
      <c r="A20" s="70" t="s">
        <v>133</v>
      </c>
      <c r="B20" s="13"/>
      <c r="C20" s="14"/>
      <c r="D20" s="73"/>
      <c r="E20" s="99"/>
      <c r="F20" s="74"/>
      <c r="G20" s="104"/>
      <c r="H20" s="15"/>
    </row>
    <row r="21" spans="1:8" ht="15.7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>
      <c r="A22" s="93" t="s">
        <v>101</v>
      </c>
      <c r="B22" s="13"/>
      <c r="C22" s="14"/>
      <c r="D22" s="73">
        <v>1</v>
      </c>
      <c r="E22" s="99">
        <v>105902</v>
      </c>
      <c r="F22" s="74">
        <v>6278</v>
      </c>
      <c r="G22" s="104">
        <f>F22/E22</f>
        <v>0.05928122226209137</v>
      </c>
      <c r="H22" s="15"/>
    </row>
    <row r="23" spans="1:8" ht="15.7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109</v>
      </c>
      <c r="B30" s="13"/>
      <c r="C30" s="14"/>
      <c r="D30" s="73">
        <v>1</v>
      </c>
      <c r="E30" s="74">
        <v>225737</v>
      </c>
      <c r="F30" s="74">
        <v>55378</v>
      </c>
      <c r="G30" s="104">
        <f>F30/E30</f>
        <v>0.2453208822656454</v>
      </c>
      <c r="H30" s="15"/>
    </row>
    <row r="31" spans="1:8" ht="15.7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>
      <c r="A34" s="70" t="s">
        <v>78</v>
      </c>
      <c r="B34" s="13"/>
      <c r="C34" s="14"/>
      <c r="D34" s="73">
        <v>2</v>
      </c>
      <c r="E34" s="74">
        <v>385303</v>
      </c>
      <c r="F34" s="74">
        <v>187281</v>
      </c>
      <c r="G34" s="104">
        <f>F34/E34</f>
        <v>0.4860616190374848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15</v>
      </c>
      <c r="E39" s="82">
        <f>SUM(E9:E38)</f>
        <v>2457578</v>
      </c>
      <c r="F39" s="82">
        <f>SUM(F9:F38)</f>
        <v>890723</v>
      </c>
      <c r="G39" s="106">
        <f>F39/E39</f>
        <v>0.3624393610294363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>
      <c r="A44" s="27" t="s">
        <v>33</v>
      </c>
      <c r="B44" s="28"/>
      <c r="C44" s="14"/>
      <c r="D44" s="73">
        <v>19</v>
      </c>
      <c r="E44" s="74">
        <v>2715711.45</v>
      </c>
      <c r="F44" s="74">
        <v>144098.25</v>
      </c>
      <c r="G44" s="104">
        <f>1-(+F44/E44)</f>
        <v>0.946939042437664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>
      <c r="A46" s="27" t="s">
        <v>35</v>
      </c>
      <c r="B46" s="28"/>
      <c r="C46" s="14"/>
      <c r="D46" s="73">
        <v>101</v>
      </c>
      <c r="E46" s="74">
        <v>8099622.25</v>
      </c>
      <c r="F46" s="74">
        <v>625654.37</v>
      </c>
      <c r="G46" s="104">
        <f aca="true" t="shared" si="1" ref="G46:G52">1-(+F46/E46)</f>
        <v>0.9227551173759986</v>
      </c>
      <c r="H46" s="15"/>
    </row>
    <row r="47" spans="1:8" ht="15.75">
      <c r="A47" s="27" t="s">
        <v>36</v>
      </c>
      <c r="B47" s="28"/>
      <c r="C47" s="14"/>
      <c r="D47" s="73">
        <v>34</v>
      </c>
      <c r="E47" s="74">
        <v>4466966.5</v>
      </c>
      <c r="F47" s="74">
        <v>276019.67</v>
      </c>
      <c r="G47" s="104">
        <f t="shared" si="1"/>
        <v>0.9382086993488759</v>
      </c>
      <c r="H47" s="15"/>
    </row>
    <row r="48" spans="1:8" ht="15.75">
      <c r="A48" s="27" t="s">
        <v>37</v>
      </c>
      <c r="B48" s="28"/>
      <c r="C48" s="14"/>
      <c r="D48" s="73">
        <v>81</v>
      </c>
      <c r="E48" s="74">
        <v>10338430</v>
      </c>
      <c r="F48" s="74">
        <v>943890.98</v>
      </c>
      <c r="G48" s="104">
        <f t="shared" si="1"/>
        <v>0.9087007427626825</v>
      </c>
      <c r="H48" s="15"/>
    </row>
    <row r="49" spans="1:8" ht="15.75">
      <c r="A49" s="27" t="s">
        <v>38</v>
      </c>
      <c r="B49" s="28"/>
      <c r="C49" s="14"/>
      <c r="D49" s="73">
        <v>6</v>
      </c>
      <c r="E49" s="74">
        <v>1043225</v>
      </c>
      <c r="F49" s="74">
        <v>9146</v>
      </c>
      <c r="G49" s="104">
        <f t="shared" si="1"/>
        <v>0.9912329554985742</v>
      </c>
      <c r="H49" s="15"/>
    </row>
    <row r="50" spans="1:8" ht="15.75">
      <c r="A50" s="27" t="s">
        <v>39</v>
      </c>
      <c r="B50" s="28"/>
      <c r="C50" s="14"/>
      <c r="D50" s="73">
        <v>6</v>
      </c>
      <c r="E50" s="74">
        <v>1843835</v>
      </c>
      <c r="F50" s="74">
        <v>86217.41</v>
      </c>
      <c r="G50" s="104">
        <f t="shared" si="1"/>
        <v>0.9532401706226424</v>
      </c>
      <c r="H50" s="15"/>
    </row>
    <row r="51" spans="1:8" ht="15.75">
      <c r="A51" s="27" t="s">
        <v>40</v>
      </c>
      <c r="B51" s="28"/>
      <c r="C51" s="14"/>
      <c r="D51" s="73">
        <v>1</v>
      </c>
      <c r="E51" s="74">
        <v>175520</v>
      </c>
      <c r="F51" s="74">
        <v>-6025.47</v>
      </c>
      <c r="G51" s="104">
        <f t="shared" si="1"/>
        <v>1.0343292502278942</v>
      </c>
      <c r="H51" s="15"/>
    </row>
    <row r="52" spans="1:8" ht="15.75">
      <c r="A52" s="54" t="s">
        <v>41</v>
      </c>
      <c r="B52" s="28"/>
      <c r="C52" s="14"/>
      <c r="D52" s="73">
        <v>1</v>
      </c>
      <c r="E52" s="74">
        <v>417300</v>
      </c>
      <c r="F52" s="74">
        <v>66600</v>
      </c>
      <c r="G52" s="104">
        <f t="shared" si="1"/>
        <v>0.8404025880661394</v>
      </c>
      <c r="H52" s="15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>
      <c r="A54" s="27" t="s">
        <v>102</v>
      </c>
      <c r="B54" s="28"/>
      <c r="C54" s="14"/>
      <c r="D54" s="73">
        <v>590</v>
      </c>
      <c r="E54" s="74">
        <v>50647369.41</v>
      </c>
      <c r="F54" s="74">
        <v>5824919.75</v>
      </c>
      <c r="G54" s="104">
        <f>1-(+F54/E54)</f>
        <v>0.8849906753725711</v>
      </c>
      <c r="H54" s="15"/>
    </row>
    <row r="55" spans="1:8" ht="15.7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ht="15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>
      <c r="A60" s="32"/>
      <c r="B60" s="18"/>
      <c r="C60" s="33"/>
      <c r="D60" s="77"/>
      <c r="E60" s="80"/>
      <c r="F60" s="80"/>
      <c r="G60" s="105"/>
      <c r="H60" s="2"/>
    </row>
    <row r="61" spans="1:8" ht="18">
      <c r="A61" s="20" t="s">
        <v>45</v>
      </c>
      <c r="B61" s="20"/>
      <c r="C61" s="36"/>
      <c r="D61" s="81">
        <f>SUM(D44:D57)</f>
        <v>839</v>
      </c>
      <c r="E61" s="82">
        <f>SUM(E44:E60)</f>
        <v>79747979.61</v>
      </c>
      <c r="F61" s="82">
        <f>SUM(F44:F60)</f>
        <v>7970520.96</v>
      </c>
      <c r="G61" s="110">
        <f>1-(+F61/E61)</f>
        <v>0.9000536314652849</v>
      </c>
      <c r="H61" s="2"/>
    </row>
    <row r="62" spans="1:8" ht="18">
      <c r="A62" s="38"/>
      <c r="B62" s="39"/>
      <c r="C62" s="39"/>
      <c r="D62" s="91"/>
      <c r="E62" s="92"/>
      <c r="F62" s="34"/>
      <c r="G62" s="34"/>
      <c r="H62" s="2"/>
    </row>
    <row r="63" spans="1:8" ht="18">
      <c r="A63" s="35" t="s">
        <v>46</v>
      </c>
      <c r="B63" s="40"/>
      <c r="C63" s="40"/>
      <c r="D63" s="36"/>
      <c r="E63" s="36"/>
      <c r="F63" s="37">
        <f>F61+F27</f>
        <v>7970520.96</v>
      </c>
      <c r="G63" s="36"/>
      <c r="H63" s="2"/>
    </row>
    <row r="64" spans="1:8" ht="18">
      <c r="A64" s="35"/>
      <c r="B64" s="40"/>
      <c r="C64" s="40"/>
      <c r="D64" s="36"/>
      <c r="E64" s="36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>
      <c r="A67" s="4"/>
      <c r="B67" s="39"/>
      <c r="C67" s="39"/>
      <c r="D67" s="39"/>
      <c r="E67" s="39"/>
      <c r="F67" s="37"/>
      <c r="G67" s="39"/>
      <c r="H67" s="2"/>
    </row>
    <row r="68" ht="15">
      <c r="A68" s="42" t="s">
        <v>50</v>
      </c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showOutlineSymbols="0" view="pageBreakPreview" zoomScale="60" zoomScaleNormal="87" zoomScalePageLayoutView="0" workbookViewId="0" topLeftCell="A22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25</v>
      </c>
      <c r="B17" s="13"/>
      <c r="C17" s="14"/>
      <c r="D17" s="73">
        <v>1</v>
      </c>
      <c r="E17" s="74">
        <v>139044</v>
      </c>
      <c r="F17" s="74">
        <v>45560</v>
      </c>
      <c r="G17" s="75">
        <f>F17/E17</f>
        <v>0.32766606254135383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104620</v>
      </c>
      <c r="F18" s="74">
        <v>57.5</v>
      </c>
      <c r="G18" s="75">
        <f>F18/E18</f>
        <v>0.0005496081055247563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27</v>
      </c>
      <c r="B31" s="13"/>
      <c r="C31" s="14"/>
      <c r="D31" s="73">
        <v>1</v>
      </c>
      <c r="E31" s="74">
        <v>15855</v>
      </c>
      <c r="F31" s="74">
        <v>2129.5</v>
      </c>
      <c r="G31" s="75">
        <f>F31/E31</f>
        <v>0.13431094292021445</v>
      </c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123</v>
      </c>
      <c r="B33" s="13"/>
      <c r="C33" s="14"/>
      <c r="D33" s="73">
        <v>3</v>
      </c>
      <c r="E33" s="74">
        <v>312534</v>
      </c>
      <c r="F33" s="74">
        <v>107821.5</v>
      </c>
      <c r="G33" s="75">
        <f>F33/E33</f>
        <v>0.3449912649503734</v>
      </c>
      <c r="H33" s="15"/>
    </row>
    <row r="34" spans="1:8" ht="15.75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6</v>
      </c>
      <c r="E39" s="82">
        <f>SUM(E9:E38)</f>
        <v>572053</v>
      </c>
      <c r="F39" s="82">
        <f>SUM(F9:F38)</f>
        <v>155568.5</v>
      </c>
      <c r="G39" s="83">
        <f>F39/E39</f>
        <v>0.27194770414629416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>
      <c r="A44" s="27" t="s">
        <v>33</v>
      </c>
      <c r="B44" s="28"/>
      <c r="C44" s="14"/>
      <c r="D44" s="73">
        <v>36</v>
      </c>
      <c r="E44" s="74">
        <v>2374345.95</v>
      </c>
      <c r="F44" s="74">
        <v>161845.05</v>
      </c>
      <c r="G44" s="75">
        <f>1-(+F44/E44)</f>
        <v>0.9318359441260023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48</v>
      </c>
      <c r="E46" s="74">
        <v>2797971</v>
      </c>
      <c r="F46" s="74">
        <v>245006.11</v>
      </c>
      <c r="G46" s="75">
        <f>1-(+F46/E46)</f>
        <v>0.9124343640445165</v>
      </c>
      <c r="H46" s="15"/>
    </row>
    <row r="47" spans="1:8" ht="15.7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>
      <c r="A48" s="27" t="s">
        <v>37</v>
      </c>
      <c r="B48" s="28"/>
      <c r="C48" s="14"/>
      <c r="D48" s="73">
        <v>37</v>
      </c>
      <c r="E48" s="74">
        <v>6416607.68</v>
      </c>
      <c r="F48" s="74">
        <v>404940.09</v>
      </c>
      <c r="G48" s="75">
        <f>1-(+F48/E48)</f>
        <v>0.9368918733706967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196250</v>
      </c>
      <c r="F50" s="74">
        <v>19565</v>
      </c>
      <c r="G50" s="75">
        <f>1-(+F50/E50)</f>
        <v>0.9003057324840764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61</v>
      </c>
      <c r="B53" s="30"/>
      <c r="C53" s="14"/>
      <c r="D53" s="112">
        <v>314</v>
      </c>
      <c r="E53" s="113">
        <v>27042487.13</v>
      </c>
      <c r="F53" s="113">
        <v>3485980.19</v>
      </c>
      <c r="G53" s="75">
        <f>1-(+F53/E53)</f>
        <v>0.8710924711457928</v>
      </c>
      <c r="H53" s="15"/>
    </row>
    <row r="54" spans="1:8" ht="15.7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438</v>
      </c>
      <c r="E60" s="82">
        <f>SUM(E44:E59)</f>
        <v>38827661.76</v>
      </c>
      <c r="F60" s="82">
        <f>SUM(F44:F59)</f>
        <v>4317336.4399999995</v>
      </c>
      <c r="G60" s="83">
        <f>1-(F60/E60)</f>
        <v>0.8888077148017269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4472904.9399999995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4" ht="18">
      <c r="A70" s="116"/>
      <c r="B70" s="117"/>
      <c r="C70" s="117"/>
      <c r="D70" s="117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zoomScaleNormal="87" zoomScalePageLayoutView="0" workbookViewId="0" topLeftCell="A28">
      <selection activeCell="D9" sqref="D9"/>
    </sheetView>
  </sheetViews>
  <sheetFormatPr defaultColWidth="8.88671875" defaultRowHeight="13.5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 customWidth="1"/>
  </cols>
  <sheetData>
    <row r="1" spans="1:8" ht="23.2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MARCH 2021</v>
      </c>
      <c r="B3" s="21"/>
      <c r="C3" s="21"/>
      <c r="D3" s="21"/>
      <c r="E3" s="21"/>
      <c r="F3" s="21"/>
      <c r="G3" s="21"/>
      <c r="H3" s="21"/>
    </row>
    <row r="4" spans="1:8" ht="15">
      <c r="A4" s="60"/>
      <c r="B4" s="60"/>
      <c r="C4" s="60"/>
      <c r="D4" s="60"/>
      <c r="E4" s="60"/>
      <c r="F4" s="5"/>
      <c r="G4" s="5"/>
      <c r="H4" s="21"/>
    </row>
    <row r="5" spans="1:8" ht="23.25">
      <c r="A5" s="21"/>
      <c r="B5" s="60"/>
      <c r="C5" s="60"/>
      <c r="D5" s="61" t="s">
        <v>156</v>
      </c>
      <c r="E5" s="62"/>
      <c r="F5" s="8"/>
      <c r="G5" s="5"/>
      <c r="H5" s="63"/>
    </row>
    <row r="6" spans="1:8" ht="18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>
      <c r="A15" s="93" t="s">
        <v>25</v>
      </c>
      <c r="B15" s="13"/>
      <c r="C15" s="14"/>
      <c r="D15" s="73">
        <v>3</v>
      </c>
      <c r="E15" s="74">
        <v>548555</v>
      </c>
      <c r="F15" s="74">
        <v>188196</v>
      </c>
      <c r="G15" s="75">
        <f>F15/E15</f>
        <v>0.34307589940844585</v>
      </c>
      <c r="H15" s="66"/>
    </row>
    <row r="16" spans="1:8" ht="15.7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>
      <c r="A19" s="93" t="s">
        <v>16</v>
      </c>
      <c r="B19" s="13"/>
      <c r="C19" s="14"/>
      <c r="D19" s="73">
        <v>1</v>
      </c>
      <c r="E19" s="74">
        <v>521629</v>
      </c>
      <c r="F19" s="74">
        <v>97710</v>
      </c>
      <c r="G19" s="75">
        <f>F19/E19</f>
        <v>0.18731703950508888</v>
      </c>
      <c r="H19" s="66"/>
    </row>
    <row r="20" spans="1:8" ht="15.7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>
      <c r="A24" s="93" t="s">
        <v>18</v>
      </c>
      <c r="B24" s="13"/>
      <c r="C24" s="14"/>
      <c r="D24" s="73">
        <v>2</v>
      </c>
      <c r="E24" s="74">
        <v>377668</v>
      </c>
      <c r="F24" s="74">
        <v>30848</v>
      </c>
      <c r="G24" s="75">
        <f>F24/E24</f>
        <v>0.08168020589512481</v>
      </c>
      <c r="H24" s="66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>
      <c r="A26" s="94" t="s">
        <v>21</v>
      </c>
      <c r="B26" s="13"/>
      <c r="C26" s="14"/>
      <c r="D26" s="73">
        <v>4</v>
      </c>
      <c r="E26" s="74">
        <v>26325</v>
      </c>
      <c r="F26" s="74">
        <v>26325</v>
      </c>
      <c r="G26" s="75">
        <f>F26/E26</f>
        <v>1</v>
      </c>
      <c r="H26" s="66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>
      <c r="A29" s="70" t="s">
        <v>97</v>
      </c>
      <c r="B29" s="13"/>
      <c r="C29" s="14"/>
      <c r="D29" s="73">
        <v>1</v>
      </c>
      <c r="E29" s="74">
        <v>91237</v>
      </c>
      <c r="F29" s="74">
        <v>35139</v>
      </c>
      <c r="G29" s="75">
        <f>F29/E29</f>
        <v>0.3851398007387354</v>
      </c>
      <c r="H29" s="66"/>
    </row>
    <row r="30" spans="1:8" ht="15.75">
      <c r="A30" s="70" t="s">
        <v>123</v>
      </c>
      <c r="B30" s="13"/>
      <c r="C30" s="14"/>
      <c r="D30" s="73">
        <v>11</v>
      </c>
      <c r="E30" s="74">
        <v>1019405</v>
      </c>
      <c r="F30" s="74">
        <v>243001</v>
      </c>
      <c r="G30" s="75">
        <f>F30/E30</f>
        <v>0.2383753267837611</v>
      </c>
      <c r="H30" s="66"/>
    </row>
    <row r="31" spans="1:8" ht="15.75">
      <c r="A31" s="70" t="s">
        <v>132</v>
      </c>
      <c r="B31" s="13"/>
      <c r="C31" s="14"/>
      <c r="D31" s="73"/>
      <c r="E31" s="74"/>
      <c r="F31" s="74"/>
      <c r="G31" s="75"/>
      <c r="H31" s="66"/>
    </row>
    <row r="32" spans="1:8" ht="15.7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>
      <c r="A34" s="70" t="s">
        <v>137</v>
      </c>
      <c r="B34" s="13"/>
      <c r="C34" s="14"/>
      <c r="D34" s="73">
        <v>1</v>
      </c>
      <c r="E34" s="74">
        <v>87348</v>
      </c>
      <c r="F34" s="74">
        <v>28734.5</v>
      </c>
      <c r="G34" s="75">
        <f>F34/E34</f>
        <v>0.3289657462105601</v>
      </c>
      <c r="H34" s="66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ht="15">
      <c r="A38" s="17"/>
      <c r="B38" s="18"/>
      <c r="C38" s="14"/>
      <c r="D38" s="77"/>
      <c r="E38" s="80"/>
      <c r="F38" s="80"/>
      <c r="G38" s="79"/>
      <c r="H38" s="66"/>
    </row>
    <row r="39" spans="1:8" ht="15.75">
      <c r="A39" s="19" t="s">
        <v>31</v>
      </c>
      <c r="B39" s="20"/>
      <c r="C39" s="21"/>
      <c r="D39" s="81">
        <f>SUM(D9:D38)</f>
        <v>23</v>
      </c>
      <c r="E39" s="82">
        <f>SUM(E9:E38)</f>
        <v>2672167</v>
      </c>
      <c r="F39" s="82">
        <f>SUM(F9:F38)</f>
        <v>649953.5</v>
      </c>
      <c r="G39" s="83">
        <f>F39/E39</f>
        <v>0.24323086843000455</v>
      </c>
      <c r="H39" s="67"/>
    </row>
    <row r="40" spans="1:8" ht="15.75">
      <c r="A40" s="22"/>
      <c r="B40" s="22"/>
      <c r="C40" s="22"/>
      <c r="D40" s="84"/>
      <c r="E40" s="85"/>
      <c r="F40" s="86"/>
      <c r="G40" s="86"/>
      <c r="H40" s="68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68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68"/>
    </row>
    <row r="44" spans="1:8" ht="15.75">
      <c r="A44" s="27" t="s">
        <v>33</v>
      </c>
      <c r="B44" s="28"/>
      <c r="C44" s="14"/>
      <c r="D44" s="73">
        <v>32</v>
      </c>
      <c r="E44" s="74">
        <v>631604.85</v>
      </c>
      <c r="F44" s="74">
        <v>67013.5</v>
      </c>
      <c r="G44" s="75">
        <f>1-(+F44/E44)</f>
        <v>0.8938996431075537</v>
      </c>
      <c r="H44" s="66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>
      <c r="A46" s="27" t="s">
        <v>35</v>
      </c>
      <c r="B46" s="28"/>
      <c r="C46" s="14"/>
      <c r="D46" s="73">
        <v>99</v>
      </c>
      <c r="E46" s="74">
        <v>5556564.85</v>
      </c>
      <c r="F46" s="74">
        <v>458677.95</v>
      </c>
      <c r="G46" s="75">
        <f aca="true" t="shared" si="0" ref="G46:G52">1-(+F46/E46)</f>
        <v>0.9174529655673864</v>
      </c>
      <c r="H46" s="66"/>
    </row>
    <row r="47" spans="1:8" ht="15.75">
      <c r="A47" s="27" t="s">
        <v>36</v>
      </c>
      <c r="B47" s="28"/>
      <c r="C47" s="14"/>
      <c r="D47" s="73">
        <v>8</v>
      </c>
      <c r="E47" s="74">
        <v>2011824.25</v>
      </c>
      <c r="F47" s="74">
        <v>118317</v>
      </c>
      <c r="G47" s="75">
        <f t="shared" si="0"/>
        <v>0.941189196819752</v>
      </c>
      <c r="H47" s="66"/>
    </row>
    <row r="48" spans="1:8" ht="15.75">
      <c r="A48" s="27" t="s">
        <v>37</v>
      </c>
      <c r="B48" s="28"/>
      <c r="C48" s="14"/>
      <c r="D48" s="73">
        <v>105</v>
      </c>
      <c r="E48" s="74">
        <v>6756583</v>
      </c>
      <c r="F48" s="74">
        <v>612457.23</v>
      </c>
      <c r="G48" s="75">
        <f t="shared" si="0"/>
        <v>0.909353998907436</v>
      </c>
      <c r="H48" s="66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>
      <c r="A50" s="27" t="s">
        <v>39</v>
      </c>
      <c r="B50" s="28"/>
      <c r="C50" s="14"/>
      <c r="D50" s="73">
        <v>9</v>
      </c>
      <c r="E50" s="74">
        <v>2161640</v>
      </c>
      <c r="F50" s="74">
        <v>151500</v>
      </c>
      <c r="G50" s="75">
        <f t="shared" si="0"/>
        <v>0.9299143243093206</v>
      </c>
      <c r="H50" s="66"/>
    </row>
    <row r="51" spans="1:8" ht="15.75">
      <c r="A51" s="27" t="s">
        <v>40</v>
      </c>
      <c r="B51" s="28"/>
      <c r="C51" s="14"/>
      <c r="D51" s="73">
        <v>4</v>
      </c>
      <c r="E51" s="74">
        <v>856810</v>
      </c>
      <c r="F51" s="74">
        <v>54850</v>
      </c>
      <c r="G51" s="75">
        <f t="shared" si="0"/>
        <v>0.9359834735822411</v>
      </c>
      <c r="H51" s="66"/>
    </row>
    <row r="52" spans="1:8" ht="15.75">
      <c r="A52" s="27" t="s">
        <v>41</v>
      </c>
      <c r="B52" s="28"/>
      <c r="C52" s="14"/>
      <c r="D52" s="73">
        <v>2</v>
      </c>
      <c r="E52" s="74">
        <v>926675</v>
      </c>
      <c r="F52" s="74">
        <v>16825</v>
      </c>
      <c r="G52" s="75">
        <f t="shared" si="0"/>
        <v>0.9818436884560391</v>
      </c>
      <c r="H52" s="66"/>
    </row>
    <row r="53" spans="1:8" ht="15.7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>
      <c r="A54" s="27" t="s">
        <v>61</v>
      </c>
      <c r="B54" s="30"/>
      <c r="C54" s="14"/>
      <c r="D54" s="73">
        <v>575</v>
      </c>
      <c r="E54" s="74">
        <v>47215110.64</v>
      </c>
      <c r="F54" s="74">
        <v>5588464.23</v>
      </c>
      <c r="G54" s="75">
        <f>1-(+F54/E54)</f>
        <v>0.8816382265285739</v>
      </c>
      <c r="H54" s="66"/>
    </row>
    <row r="55" spans="1:8" ht="15.75">
      <c r="A55" s="27" t="s">
        <v>62</v>
      </c>
      <c r="B55" s="30"/>
      <c r="C55" s="14"/>
      <c r="D55" s="73">
        <v>8</v>
      </c>
      <c r="E55" s="74">
        <v>1093953.83</v>
      </c>
      <c r="F55" s="74">
        <v>68845.21</v>
      </c>
      <c r="G55" s="75">
        <f>1-(+F55/E55)</f>
        <v>0.9370675360220642</v>
      </c>
      <c r="H55" s="66"/>
    </row>
    <row r="56" spans="1:8" ht="15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ht="15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ht="15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ht="15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>
      <c r="A60" s="32"/>
      <c r="B60" s="18"/>
      <c r="C60" s="14"/>
      <c r="D60" s="77"/>
      <c r="E60" s="80"/>
      <c r="F60" s="80"/>
      <c r="G60" s="79"/>
      <c r="H60" s="66"/>
    </row>
    <row r="61" spans="1:8" ht="15.75">
      <c r="A61" s="20" t="s">
        <v>45</v>
      </c>
      <c r="B61" s="33"/>
      <c r="C61" s="33"/>
      <c r="D61" s="81">
        <f>SUM(D44:D57)</f>
        <v>842</v>
      </c>
      <c r="E61" s="82">
        <f>SUM(E44:E60)</f>
        <v>67210766.42</v>
      </c>
      <c r="F61" s="82">
        <f>SUM(F44:F60)</f>
        <v>7136950.12</v>
      </c>
      <c r="G61" s="83">
        <f>1-(F61/E61)</f>
        <v>0.8938123979214698</v>
      </c>
      <c r="H61" s="63"/>
    </row>
    <row r="62" spans="1:8" ht="18">
      <c r="A62" s="35"/>
      <c r="B62" s="36"/>
      <c r="C62" s="36"/>
      <c r="D62" s="98"/>
      <c r="E62" s="92"/>
      <c r="F62" s="34"/>
      <c r="G62" s="34"/>
      <c r="H62" s="65"/>
    </row>
    <row r="63" spans="1:8" ht="18">
      <c r="A63" s="35" t="s">
        <v>46</v>
      </c>
      <c r="B63" s="36"/>
      <c r="C63" s="36"/>
      <c r="D63" s="51"/>
      <c r="E63" s="36"/>
      <c r="F63" s="37">
        <f>F61+F39</f>
        <v>7786903.62</v>
      </c>
      <c r="G63" s="36"/>
      <c r="H63" s="65"/>
    </row>
    <row r="64" spans="1:8" ht="18">
      <c r="A64" s="35"/>
      <c r="B64" s="36"/>
      <c r="C64" s="36"/>
      <c r="D64" s="51"/>
      <c r="E64" s="36"/>
      <c r="F64" s="37"/>
      <c r="G64" s="36"/>
      <c r="H64" s="65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>
      <c r="A68" s="4"/>
      <c r="B68" s="40"/>
      <c r="C68" s="40"/>
      <c r="D68" s="40"/>
      <c r="E68" s="40"/>
      <c r="F68" s="41"/>
      <c r="G68" s="40"/>
      <c r="H68" s="65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>
      <c r="A70" s="59"/>
      <c r="B70" s="21"/>
      <c r="C70" s="21"/>
      <c r="H70" s="21"/>
    </row>
    <row r="71" spans="1:4" ht="18">
      <c r="A71" s="116"/>
      <c r="B71" s="117"/>
      <c r="C71" s="117"/>
      <c r="D71" s="117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view="pageBreakPreview" zoomScale="60" zoomScaleNormal="87" zoomScalePageLayoutView="0" workbookViewId="0" topLeftCell="A13">
      <selection activeCell="B14" sqref="B14"/>
    </sheetView>
  </sheetViews>
  <sheetFormatPr defaultColWidth="9.6640625" defaultRowHeight="13.5"/>
  <cols>
    <col min="1" max="1" width="39.6640625" style="57" customWidth="1"/>
    <col min="2" max="2" width="27.6640625" style="57" customWidth="1"/>
    <col min="3" max="16384" width="9.6640625" style="57" customWidth="1"/>
  </cols>
  <sheetData>
    <row r="1" spans="1:4" ht="23.25">
      <c r="A1" s="56" t="s">
        <v>0</v>
      </c>
      <c r="B1" s="36"/>
      <c r="C1" s="37"/>
      <c r="D1" s="36"/>
    </row>
    <row r="2" spans="1:4" ht="23.25">
      <c r="A2" s="56" t="s">
        <v>1</v>
      </c>
      <c r="B2" s="36"/>
      <c r="C2" s="21"/>
      <c r="D2" s="21"/>
    </row>
    <row r="3" spans="1:4" ht="23.25">
      <c r="A3" s="56" t="s">
        <v>85</v>
      </c>
      <c r="B3" s="36"/>
      <c r="C3" s="21"/>
      <c r="D3" s="21"/>
    </row>
    <row r="4" spans="1:4" ht="23.25">
      <c r="A4" s="56" t="str">
        <f>ARG!$A$3</f>
        <v>MONTH ENDED:  MARCH 2021</v>
      </c>
      <c r="B4" s="36"/>
      <c r="C4" s="21"/>
      <c r="D4" s="21"/>
    </row>
    <row r="5" spans="1:4" ht="24" thickBot="1">
      <c r="A5" s="56"/>
      <c r="B5" s="36"/>
      <c r="C5" s="21"/>
      <c r="D5" s="21"/>
    </row>
    <row r="6" spans="1:4" ht="21.75" thickBot="1" thickTop="1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455</v>
      </c>
      <c r="C6" s="58"/>
      <c r="D6" s="21"/>
    </row>
    <row r="7" spans="1:4" ht="21.75" thickBot="1" thickTop="1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99028109</v>
      </c>
      <c r="C7" s="58"/>
      <c r="D7" s="21"/>
    </row>
    <row r="8" spans="1:4" ht="21" thickTop="1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21575257.09</v>
      </c>
      <c r="C8" s="58"/>
      <c r="D8" s="21"/>
    </row>
    <row r="9" spans="1:4" ht="20.25">
      <c r="A9" s="127" t="s">
        <v>89</v>
      </c>
      <c r="B9" s="115">
        <f>B8/B7</f>
        <v>0.21787003011437894</v>
      </c>
      <c r="C9" s="58"/>
      <c r="D9" s="21"/>
    </row>
    <row r="10" spans="1:4" ht="21" thickBot="1">
      <c r="A10" s="129"/>
      <c r="B10" s="130"/>
      <c r="C10" s="58"/>
      <c r="D10" s="21"/>
    </row>
    <row r="11" spans="1:4" ht="21.75" thickBot="1" thickTop="1">
      <c r="A11" s="127" t="s">
        <v>153</v>
      </c>
      <c r="B11" s="126">
        <f>+LUMIERE!$D$51+AMERSC!$D$51</f>
        <v>24</v>
      </c>
      <c r="C11" s="58"/>
      <c r="D11" s="21"/>
    </row>
    <row r="12" spans="1:4" ht="21.75" thickBot="1" thickTop="1">
      <c r="A12" s="127" t="s">
        <v>154</v>
      </c>
      <c r="B12" s="135">
        <f>+LUMIERE!$E$51+AMERSC!$E$51</f>
        <v>955705.05</v>
      </c>
      <c r="C12" s="58"/>
      <c r="D12" s="21"/>
    </row>
    <row r="13" spans="1:4" ht="21" thickTop="1">
      <c r="A13" s="127" t="s">
        <v>155</v>
      </c>
      <c r="B13" s="135">
        <f>+LUMIERE!$F$51+AMERSC!$F$51</f>
        <v>39771.4</v>
      </c>
      <c r="C13" s="58"/>
      <c r="D13" s="21"/>
    </row>
    <row r="14" spans="1:4" ht="20.25">
      <c r="A14" s="127" t="s">
        <v>93</v>
      </c>
      <c r="B14" s="115">
        <f>1-(B13/B12)</f>
        <v>0.9583852779683439</v>
      </c>
      <c r="C14" s="58"/>
      <c r="D14" s="21"/>
    </row>
    <row r="15" spans="1:4" ht="21" thickBot="1">
      <c r="A15" s="129"/>
      <c r="B15" s="130"/>
      <c r="C15" s="58"/>
      <c r="D15" s="21"/>
    </row>
    <row r="16" spans="1:4" ht="21.75" thickBot="1" thickTop="1">
      <c r="A16" s="127" t="s">
        <v>90</v>
      </c>
      <c r="B16" s="126">
        <f>+ARG!$D$60+CARUTHERSVILLE!$D$60+HOLLYWOOD!$D$62+HARKC!$D$62+CASINOKC!$D$62+AMERKC!$D$62+LAGRANGE!$D$60+AMERSC!$D$73+RIVERCITY!$D$61+LUMIERE!$D$73+ISLEBV!$D$61+STJO!$D$60+CAPE!$D$61</f>
        <v>14678</v>
      </c>
      <c r="C16" s="58"/>
      <c r="D16" s="21"/>
    </row>
    <row r="17" spans="1:4" ht="21.75" thickBot="1" thickTop="1">
      <c r="A17" s="127" t="s">
        <v>91</v>
      </c>
      <c r="B17" s="135">
        <f>+ARG!$E$60+CARUTHERSVILLE!$E$60+HOLLYWOOD!$E$62+HARKC!$E$62+CASINOKC!$E$62+AMERKC!$E$62+LAGRANGE!$E$60+AMERSC!$E$73+RIVERCITY!$E$61+LUMIERE!$E$73+ISLEBV!$E$61+STJO!$E$60+CAPE!$E$61</f>
        <v>1564264522.8500001</v>
      </c>
      <c r="C17" s="58"/>
      <c r="D17" s="21"/>
    </row>
    <row r="18" spans="1:4" ht="21" thickTop="1">
      <c r="A18" s="127" t="s">
        <v>92</v>
      </c>
      <c r="B18" s="135">
        <f>+ARG!$F$60+CARUTHERSVILLE!$F$60+HOLLYWOOD!$F$62+HARKC!$F$62+CASINOKC!$F$62+AMERKC!$F$62+LAGRANGE!$F$60+AMERSC!$F$73+RIVERCITY!$F$61+LUMIERE!$F$73+ISLEBV!$F$61+STJO!$F$60+CAPE!$F$61</f>
        <v>155060639.41</v>
      </c>
      <c r="C18" s="21"/>
      <c r="D18" s="21"/>
    </row>
    <row r="19" spans="1:4" ht="20.25">
      <c r="A19" s="127" t="s">
        <v>93</v>
      </c>
      <c r="B19" s="115">
        <f>1-(B18/B17)</f>
        <v>0.9008731342142259</v>
      </c>
      <c r="C19" s="21"/>
      <c r="D19" s="21"/>
    </row>
    <row r="20" spans="1:4" ht="20.25">
      <c r="A20" s="129"/>
      <c r="B20" s="131"/>
      <c r="C20" s="21"/>
      <c r="D20" s="21"/>
    </row>
    <row r="21" spans="1:4" ht="20.25">
      <c r="A21" s="127" t="s">
        <v>94</v>
      </c>
      <c r="B21" s="128">
        <f>B18+B8+B13</f>
        <v>176675667.9</v>
      </c>
      <c r="C21" s="21"/>
      <c r="D21" s="21"/>
    </row>
    <row r="22" spans="1:2" ht="21" thickBot="1">
      <c r="A22" s="129"/>
      <c r="B22" s="132"/>
    </row>
    <row r="23" spans="1:2" ht="18.75" thickTop="1">
      <c r="A23" s="133"/>
      <c r="B23" s="134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view="pageBreakPreview" zoomScale="60" zoomScaleNormal="87" zoomScalePageLayoutView="0" workbookViewId="0" topLeftCell="A9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146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157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121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128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496855</v>
      </c>
      <c r="F18" s="74">
        <v>164310.5</v>
      </c>
      <c r="G18" s="75">
        <f>F18/E18</f>
        <v>0.3307011099817854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114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1</v>
      </c>
      <c r="E29" s="74">
        <v>23860</v>
      </c>
      <c r="F29" s="74">
        <v>9458</v>
      </c>
      <c r="G29" s="75">
        <f>F29/E29</f>
        <v>0.39639564124057</v>
      </c>
      <c r="H29" s="15"/>
    </row>
    <row r="30" spans="1:8" ht="15.75">
      <c r="A30" s="70" t="s">
        <v>25</v>
      </c>
      <c r="B30" s="13"/>
      <c r="C30" s="14"/>
      <c r="D30" s="73">
        <v>2</v>
      </c>
      <c r="E30" s="74">
        <v>317126</v>
      </c>
      <c r="F30" s="74">
        <v>120539</v>
      </c>
      <c r="G30" s="75">
        <f>F30/E30</f>
        <v>0.3800981313421164</v>
      </c>
      <c r="H30" s="15"/>
    </row>
    <row r="31" spans="1:8" ht="15.7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123</v>
      </c>
      <c r="B32" s="13"/>
      <c r="C32" s="14"/>
      <c r="D32" s="73">
        <v>4</v>
      </c>
      <c r="E32" s="74">
        <v>694465</v>
      </c>
      <c r="F32" s="74">
        <v>134608.5</v>
      </c>
      <c r="G32" s="75">
        <f>F32/E32</f>
        <v>0.19383050261712254</v>
      </c>
      <c r="H32" s="15"/>
    </row>
    <row r="33" spans="1:8" ht="15.7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27</v>
      </c>
      <c r="B34" s="13"/>
      <c r="C34" s="14"/>
      <c r="D34" s="73">
        <v>1</v>
      </c>
      <c r="E34" s="74">
        <v>2915</v>
      </c>
      <c r="F34" s="74">
        <v>917</v>
      </c>
      <c r="G34" s="75">
        <f>F34/E34</f>
        <v>0.31457975986277875</v>
      </c>
      <c r="H34" s="15"/>
    </row>
    <row r="35" spans="1:8" ht="15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ht="15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9</v>
      </c>
      <c r="E39" s="82">
        <f>SUM(E9:E38)</f>
        <v>1535221</v>
      </c>
      <c r="F39" s="82">
        <f>SUM(F9:F38)</f>
        <v>429833</v>
      </c>
      <c r="G39" s="83">
        <f>F39/E39</f>
        <v>0.27998118837613606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>
      <c r="A44" s="27" t="s">
        <v>33</v>
      </c>
      <c r="B44" s="28"/>
      <c r="C44" s="14"/>
      <c r="D44" s="73">
        <v>12</v>
      </c>
      <c r="E44" s="74">
        <v>311112.1</v>
      </c>
      <c r="F44" s="74">
        <v>26639.4</v>
      </c>
      <c r="G44" s="75">
        <f>1-(+F44/E44)</f>
        <v>0.9143736293123925</v>
      </c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40</v>
      </c>
      <c r="E46" s="74">
        <v>1603926.37</v>
      </c>
      <c r="F46" s="74">
        <v>131856.93</v>
      </c>
      <c r="G46" s="75">
        <f>1-(+F46/E46)</f>
        <v>0.9177911577075698</v>
      </c>
      <c r="H46" s="15"/>
    </row>
    <row r="47" spans="1:8" ht="15.75">
      <c r="A47" s="27" t="s">
        <v>36</v>
      </c>
      <c r="B47" s="28"/>
      <c r="C47" s="14"/>
      <c r="D47" s="73">
        <v>10</v>
      </c>
      <c r="E47" s="74">
        <v>962485.75</v>
      </c>
      <c r="F47" s="74">
        <v>74849.5</v>
      </c>
      <c r="G47" s="75">
        <f>1-(+F47/E47)</f>
        <v>0.9222331343606905</v>
      </c>
      <c r="H47" s="15"/>
    </row>
    <row r="48" spans="1:8" ht="15.75">
      <c r="A48" s="27" t="s">
        <v>37</v>
      </c>
      <c r="B48" s="28"/>
      <c r="C48" s="14"/>
      <c r="D48" s="73">
        <v>44</v>
      </c>
      <c r="E48" s="74">
        <v>3928339</v>
      </c>
      <c r="F48" s="74">
        <v>346182.33</v>
      </c>
      <c r="G48" s="75">
        <f>1-(+F48/E48)</f>
        <v>0.911875647697411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3</v>
      </c>
      <c r="E50" s="74">
        <v>1440210</v>
      </c>
      <c r="F50" s="74">
        <v>92705</v>
      </c>
      <c r="G50" s="75">
        <f>1-(+F50/E50)</f>
        <v>0.9356309149360162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61</v>
      </c>
      <c r="B53" s="30"/>
      <c r="C53" s="14"/>
      <c r="D53" s="73">
        <v>412</v>
      </c>
      <c r="E53" s="74">
        <v>38391946.71</v>
      </c>
      <c r="F53" s="74">
        <v>4224600.29</v>
      </c>
      <c r="G53" s="75">
        <f>1-(+F53/E53)</f>
        <v>0.8899612900093026</v>
      </c>
      <c r="H53" s="15"/>
    </row>
    <row r="54" spans="1:8" ht="15.75">
      <c r="A54" s="29" t="s">
        <v>62</v>
      </c>
      <c r="B54" s="30"/>
      <c r="C54" s="14"/>
      <c r="D54" s="73">
        <v>8</v>
      </c>
      <c r="E54" s="74">
        <v>288655.31</v>
      </c>
      <c r="F54" s="74">
        <v>19716.6</v>
      </c>
      <c r="G54" s="75">
        <f>1-(+F54/E54)</f>
        <v>0.9316950032895636</v>
      </c>
      <c r="H54" s="15"/>
    </row>
    <row r="55" spans="1:8" ht="1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ht="1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>
      <c r="A59" s="32"/>
      <c r="B59" s="18"/>
      <c r="C59" s="14"/>
      <c r="D59" s="77"/>
      <c r="E59" s="97"/>
      <c r="F59" s="80"/>
      <c r="G59" s="79"/>
      <c r="H59" s="15"/>
    </row>
    <row r="60" spans="1:8" ht="15.75">
      <c r="A60" s="20" t="s">
        <v>45</v>
      </c>
      <c r="B60" s="20"/>
      <c r="C60" s="21"/>
      <c r="D60" s="81">
        <f>SUM(D44:D56)</f>
        <v>529</v>
      </c>
      <c r="E60" s="82">
        <f>SUM(E44:E59)</f>
        <v>46926675.24</v>
      </c>
      <c r="F60" s="82">
        <f>SUM(F44:F59)</f>
        <v>4916550.05</v>
      </c>
      <c r="G60" s="83">
        <f>1-(F60/E60)</f>
        <v>0.8952290989111207</v>
      </c>
      <c r="H60" s="15"/>
    </row>
    <row r="61" spans="1:8" ht="15">
      <c r="A61" s="33"/>
      <c r="B61" s="33"/>
      <c r="C61" s="50"/>
      <c r="D61" s="98"/>
      <c r="E61" s="92"/>
      <c r="F61" s="34"/>
      <c r="G61" s="34"/>
      <c r="H61" s="2"/>
    </row>
    <row r="62" spans="1:8" ht="18">
      <c r="A62" s="35" t="s">
        <v>46</v>
      </c>
      <c r="B62" s="36"/>
      <c r="C62" s="39"/>
      <c r="D62" s="51"/>
      <c r="E62" s="36"/>
      <c r="F62" s="37">
        <f>F60+F39</f>
        <v>5346383.05</v>
      </c>
      <c r="G62" s="36"/>
      <c r="H62" s="2"/>
    </row>
    <row r="63" spans="1:8" ht="18">
      <c r="A63" s="38"/>
      <c r="B63" s="39"/>
      <c r="C63" s="39"/>
      <c r="D63" s="52"/>
      <c r="E63" s="39"/>
      <c r="F63" s="37"/>
      <c r="G63" s="39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6"/>
      <c r="B70" s="117"/>
      <c r="C70" s="117"/>
      <c r="D70" s="117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view="pageBreakPreview" zoomScale="60" zoomScaleNormal="87" zoomScalePageLayoutView="0" workbookViewId="0" topLeftCell="A10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9" t="s">
        <v>98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104</v>
      </c>
      <c r="B9" s="13"/>
      <c r="C9" s="14"/>
      <c r="D9" s="73">
        <v>5</v>
      </c>
      <c r="E9" s="74">
        <v>945924</v>
      </c>
      <c r="F9" s="74">
        <v>210191.5</v>
      </c>
      <c r="G9" s="75">
        <f>F9/E9</f>
        <v>0.22220759807341817</v>
      </c>
      <c r="H9" s="15"/>
    </row>
    <row r="10" spans="1:8" ht="15.7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>
      <c r="A11" s="93" t="s">
        <v>107</v>
      </c>
      <c r="B11" s="13"/>
      <c r="C11" s="14"/>
      <c r="D11" s="73">
        <v>1</v>
      </c>
      <c r="E11" s="74">
        <v>948139</v>
      </c>
      <c r="F11" s="74">
        <v>274905</v>
      </c>
      <c r="G11" s="75">
        <f>F11/E11</f>
        <v>0.2899416646715302</v>
      </c>
      <c r="H11" s="15"/>
    </row>
    <row r="12" spans="1:8" ht="15.75">
      <c r="A12" s="93" t="s">
        <v>67</v>
      </c>
      <c r="B12" s="13"/>
      <c r="C12" s="14"/>
      <c r="D12" s="73">
        <v>2</v>
      </c>
      <c r="E12" s="74">
        <v>52310</v>
      </c>
      <c r="F12" s="74">
        <v>19662</v>
      </c>
      <c r="G12" s="75">
        <f>F12/E12</f>
        <v>0.375874593767922</v>
      </c>
      <c r="H12" s="15"/>
    </row>
    <row r="13" spans="1:8" ht="15.75">
      <c r="A13" s="93" t="s">
        <v>111</v>
      </c>
      <c r="B13" s="13"/>
      <c r="C13" s="14"/>
      <c r="D13" s="73">
        <v>3</v>
      </c>
      <c r="E13" s="74">
        <v>586311</v>
      </c>
      <c r="F13" s="74">
        <v>256406.09</v>
      </c>
      <c r="G13" s="75">
        <f>F13/E13</f>
        <v>0.4373209610599153</v>
      </c>
      <c r="H13" s="15"/>
    </row>
    <row r="14" spans="1:8" ht="15.7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</v>
      </c>
      <c r="B17" s="13"/>
      <c r="C17" s="14"/>
      <c r="D17" s="73">
        <v>2</v>
      </c>
      <c r="E17" s="74">
        <v>1063425</v>
      </c>
      <c r="F17" s="74">
        <v>319452</v>
      </c>
      <c r="G17" s="75">
        <f aca="true" t="shared" si="0" ref="G17:G25">F17/E17</f>
        <v>0.3003991818887087</v>
      </c>
      <c r="H17" s="15"/>
    </row>
    <row r="18" spans="1:8" ht="15.75">
      <c r="A18" s="93" t="s">
        <v>15</v>
      </c>
      <c r="B18" s="13"/>
      <c r="C18" s="14"/>
      <c r="D18" s="73">
        <v>2</v>
      </c>
      <c r="E18" s="74">
        <v>834488</v>
      </c>
      <c r="F18" s="74">
        <v>274524</v>
      </c>
      <c r="G18" s="75">
        <f t="shared" si="0"/>
        <v>0.32897297504577655</v>
      </c>
      <c r="H18" s="15"/>
    </row>
    <row r="19" spans="1:8" ht="15.7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17</v>
      </c>
      <c r="B20" s="13"/>
      <c r="C20" s="14"/>
      <c r="D20" s="73">
        <v>1</v>
      </c>
      <c r="E20" s="74">
        <v>41780</v>
      </c>
      <c r="F20" s="74">
        <v>14718</v>
      </c>
      <c r="G20" s="75">
        <f t="shared" si="0"/>
        <v>0.35227381522259454</v>
      </c>
      <c r="H20" s="15"/>
    </row>
    <row r="21" spans="1:8" ht="15.75">
      <c r="A21" s="93" t="s">
        <v>120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6</v>
      </c>
      <c r="E22" s="74">
        <v>3232698</v>
      </c>
      <c r="F22" s="74">
        <v>529433.5</v>
      </c>
      <c r="G22" s="75">
        <f t="shared" si="0"/>
        <v>0.16377450043276545</v>
      </c>
      <c r="H22" s="15"/>
    </row>
    <row r="23" spans="1:8" ht="15.75">
      <c r="A23" s="93" t="s">
        <v>56</v>
      </c>
      <c r="B23" s="13"/>
      <c r="C23" s="14"/>
      <c r="D23" s="73">
        <v>4</v>
      </c>
      <c r="E23" s="74">
        <v>654035</v>
      </c>
      <c r="F23" s="74">
        <v>162932.5</v>
      </c>
      <c r="G23" s="75">
        <f t="shared" si="0"/>
        <v>0.24911893094406262</v>
      </c>
      <c r="H23" s="15"/>
    </row>
    <row r="24" spans="1:8" ht="15.75">
      <c r="A24" s="94" t="s">
        <v>20</v>
      </c>
      <c r="B24" s="13"/>
      <c r="C24" s="14"/>
      <c r="D24" s="73">
        <v>6</v>
      </c>
      <c r="E24" s="74">
        <v>693128</v>
      </c>
      <c r="F24" s="74">
        <v>130149.5</v>
      </c>
      <c r="G24" s="75">
        <f t="shared" si="0"/>
        <v>0.18777123417319744</v>
      </c>
      <c r="H24" s="15"/>
    </row>
    <row r="25" spans="1:8" ht="15.75">
      <c r="A25" s="94" t="s">
        <v>21</v>
      </c>
      <c r="B25" s="13"/>
      <c r="C25" s="14"/>
      <c r="D25" s="73">
        <v>20</v>
      </c>
      <c r="E25" s="74">
        <v>151582</v>
      </c>
      <c r="F25" s="74">
        <v>151582</v>
      </c>
      <c r="G25" s="75">
        <f t="shared" si="0"/>
        <v>1</v>
      </c>
      <c r="H25" s="15"/>
    </row>
    <row r="26" spans="1:8" ht="15.7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74">
        <v>45223</v>
      </c>
      <c r="F27" s="74">
        <v>7873</v>
      </c>
      <c r="G27" s="75">
        <f>F27/E27</f>
        <v>0.17409282887026514</v>
      </c>
      <c r="H27" s="15"/>
    </row>
    <row r="28" spans="1:8" ht="15.75">
      <c r="A28" s="93" t="s">
        <v>130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24</v>
      </c>
      <c r="B29" s="13"/>
      <c r="C29" s="14"/>
      <c r="D29" s="73">
        <v>2</v>
      </c>
      <c r="E29" s="74">
        <v>237428</v>
      </c>
      <c r="F29" s="74">
        <v>83107</v>
      </c>
      <c r="G29" s="75">
        <f>F29/E29</f>
        <v>0.3500303249827316</v>
      </c>
      <c r="H29" s="15"/>
    </row>
    <row r="30" spans="1:8" ht="15.75">
      <c r="A30" s="70" t="s">
        <v>124</v>
      </c>
      <c r="B30" s="13"/>
      <c r="C30" s="14"/>
      <c r="D30" s="73">
        <v>2</v>
      </c>
      <c r="E30" s="74">
        <v>56498</v>
      </c>
      <c r="F30" s="74">
        <v>28753</v>
      </c>
      <c r="G30" s="75">
        <f>F30/E30</f>
        <v>0.5089206697582215</v>
      </c>
      <c r="H30" s="15"/>
    </row>
    <row r="31" spans="1:8" ht="15.75">
      <c r="A31" s="70" t="s">
        <v>131</v>
      </c>
      <c r="B31" s="13"/>
      <c r="C31" s="14"/>
      <c r="D31" s="73"/>
      <c r="E31" s="76"/>
      <c r="F31" s="74"/>
      <c r="G31" s="75"/>
      <c r="H31" s="15"/>
    </row>
    <row r="32" spans="1:8" ht="15.75">
      <c r="A32" s="70" t="s">
        <v>133</v>
      </c>
      <c r="B32" s="13"/>
      <c r="C32" s="14"/>
      <c r="D32" s="73"/>
      <c r="E32" s="76"/>
      <c r="F32" s="74"/>
      <c r="G32" s="75"/>
      <c r="H32" s="15"/>
    </row>
    <row r="33" spans="1:8" ht="15.75">
      <c r="A33" s="70" t="s">
        <v>58</v>
      </c>
      <c r="B33" s="13"/>
      <c r="C33" s="14"/>
      <c r="D33" s="73">
        <v>24</v>
      </c>
      <c r="E33" s="76">
        <v>1436657</v>
      </c>
      <c r="F33" s="76">
        <v>332529</v>
      </c>
      <c r="G33" s="75">
        <f>F33/E33</f>
        <v>0.23146025808526322</v>
      </c>
      <c r="H33" s="15"/>
    </row>
    <row r="34" spans="1:8" ht="15.7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>
      <c r="A35" s="93" t="s">
        <v>101</v>
      </c>
      <c r="B35" s="13"/>
      <c r="C35" s="14"/>
      <c r="D35" s="73">
        <v>2</v>
      </c>
      <c r="E35" s="74">
        <v>232042</v>
      </c>
      <c r="F35" s="74">
        <v>68596</v>
      </c>
      <c r="G35" s="75">
        <f>F35/E35</f>
        <v>0.2956188965790676</v>
      </c>
      <c r="H35" s="15"/>
    </row>
    <row r="36" spans="1:8" ht="15">
      <c r="A36" s="16" t="s">
        <v>28</v>
      </c>
      <c r="B36" s="13"/>
      <c r="C36" s="14"/>
      <c r="D36" s="77"/>
      <c r="E36" s="78">
        <v>206450</v>
      </c>
      <c r="F36" s="74">
        <v>38780</v>
      </c>
      <c r="G36" s="79"/>
      <c r="H36" s="15"/>
    </row>
    <row r="37" spans="1:8" ht="15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ht="15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82</v>
      </c>
      <c r="E40" s="82">
        <f>SUM(E9:E39)</f>
        <v>11418118</v>
      </c>
      <c r="F40" s="82">
        <f>SUM(F9:F39)</f>
        <v>2903594.09</v>
      </c>
      <c r="G40" s="83">
        <f>F40/E40</f>
        <v>0.25429708205853185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>
      <c r="A45" s="27" t="s">
        <v>33</v>
      </c>
      <c r="B45" s="28"/>
      <c r="C45" s="14"/>
      <c r="D45" s="73">
        <v>127</v>
      </c>
      <c r="E45" s="74">
        <v>22940893.24</v>
      </c>
      <c r="F45" s="74">
        <v>1224949.51</v>
      </c>
      <c r="G45" s="75">
        <f aca="true" t="shared" si="1" ref="G45:G51">1-(+F45/E45)</f>
        <v>0.9466041057257455</v>
      </c>
      <c r="H45" s="15"/>
    </row>
    <row r="46" spans="1:8" ht="15.75">
      <c r="A46" s="27" t="s">
        <v>34</v>
      </c>
      <c r="B46" s="28"/>
      <c r="C46" s="14"/>
      <c r="D46" s="73">
        <v>3</v>
      </c>
      <c r="E46" s="74">
        <v>2395569.85</v>
      </c>
      <c r="F46" s="74">
        <v>164558.05</v>
      </c>
      <c r="G46" s="75">
        <f t="shared" si="1"/>
        <v>0.9313073463501805</v>
      </c>
      <c r="H46" s="15"/>
    </row>
    <row r="47" spans="1:8" ht="15.75">
      <c r="A47" s="27" t="s">
        <v>35</v>
      </c>
      <c r="B47" s="28"/>
      <c r="C47" s="14"/>
      <c r="D47" s="73">
        <v>161</v>
      </c>
      <c r="E47" s="74">
        <v>24521103.25</v>
      </c>
      <c r="F47" s="74">
        <v>1410234.68</v>
      </c>
      <c r="G47" s="75">
        <f t="shared" si="1"/>
        <v>0.9424889383800462</v>
      </c>
      <c r="H47" s="15"/>
    </row>
    <row r="48" spans="1:8" ht="15.75">
      <c r="A48" s="27" t="s">
        <v>36</v>
      </c>
      <c r="B48" s="28"/>
      <c r="C48" s="14"/>
      <c r="D48" s="73">
        <v>15</v>
      </c>
      <c r="E48" s="74">
        <v>697488.5</v>
      </c>
      <c r="F48" s="74">
        <v>44257.5</v>
      </c>
      <c r="G48" s="75">
        <f t="shared" si="1"/>
        <v>0.9365473409239006</v>
      </c>
      <c r="H48" s="15"/>
    </row>
    <row r="49" spans="1:8" ht="15.75">
      <c r="A49" s="27" t="s">
        <v>37</v>
      </c>
      <c r="B49" s="28"/>
      <c r="C49" s="14"/>
      <c r="D49" s="73">
        <v>103</v>
      </c>
      <c r="E49" s="74">
        <v>8649476.98</v>
      </c>
      <c r="F49" s="74">
        <v>555272.49</v>
      </c>
      <c r="G49" s="75">
        <f t="shared" si="1"/>
        <v>0.9358027668859118</v>
      </c>
      <c r="H49" s="15"/>
    </row>
    <row r="50" spans="1:8" ht="15.75">
      <c r="A50" s="27" t="s">
        <v>38</v>
      </c>
      <c r="B50" s="28"/>
      <c r="C50" s="14"/>
      <c r="D50" s="73">
        <v>2</v>
      </c>
      <c r="E50" s="74">
        <v>182083</v>
      </c>
      <c r="F50" s="74">
        <v>36812</v>
      </c>
      <c r="G50" s="75">
        <f t="shared" si="1"/>
        <v>0.7978284628438679</v>
      </c>
      <c r="H50" s="15"/>
    </row>
    <row r="51" spans="1:8" ht="15.75">
      <c r="A51" s="27" t="s">
        <v>39</v>
      </c>
      <c r="B51" s="28"/>
      <c r="C51" s="14"/>
      <c r="D51" s="73">
        <v>19</v>
      </c>
      <c r="E51" s="74">
        <v>1792420</v>
      </c>
      <c r="F51" s="74">
        <v>62940</v>
      </c>
      <c r="G51" s="75">
        <f t="shared" si="1"/>
        <v>0.9648854621126745</v>
      </c>
      <c r="H51" s="15"/>
    </row>
    <row r="52" spans="1:8" ht="15.7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>
      <c r="A53" s="27" t="s">
        <v>41</v>
      </c>
      <c r="B53" s="28"/>
      <c r="C53" s="14"/>
      <c r="D53" s="73">
        <v>4</v>
      </c>
      <c r="E53" s="74">
        <v>412725</v>
      </c>
      <c r="F53" s="74">
        <v>54675</v>
      </c>
      <c r="G53" s="75">
        <f>1-(+F53/E53)</f>
        <v>0.8675268035616936</v>
      </c>
      <c r="H53" s="15"/>
    </row>
    <row r="54" spans="1:8" ht="15.75">
      <c r="A54" s="29" t="s">
        <v>60</v>
      </c>
      <c r="B54" s="30"/>
      <c r="C54" s="14"/>
      <c r="D54" s="73">
        <v>2</v>
      </c>
      <c r="E54" s="74">
        <v>334500</v>
      </c>
      <c r="F54" s="74">
        <v>17200</v>
      </c>
      <c r="G54" s="75">
        <f>1-(+F54/E54)</f>
        <v>0.9485799701046338</v>
      </c>
      <c r="H54" s="15"/>
    </row>
    <row r="55" spans="1:8" ht="15.75">
      <c r="A55" s="27" t="s">
        <v>61</v>
      </c>
      <c r="B55" s="30"/>
      <c r="C55" s="14"/>
      <c r="D55" s="73">
        <v>917</v>
      </c>
      <c r="E55" s="74">
        <v>96202877.38</v>
      </c>
      <c r="F55" s="74">
        <v>11098977.42</v>
      </c>
      <c r="G55" s="75">
        <f>1-(+F55/E55)</f>
        <v>0.884629465123385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>
      <c r="A61" s="32"/>
      <c r="B61" s="18"/>
      <c r="C61" s="21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33"/>
      <c r="D62" s="81">
        <f>SUM(D45:D58)</f>
        <v>1353</v>
      </c>
      <c r="E62" s="82">
        <f>SUM(E45:E61)</f>
        <v>158129137.2</v>
      </c>
      <c r="F62" s="82">
        <f>SUM(F45:F61)</f>
        <v>14669876.65</v>
      </c>
      <c r="G62" s="83">
        <f>1-(+F62/E62)</f>
        <v>0.9072285038054327</v>
      </c>
      <c r="H62" s="2"/>
    </row>
    <row r="63" spans="1:8" ht="18">
      <c r="A63" s="33"/>
      <c r="B63" s="33"/>
      <c r="C63" s="36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36"/>
      <c r="E64" s="36"/>
      <c r="F64" s="37">
        <f>F62+F40</f>
        <v>17573470.740000002</v>
      </c>
      <c r="G64" s="36"/>
      <c r="H64" s="2"/>
    </row>
    <row r="65" spans="1:8" ht="8.25" customHeight="1">
      <c r="A65" s="35"/>
      <c r="B65" s="36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view="pageBreakPreview" zoomScale="60" zoomScaleNormal="87" zoomScalePageLayoutView="0" workbookViewId="0" topLeftCell="A13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>
        <v>9</v>
      </c>
      <c r="E10" s="99">
        <v>3144006</v>
      </c>
      <c r="F10" s="74">
        <v>777262</v>
      </c>
      <c r="G10" s="100">
        <f>F10/E10</f>
        <v>0.247220266119085</v>
      </c>
      <c r="H10" s="15"/>
    </row>
    <row r="11" spans="1:8" ht="15.75">
      <c r="A11" s="93" t="s">
        <v>107</v>
      </c>
      <c r="B11" s="13"/>
      <c r="C11" s="14"/>
      <c r="D11" s="73">
        <v>6</v>
      </c>
      <c r="E11" s="99">
        <v>563702</v>
      </c>
      <c r="F11" s="74">
        <v>166794</v>
      </c>
      <c r="G11" s="100">
        <f>F11/E11</f>
        <v>0.29589038179747457</v>
      </c>
      <c r="H11" s="15"/>
    </row>
    <row r="12" spans="1:8" ht="15.75">
      <c r="A12" s="93" t="s">
        <v>67</v>
      </c>
      <c r="B12" s="13"/>
      <c r="C12" s="14"/>
      <c r="D12" s="73">
        <v>1</v>
      </c>
      <c r="E12" s="99">
        <v>182747</v>
      </c>
      <c r="F12" s="74">
        <v>54003</v>
      </c>
      <c r="G12" s="100">
        <f>F12/E12</f>
        <v>0.29550690298609555</v>
      </c>
      <c r="H12" s="15"/>
    </row>
    <row r="13" spans="1:8" ht="15.7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>
      <c r="A14" s="93" t="s">
        <v>25</v>
      </c>
      <c r="B14" s="13"/>
      <c r="C14" s="14"/>
      <c r="D14" s="73">
        <v>2</v>
      </c>
      <c r="E14" s="99">
        <v>440366</v>
      </c>
      <c r="F14" s="74">
        <v>130497</v>
      </c>
      <c r="G14" s="100">
        <f>F14/E14</f>
        <v>0.2963375919121821</v>
      </c>
      <c r="H14" s="15"/>
    </row>
    <row r="15" spans="1:8" ht="15.7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>
      <c r="A17" s="93" t="s">
        <v>14</v>
      </c>
      <c r="B17" s="13"/>
      <c r="C17" s="14"/>
      <c r="D17" s="73">
        <v>2</v>
      </c>
      <c r="E17" s="99">
        <v>1122552</v>
      </c>
      <c r="F17" s="74">
        <v>195163</v>
      </c>
      <c r="G17" s="75">
        <f aca="true" t="shared" si="0" ref="G17:G23">F17/E17</f>
        <v>0.17385653404029391</v>
      </c>
      <c r="H17" s="15"/>
    </row>
    <row r="18" spans="1:8" ht="15.75">
      <c r="A18" s="93" t="s">
        <v>15</v>
      </c>
      <c r="B18" s="13"/>
      <c r="C18" s="14"/>
      <c r="D18" s="73">
        <v>2</v>
      </c>
      <c r="E18" s="99">
        <v>1228006</v>
      </c>
      <c r="F18" s="74">
        <v>326620.5</v>
      </c>
      <c r="G18" s="100">
        <f t="shared" si="0"/>
        <v>0.2659763063046923</v>
      </c>
      <c r="H18" s="15"/>
    </row>
    <row r="19" spans="1:8" ht="15.75">
      <c r="A19" s="93" t="s">
        <v>54</v>
      </c>
      <c r="B19" s="13"/>
      <c r="C19" s="14"/>
      <c r="D19" s="73">
        <v>1</v>
      </c>
      <c r="E19" s="99">
        <v>456831</v>
      </c>
      <c r="F19" s="74">
        <v>187683.5</v>
      </c>
      <c r="G19" s="75">
        <f t="shared" si="0"/>
        <v>0.4108379247467882</v>
      </c>
      <c r="H19" s="15"/>
    </row>
    <row r="20" spans="1:8" ht="15.7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>
      <c r="A21" s="93" t="s">
        <v>120</v>
      </c>
      <c r="B21" s="13"/>
      <c r="C21" s="14"/>
      <c r="D21" s="73"/>
      <c r="E21" s="99"/>
      <c r="F21" s="74"/>
      <c r="G21" s="75"/>
      <c r="H21" s="15"/>
    </row>
    <row r="22" spans="1:8" ht="15.75">
      <c r="A22" s="93" t="s">
        <v>55</v>
      </c>
      <c r="B22" s="13"/>
      <c r="C22" s="14"/>
      <c r="D22" s="73">
        <v>8</v>
      </c>
      <c r="E22" s="99">
        <v>3260741</v>
      </c>
      <c r="F22" s="74">
        <v>591701.5</v>
      </c>
      <c r="G22" s="75">
        <f t="shared" si="0"/>
        <v>0.18146228111953694</v>
      </c>
      <c r="H22" s="15"/>
    </row>
    <row r="23" spans="1:8" ht="15.75">
      <c r="A23" s="93" t="s">
        <v>56</v>
      </c>
      <c r="B23" s="13"/>
      <c r="C23" s="14"/>
      <c r="D23" s="73">
        <v>3</v>
      </c>
      <c r="E23" s="99">
        <v>1145930</v>
      </c>
      <c r="F23" s="74">
        <v>215689.5</v>
      </c>
      <c r="G23" s="75">
        <f t="shared" si="0"/>
        <v>0.1882222299791436</v>
      </c>
      <c r="H23" s="15"/>
    </row>
    <row r="24" spans="1:8" ht="15.75">
      <c r="A24" s="94" t="s">
        <v>20</v>
      </c>
      <c r="B24" s="13"/>
      <c r="C24" s="14"/>
      <c r="D24" s="73">
        <v>4</v>
      </c>
      <c r="E24" s="99">
        <v>747241</v>
      </c>
      <c r="F24" s="74">
        <v>177718</v>
      </c>
      <c r="G24" s="75">
        <f>F24/E24</f>
        <v>0.23783223886269625</v>
      </c>
      <c r="H24" s="15"/>
    </row>
    <row r="25" spans="1:8" ht="15.75">
      <c r="A25" s="94" t="s">
        <v>21</v>
      </c>
      <c r="B25" s="13"/>
      <c r="C25" s="14"/>
      <c r="D25" s="73">
        <v>13</v>
      </c>
      <c r="E25" s="99">
        <v>268926</v>
      </c>
      <c r="F25" s="74">
        <v>268926</v>
      </c>
      <c r="G25" s="75">
        <f>F25/E25</f>
        <v>1</v>
      </c>
      <c r="H25" s="15"/>
    </row>
    <row r="26" spans="1:8" ht="15.7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23</v>
      </c>
      <c r="B27" s="13"/>
      <c r="C27" s="14"/>
      <c r="D27" s="73"/>
      <c r="E27" s="99">
        <v>72643</v>
      </c>
      <c r="F27" s="74">
        <v>22740</v>
      </c>
      <c r="G27" s="75">
        <f>F27/E27</f>
        <v>0.3130377324725025</v>
      </c>
      <c r="H27" s="15"/>
    </row>
    <row r="28" spans="1:8" ht="15.75">
      <c r="A28" s="93" t="s">
        <v>130</v>
      </c>
      <c r="B28" s="13"/>
      <c r="C28" s="14"/>
      <c r="D28" s="73"/>
      <c r="E28" s="99"/>
      <c r="F28" s="74"/>
      <c r="G28" s="100"/>
      <c r="H28" s="15"/>
    </row>
    <row r="29" spans="1:8" ht="15.75">
      <c r="A29" s="70" t="s">
        <v>24</v>
      </c>
      <c r="B29" s="13"/>
      <c r="C29" s="14"/>
      <c r="D29" s="73">
        <v>2</v>
      </c>
      <c r="E29" s="99">
        <v>165451</v>
      </c>
      <c r="F29" s="74">
        <v>70398</v>
      </c>
      <c r="G29" s="75">
        <f>F29/E29</f>
        <v>0.4254915352581731</v>
      </c>
      <c r="H29" s="15"/>
    </row>
    <row r="30" spans="1:8" ht="15.75">
      <c r="A30" s="70" t="s">
        <v>124</v>
      </c>
      <c r="B30" s="13"/>
      <c r="C30" s="14"/>
      <c r="D30" s="101">
        <v>1</v>
      </c>
      <c r="E30" s="99">
        <v>197087</v>
      </c>
      <c r="F30" s="99">
        <v>16124.5</v>
      </c>
      <c r="G30" s="102">
        <f>F30/E30</f>
        <v>0.08181412269708302</v>
      </c>
      <c r="H30" s="15"/>
    </row>
    <row r="31" spans="1:8" ht="15.75">
      <c r="A31" s="70" t="s">
        <v>131</v>
      </c>
      <c r="B31" s="13"/>
      <c r="C31" s="14"/>
      <c r="D31" s="73">
        <v>1</v>
      </c>
      <c r="E31" s="103">
        <v>87955</v>
      </c>
      <c r="F31" s="74">
        <v>27410</v>
      </c>
      <c r="G31" s="100">
        <f>F31/E31</f>
        <v>0.31163663236882494</v>
      </c>
      <c r="H31" s="15"/>
    </row>
    <row r="32" spans="1:8" ht="15.75">
      <c r="A32" s="70" t="s">
        <v>133</v>
      </c>
      <c r="B32" s="13"/>
      <c r="C32" s="14"/>
      <c r="D32" s="73"/>
      <c r="E32" s="103"/>
      <c r="F32" s="74"/>
      <c r="G32" s="100"/>
      <c r="H32" s="15"/>
    </row>
    <row r="33" spans="1:8" ht="15.75">
      <c r="A33" s="70" t="s">
        <v>58</v>
      </c>
      <c r="B33" s="13"/>
      <c r="C33" s="14"/>
      <c r="D33" s="73">
        <v>8</v>
      </c>
      <c r="E33" s="103">
        <v>1446974.5</v>
      </c>
      <c r="F33" s="76">
        <v>300335</v>
      </c>
      <c r="G33" s="100">
        <f>F33/E33</f>
        <v>0.20756067228551714</v>
      </c>
      <c r="H33" s="15"/>
    </row>
    <row r="34" spans="1:8" ht="15.7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>
      <c r="A35" s="93" t="s">
        <v>101</v>
      </c>
      <c r="B35" s="13"/>
      <c r="C35" s="14"/>
      <c r="D35" s="73">
        <v>1</v>
      </c>
      <c r="E35" s="99">
        <v>253722</v>
      </c>
      <c r="F35" s="74">
        <v>77525</v>
      </c>
      <c r="G35" s="100">
        <f>F35/E35</f>
        <v>0.3055509573470176</v>
      </c>
      <c r="H35" s="15"/>
    </row>
    <row r="36" spans="1:8" ht="15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ht="15">
      <c r="A37" s="16" t="s">
        <v>29</v>
      </c>
      <c r="B37" s="13"/>
      <c r="C37" s="14"/>
      <c r="D37" s="77"/>
      <c r="E37" s="103"/>
      <c r="F37" s="76"/>
      <c r="G37" s="79"/>
      <c r="H37" s="15"/>
    </row>
    <row r="38" spans="1:8" ht="15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ht="15">
      <c r="A39" s="17"/>
      <c r="B39" s="18"/>
      <c r="C39" s="21"/>
      <c r="D39" s="77"/>
      <c r="E39" s="80"/>
      <c r="F39" s="80"/>
      <c r="G39" s="79"/>
      <c r="H39" s="15"/>
    </row>
    <row r="40" spans="1:8" ht="15.75">
      <c r="A40" s="19" t="s">
        <v>31</v>
      </c>
      <c r="B40" s="20"/>
      <c r="C40" s="22"/>
      <c r="D40" s="81">
        <f>SUM(D9:D39)</f>
        <v>64</v>
      </c>
      <c r="E40" s="82">
        <f>SUM(E9:E39)</f>
        <v>14784880.5</v>
      </c>
      <c r="F40" s="82">
        <f>SUM(F9:F39)</f>
        <v>3606590.5</v>
      </c>
      <c r="G40" s="83">
        <f>F40/E40</f>
        <v>0.2439377511370484</v>
      </c>
      <c r="H40" s="2"/>
    </row>
    <row r="41" spans="1:8" ht="15.75">
      <c r="A41" s="22"/>
      <c r="B41" s="22"/>
      <c r="C41" s="24"/>
      <c r="D41" s="84"/>
      <c r="E41" s="85"/>
      <c r="F41" s="86"/>
      <c r="G41" s="86"/>
      <c r="H41" s="2"/>
    </row>
    <row r="42" spans="1:8" ht="18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>
      <c r="A43" s="26"/>
      <c r="B43" s="26"/>
      <c r="C43" s="26"/>
      <c r="D43" s="89"/>
      <c r="E43" s="25" t="s">
        <v>143</v>
      </c>
      <c r="F43" s="25" t="s">
        <v>143</v>
      </c>
      <c r="G43" s="25" t="s">
        <v>5</v>
      </c>
      <c r="H43" s="2"/>
    </row>
    <row r="44" spans="1:8" ht="15.75">
      <c r="A44" s="26"/>
      <c r="B44" s="26"/>
      <c r="C44" s="14"/>
      <c r="D44" s="89" t="s">
        <v>6</v>
      </c>
      <c r="E44" s="90" t="s">
        <v>144</v>
      </c>
      <c r="F44" s="88" t="s">
        <v>8</v>
      </c>
      <c r="G44" s="88" t="s">
        <v>145</v>
      </c>
      <c r="H44" s="15"/>
    </row>
    <row r="45" spans="1:8" ht="15.75">
      <c r="A45" s="27" t="s">
        <v>33</v>
      </c>
      <c r="B45" s="28"/>
      <c r="C45" s="14"/>
      <c r="D45" s="73">
        <v>72</v>
      </c>
      <c r="E45" s="74">
        <v>8450144.05</v>
      </c>
      <c r="F45" s="74">
        <v>608863.03</v>
      </c>
      <c r="G45" s="75">
        <f>1-(+F45/E45)</f>
        <v>0.9279464318717738</v>
      </c>
      <c r="H45" s="15"/>
    </row>
    <row r="46" spans="1:8" ht="15.75">
      <c r="A46" s="27" t="s">
        <v>34</v>
      </c>
      <c r="B46" s="28"/>
      <c r="C46" s="14"/>
      <c r="D46" s="73">
        <v>10</v>
      </c>
      <c r="E46" s="74">
        <v>3676769.35</v>
      </c>
      <c r="F46" s="74">
        <v>398966.81</v>
      </c>
      <c r="G46" s="75">
        <f aca="true" t="shared" si="1" ref="G46:G55">1-(+F46/E46)</f>
        <v>0.8914898455623821</v>
      </c>
      <c r="H46" s="15"/>
    </row>
    <row r="47" spans="1:8" ht="15.75">
      <c r="A47" s="27" t="s">
        <v>35</v>
      </c>
      <c r="B47" s="28"/>
      <c r="C47" s="14"/>
      <c r="D47" s="73">
        <v>172</v>
      </c>
      <c r="E47" s="74">
        <v>14542750.4</v>
      </c>
      <c r="F47" s="74">
        <v>922434.62</v>
      </c>
      <c r="G47" s="75">
        <f t="shared" si="1"/>
        <v>0.9365708277575884</v>
      </c>
      <c r="H47" s="15"/>
    </row>
    <row r="48" spans="1:8" ht="15.75">
      <c r="A48" s="27" t="s">
        <v>36</v>
      </c>
      <c r="B48" s="28"/>
      <c r="C48" s="14"/>
      <c r="D48" s="73"/>
      <c r="E48" s="74"/>
      <c r="F48" s="74"/>
      <c r="G48" s="75"/>
      <c r="H48" s="15"/>
    </row>
    <row r="49" spans="1:8" ht="15.75">
      <c r="A49" s="27" t="s">
        <v>37</v>
      </c>
      <c r="B49" s="28"/>
      <c r="C49" s="14"/>
      <c r="D49" s="73">
        <v>131</v>
      </c>
      <c r="E49" s="74">
        <v>23812392.93</v>
      </c>
      <c r="F49" s="74">
        <v>1799833.41</v>
      </c>
      <c r="G49" s="75">
        <f t="shared" si="1"/>
        <v>0.9244161048706498</v>
      </c>
      <c r="H49" s="15"/>
    </row>
    <row r="50" spans="1:8" ht="15.75">
      <c r="A50" s="27" t="s">
        <v>38</v>
      </c>
      <c r="B50" s="28"/>
      <c r="C50" s="14"/>
      <c r="D50" s="73">
        <v>8</v>
      </c>
      <c r="E50" s="74">
        <v>1489761</v>
      </c>
      <c r="F50" s="74">
        <v>141110</v>
      </c>
      <c r="G50" s="75">
        <f t="shared" si="1"/>
        <v>0.9052801086885749</v>
      </c>
      <c r="H50" s="15"/>
    </row>
    <row r="51" spans="1:8" ht="15.75">
      <c r="A51" s="27" t="s">
        <v>39</v>
      </c>
      <c r="B51" s="28"/>
      <c r="C51" s="14"/>
      <c r="D51" s="73">
        <v>9</v>
      </c>
      <c r="E51" s="74">
        <v>2512595</v>
      </c>
      <c r="F51" s="74">
        <v>291000</v>
      </c>
      <c r="G51" s="75">
        <f t="shared" si="1"/>
        <v>0.884183483609575</v>
      </c>
      <c r="H51" s="15"/>
    </row>
    <row r="52" spans="1:8" ht="15.75">
      <c r="A52" s="27" t="s">
        <v>40</v>
      </c>
      <c r="B52" s="28"/>
      <c r="C52" s="14"/>
      <c r="D52" s="73">
        <v>2</v>
      </c>
      <c r="E52" s="74">
        <v>325030</v>
      </c>
      <c r="F52" s="74">
        <v>42800</v>
      </c>
      <c r="G52" s="75">
        <f t="shared" si="1"/>
        <v>0.8683198473987017</v>
      </c>
      <c r="H52" s="15"/>
    </row>
    <row r="53" spans="1:8" ht="15.75">
      <c r="A53" s="27" t="s">
        <v>41</v>
      </c>
      <c r="B53" s="28"/>
      <c r="C53" s="14"/>
      <c r="D53" s="73">
        <v>2</v>
      </c>
      <c r="E53" s="74">
        <v>559825</v>
      </c>
      <c r="F53" s="74">
        <v>60450</v>
      </c>
      <c r="G53" s="75">
        <f t="shared" si="1"/>
        <v>0.8920198276247041</v>
      </c>
      <c r="H53" s="15"/>
    </row>
    <row r="54" spans="1:8" ht="15.75">
      <c r="A54" s="29" t="s">
        <v>60</v>
      </c>
      <c r="B54" s="30"/>
      <c r="C54" s="14"/>
      <c r="D54" s="73">
        <v>3</v>
      </c>
      <c r="E54" s="74">
        <v>166200</v>
      </c>
      <c r="F54" s="74">
        <v>23600</v>
      </c>
      <c r="G54" s="75">
        <f t="shared" si="1"/>
        <v>0.8580024067388689</v>
      </c>
      <c r="H54" s="15"/>
    </row>
    <row r="55" spans="1:8" ht="15.75">
      <c r="A55" s="27" t="s">
        <v>61</v>
      </c>
      <c r="B55" s="30"/>
      <c r="C55" s="14"/>
      <c r="D55" s="73">
        <v>770</v>
      </c>
      <c r="E55" s="74">
        <v>89406440.38</v>
      </c>
      <c r="F55" s="74">
        <v>10481746.99</v>
      </c>
      <c r="G55" s="75">
        <f t="shared" si="1"/>
        <v>0.8827629537038951</v>
      </c>
      <c r="H55" s="15"/>
    </row>
    <row r="56" spans="1:8" ht="15.7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ht="15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78">
        <v>20</v>
      </c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21"/>
      <c r="D61" s="77"/>
      <c r="E61" s="97"/>
      <c r="F61" s="80"/>
      <c r="G61" s="79"/>
      <c r="H61" s="2"/>
    </row>
    <row r="62" spans="1:8" ht="18">
      <c r="A62" s="20" t="s">
        <v>45</v>
      </c>
      <c r="B62" s="20"/>
      <c r="C62" s="39"/>
      <c r="D62" s="81">
        <f>SUM(D45:D58)</f>
        <v>1179</v>
      </c>
      <c r="E62" s="82">
        <f>SUM(E45:E61)</f>
        <v>144941928.11</v>
      </c>
      <c r="F62" s="82">
        <f>SUM(F45:F61)</f>
        <v>14770804.86</v>
      </c>
      <c r="G62" s="83">
        <f>1-(F62/E62)</f>
        <v>0.8980915663769142</v>
      </c>
      <c r="H62" s="2"/>
    </row>
    <row r="63" spans="1:8" ht="18">
      <c r="A63" s="33"/>
      <c r="B63" s="33"/>
      <c r="C63" s="39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F62+F40</f>
        <v>18377395.36</v>
      </c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116"/>
      <c r="B71" s="117"/>
      <c r="C71" s="117"/>
      <c r="D71" s="117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showOutlineSymbols="0" view="pageBreakPreview" zoomScale="60" zoomScaleNormal="87" zoomScalePageLayoutView="0" workbookViewId="0" topLeftCell="A9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>
      <c r="A10" s="93" t="s">
        <v>11</v>
      </c>
      <c r="B10" s="13"/>
      <c r="C10" s="14"/>
      <c r="D10" s="73">
        <v>2</v>
      </c>
      <c r="E10" s="74">
        <v>498568</v>
      </c>
      <c r="F10" s="74">
        <v>53373</v>
      </c>
      <c r="G10" s="75">
        <f>F10/E10</f>
        <v>0.10705259864251215</v>
      </c>
      <c r="H10" s="15"/>
    </row>
    <row r="11" spans="1:8" ht="15.7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>
      <c r="A12" s="93" t="s">
        <v>63</v>
      </c>
      <c r="B12" s="13"/>
      <c r="C12" s="14"/>
      <c r="D12" s="73">
        <v>1</v>
      </c>
      <c r="E12" s="74">
        <v>128519</v>
      </c>
      <c r="F12" s="74">
        <v>45112.5</v>
      </c>
      <c r="G12" s="75">
        <f>F12/E12</f>
        <v>0.35101813739602705</v>
      </c>
      <c r="H12" s="15"/>
    </row>
    <row r="13" spans="1:8" ht="15.75">
      <c r="A13" s="93" t="s">
        <v>64</v>
      </c>
      <c r="B13" s="13"/>
      <c r="C13" s="14"/>
      <c r="D13" s="73">
        <v>1</v>
      </c>
      <c r="E13" s="74">
        <v>12041</v>
      </c>
      <c r="F13" s="74">
        <v>-125</v>
      </c>
      <c r="G13" s="75">
        <f>F13/E13</f>
        <v>-0.010381197574952247</v>
      </c>
      <c r="H13" s="15"/>
    </row>
    <row r="14" spans="1:8" ht="15.75">
      <c r="A14" s="93" t="s">
        <v>138</v>
      </c>
      <c r="B14" s="13"/>
      <c r="C14" s="14"/>
      <c r="D14" s="73">
        <v>3</v>
      </c>
      <c r="E14" s="74">
        <v>1541026</v>
      </c>
      <c r="F14" s="74">
        <v>84790.5</v>
      </c>
      <c r="G14" s="75">
        <f>F14/E14</f>
        <v>0.055022108647096155</v>
      </c>
      <c r="H14" s="15"/>
    </row>
    <row r="15" spans="1:8" ht="15.7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>
      <c r="A17" s="93" t="s">
        <v>140</v>
      </c>
      <c r="B17" s="13"/>
      <c r="C17" s="14"/>
      <c r="D17" s="73">
        <v>3</v>
      </c>
      <c r="E17" s="74">
        <v>852861</v>
      </c>
      <c r="F17" s="74">
        <v>55290</v>
      </c>
      <c r="G17" s="75">
        <f>F17/E17</f>
        <v>0.06482885253282775</v>
      </c>
      <c r="H17" s="15"/>
    </row>
    <row r="18" spans="1:8" ht="15.75">
      <c r="A18" s="93" t="s">
        <v>14</v>
      </c>
      <c r="B18" s="13"/>
      <c r="C18" s="14"/>
      <c r="D18" s="73">
        <v>1</v>
      </c>
      <c r="E18" s="74">
        <v>655684</v>
      </c>
      <c r="F18" s="74">
        <v>144346</v>
      </c>
      <c r="G18" s="75">
        <f>F18/E18</f>
        <v>0.22014567993118636</v>
      </c>
      <c r="H18" s="15"/>
    </row>
    <row r="19" spans="1:8" ht="15.7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>
      <c r="A21" s="93" t="s">
        <v>131</v>
      </c>
      <c r="B21" s="13"/>
      <c r="C21" s="14"/>
      <c r="D21" s="73"/>
      <c r="E21" s="74"/>
      <c r="F21" s="74"/>
      <c r="G21" s="75"/>
      <c r="H21" s="15"/>
    </row>
    <row r="22" spans="1:8" ht="15.75">
      <c r="A22" s="93" t="s">
        <v>135</v>
      </c>
      <c r="B22" s="13"/>
      <c r="C22" s="14"/>
      <c r="D22" s="73"/>
      <c r="E22" s="74"/>
      <c r="F22" s="74"/>
      <c r="G22" s="75"/>
      <c r="H22" s="15"/>
    </row>
    <row r="23" spans="1:8" ht="15.75">
      <c r="A23" s="93" t="s">
        <v>122</v>
      </c>
      <c r="B23" s="13"/>
      <c r="C23" s="14"/>
      <c r="D23" s="73">
        <v>4</v>
      </c>
      <c r="E23" s="74">
        <v>909348</v>
      </c>
      <c r="F23" s="74">
        <v>236876.5</v>
      </c>
      <c r="G23" s="75">
        <f>F23/E23</f>
        <v>0.26049048329132524</v>
      </c>
      <c r="H23" s="15"/>
    </row>
    <row r="24" spans="1:8" ht="15.75">
      <c r="A24" s="93" t="s">
        <v>149</v>
      </c>
      <c r="B24" s="13"/>
      <c r="C24" s="14"/>
      <c r="D24" s="73"/>
      <c r="E24" s="74"/>
      <c r="F24" s="74"/>
      <c r="G24" s="75"/>
      <c r="H24" s="15"/>
    </row>
    <row r="25" spans="1:8" ht="15.75">
      <c r="A25" s="94" t="s">
        <v>20</v>
      </c>
      <c r="B25" s="13"/>
      <c r="C25" s="14"/>
      <c r="D25" s="73">
        <v>1</v>
      </c>
      <c r="E25" s="74">
        <v>46437</v>
      </c>
      <c r="F25" s="74">
        <v>16364</v>
      </c>
      <c r="G25" s="75">
        <f>F25/E25</f>
        <v>0.35239141202058705</v>
      </c>
      <c r="H25" s="15"/>
    </row>
    <row r="26" spans="1:8" ht="15.7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>
      <c r="A29" s="70" t="s">
        <v>158</v>
      </c>
      <c r="B29" s="13"/>
      <c r="C29" s="14"/>
      <c r="D29" s="73"/>
      <c r="E29" s="74"/>
      <c r="F29" s="74"/>
      <c r="G29" s="75"/>
      <c r="H29" s="15"/>
    </row>
    <row r="30" spans="1:8" ht="15.7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16</v>
      </c>
      <c r="E39" s="82">
        <f>SUM(E9:E38)</f>
        <v>4644484</v>
      </c>
      <c r="F39" s="82">
        <f>SUM(F9:F38)</f>
        <v>636027.5</v>
      </c>
      <c r="G39" s="83">
        <f>F39/E39</f>
        <v>0.1369425537906902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>
      <c r="A46" s="27" t="s">
        <v>35</v>
      </c>
      <c r="B46" s="28"/>
      <c r="C46" s="14"/>
      <c r="D46" s="73">
        <v>53</v>
      </c>
      <c r="E46" s="74">
        <v>2454542.5</v>
      </c>
      <c r="F46" s="74">
        <v>227433</v>
      </c>
      <c r="G46" s="75">
        <f>1-(+F46/E46)</f>
        <v>0.9073419995783328</v>
      </c>
      <c r="H46" s="15"/>
    </row>
    <row r="47" spans="1:8" ht="15.75">
      <c r="A47" s="27" t="s">
        <v>36</v>
      </c>
      <c r="B47" s="28"/>
      <c r="C47" s="14"/>
      <c r="D47" s="73">
        <v>7</v>
      </c>
      <c r="E47" s="74">
        <v>1533499.5</v>
      </c>
      <c r="F47" s="74">
        <v>93280.57</v>
      </c>
      <c r="G47" s="75"/>
      <c r="H47" s="15"/>
    </row>
    <row r="48" spans="1:8" ht="15.75">
      <c r="A48" s="27" t="s">
        <v>37</v>
      </c>
      <c r="B48" s="28"/>
      <c r="C48" s="14"/>
      <c r="D48" s="73">
        <v>42</v>
      </c>
      <c r="E48" s="74">
        <v>4228771</v>
      </c>
      <c r="F48" s="74">
        <v>399951.67</v>
      </c>
      <c r="G48" s="75">
        <f>1-(+F48/E48)</f>
        <v>0.9054212985285796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14</v>
      </c>
      <c r="E50" s="74">
        <v>1732030</v>
      </c>
      <c r="F50" s="74">
        <v>83265</v>
      </c>
      <c r="G50" s="75">
        <f>1-(+F50/E50)</f>
        <v>0.9519263523149137</v>
      </c>
      <c r="H50" s="15"/>
    </row>
    <row r="51" spans="1:8" ht="15.7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>
      <c r="A54" s="27" t="s">
        <v>61</v>
      </c>
      <c r="B54" s="30"/>
      <c r="C54" s="14"/>
      <c r="D54" s="73">
        <v>506</v>
      </c>
      <c r="E54" s="74">
        <v>51382265.17</v>
      </c>
      <c r="F54" s="74">
        <v>6179758.11</v>
      </c>
      <c r="G54" s="75">
        <f>1-(+F54/E54)</f>
        <v>0.8797297454763028</v>
      </c>
      <c r="H54" s="15"/>
    </row>
    <row r="55" spans="1:8" ht="15.75">
      <c r="A55" s="27" t="s">
        <v>62</v>
      </c>
      <c r="B55" s="30"/>
      <c r="C55" s="14"/>
      <c r="D55" s="73">
        <v>3</v>
      </c>
      <c r="E55" s="74">
        <v>147721.34</v>
      </c>
      <c r="F55" s="74">
        <v>17607.46</v>
      </c>
      <c r="G55" s="75">
        <f>1-(+F55/E55)</f>
        <v>0.8808062531791276</v>
      </c>
      <c r="H55" s="15"/>
    </row>
    <row r="56" spans="1:8" ht="15.75">
      <c r="A56" s="72" t="s">
        <v>134</v>
      </c>
      <c r="B56" s="30"/>
      <c r="C56" s="14"/>
      <c r="D56" s="73">
        <v>147</v>
      </c>
      <c r="E56" s="74">
        <v>22864360.92</v>
      </c>
      <c r="F56" s="74">
        <v>2307279.04</v>
      </c>
      <c r="G56" s="75">
        <f>1-(+F56/E56)</f>
        <v>0.8990884088965825</v>
      </c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80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772</v>
      </c>
      <c r="E62" s="82">
        <f>SUM(E44:E61)</f>
        <v>84343190.43</v>
      </c>
      <c r="F62" s="82">
        <f>SUM(F44:F61)</f>
        <v>9308574.850000001</v>
      </c>
      <c r="G62" s="83">
        <f>1-(+F62/E62)</f>
        <v>0.8896345418931528</v>
      </c>
      <c r="H62" s="2"/>
    </row>
    <row r="63" spans="1:8" ht="15">
      <c r="A63" s="33"/>
      <c r="B63" s="33"/>
      <c r="C63" s="33"/>
      <c r="D63" s="91"/>
      <c r="E63" s="92"/>
      <c r="F63" s="34"/>
      <c r="G63" s="34"/>
      <c r="H63" s="2"/>
    </row>
    <row r="64" spans="1:8" ht="18">
      <c r="A64" s="35" t="s">
        <v>46</v>
      </c>
      <c r="B64" s="36"/>
      <c r="C64" s="36"/>
      <c r="D64" s="36"/>
      <c r="E64" s="36"/>
      <c r="F64" s="37">
        <f>F62+F39</f>
        <v>9944602.350000001</v>
      </c>
      <c r="G64" s="36"/>
      <c r="H64" s="2"/>
    </row>
    <row r="65" spans="1:8" ht="18">
      <c r="A65" s="38"/>
      <c r="B65" s="39"/>
      <c r="C65" s="39"/>
      <c r="D65" s="36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37"/>
      <c r="F72" s="2"/>
      <c r="G72" s="2"/>
      <c r="H72" s="2"/>
    </row>
    <row r="73" spans="1:8" ht="18">
      <c r="A73" s="43"/>
      <c r="B73" s="39"/>
      <c r="C73" s="39"/>
      <c r="D73" s="39"/>
      <c r="E73" s="44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6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37"/>
      <c r="F77" s="2"/>
      <c r="G77" s="2"/>
      <c r="H77" s="2"/>
    </row>
    <row r="78" spans="1:8" ht="18">
      <c r="A78" s="43"/>
      <c r="B78" s="39"/>
      <c r="C78" s="39"/>
      <c r="D78" s="39"/>
      <c r="E78" s="44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5"/>
      <c r="F81" s="2"/>
      <c r="G81" s="2"/>
      <c r="H81" s="2"/>
    </row>
    <row r="82" spans="1:8" ht="18">
      <c r="A82" s="43"/>
      <c r="B82" s="39"/>
      <c r="C82" s="39"/>
      <c r="D82" s="39"/>
      <c r="E82" s="47"/>
      <c r="F82" s="2"/>
      <c r="G82" s="2"/>
      <c r="H82" s="2"/>
    </row>
    <row r="83" spans="1:8" ht="18">
      <c r="A83" s="43"/>
      <c r="B83" s="39"/>
      <c r="C83" s="39"/>
      <c r="D83" s="39"/>
      <c r="E83" s="39"/>
      <c r="F83" s="2"/>
      <c r="G83" s="2"/>
      <c r="H83" s="2"/>
    </row>
    <row r="84" spans="1:8" ht="15.75">
      <c r="A84" s="48"/>
      <c r="B84" s="2"/>
      <c r="C84" s="2"/>
      <c r="D84" s="2"/>
      <c r="E84" s="2"/>
      <c r="F84" s="2"/>
      <c r="G84" s="2"/>
      <c r="H84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view="pageBreakPreview" zoomScale="60" zoomScaleNormal="87" zoomScalePageLayoutView="0" workbookViewId="0" topLeftCell="A16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142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>
      <c r="A11" s="93" t="s">
        <v>104</v>
      </c>
      <c r="B11" s="13"/>
      <c r="C11" s="14"/>
      <c r="D11" s="73">
        <v>6</v>
      </c>
      <c r="E11" s="99">
        <v>1074297</v>
      </c>
      <c r="F11" s="74">
        <v>277435</v>
      </c>
      <c r="G11" s="75">
        <f aca="true" t="shared" si="0" ref="G11:G24">F11/E11</f>
        <v>0.2582479519164626</v>
      </c>
      <c r="H11" s="15"/>
    </row>
    <row r="12" spans="1:8" ht="15.7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>
      <c r="A13" s="93" t="s">
        <v>64</v>
      </c>
      <c r="B13" s="13"/>
      <c r="C13" s="14"/>
      <c r="D13" s="73">
        <v>1</v>
      </c>
      <c r="E13" s="99">
        <v>111117</v>
      </c>
      <c r="F13" s="74">
        <v>39813.5</v>
      </c>
      <c r="G13" s="75">
        <f t="shared" si="0"/>
        <v>0.35830250996697177</v>
      </c>
      <c r="H13" s="15"/>
    </row>
    <row r="14" spans="1:8" ht="15.75">
      <c r="A14" s="93" t="s">
        <v>138</v>
      </c>
      <c r="B14" s="13"/>
      <c r="C14" s="14"/>
      <c r="D14" s="73">
        <v>2</v>
      </c>
      <c r="E14" s="99">
        <v>1180500</v>
      </c>
      <c r="F14" s="74">
        <v>145824</v>
      </c>
      <c r="G14" s="75">
        <f t="shared" si="0"/>
        <v>0.12352731893265566</v>
      </c>
      <c r="H14" s="15"/>
    </row>
    <row r="15" spans="1:8" ht="15.75">
      <c r="A15" s="93" t="s">
        <v>25</v>
      </c>
      <c r="B15" s="13"/>
      <c r="C15" s="14"/>
      <c r="D15" s="73">
        <v>1</v>
      </c>
      <c r="E15" s="99">
        <v>110775</v>
      </c>
      <c r="F15" s="74">
        <v>29951</v>
      </c>
      <c r="G15" s="75">
        <f t="shared" si="0"/>
        <v>0.2703768900925299</v>
      </c>
      <c r="H15" s="15"/>
    </row>
    <row r="16" spans="1:8" ht="15.75">
      <c r="A16" s="93" t="s">
        <v>115</v>
      </c>
      <c r="B16" s="13"/>
      <c r="C16" s="14"/>
      <c r="D16" s="73">
        <v>1</v>
      </c>
      <c r="E16" s="99">
        <v>70639</v>
      </c>
      <c r="F16" s="74">
        <v>20032</v>
      </c>
      <c r="G16" s="75">
        <f t="shared" si="0"/>
        <v>0.28358272342473706</v>
      </c>
      <c r="H16" s="15"/>
    </row>
    <row r="17" spans="1:8" ht="15.75">
      <c r="A17" s="93" t="s">
        <v>140</v>
      </c>
      <c r="B17" s="13"/>
      <c r="C17" s="14"/>
      <c r="D17" s="73">
        <v>2</v>
      </c>
      <c r="E17" s="99">
        <v>194343</v>
      </c>
      <c r="F17" s="74">
        <v>51683.5</v>
      </c>
      <c r="G17" s="75">
        <f t="shared" si="0"/>
        <v>0.2659396016321658</v>
      </c>
      <c r="H17" s="15"/>
    </row>
    <row r="18" spans="1:8" ht="15.75">
      <c r="A18" s="93" t="s">
        <v>14</v>
      </c>
      <c r="B18" s="13"/>
      <c r="C18" s="14"/>
      <c r="D18" s="73">
        <v>2</v>
      </c>
      <c r="E18" s="99">
        <v>523366</v>
      </c>
      <c r="F18" s="74">
        <v>110791.5</v>
      </c>
      <c r="G18" s="75">
        <f t="shared" si="0"/>
        <v>0.21169028939594853</v>
      </c>
      <c r="H18" s="15"/>
    </row>
    <row r="19" spans="1:8" ht="15.75">
      <c r="A19" s="93" t="s">
        <v>15</v>
      </c>
      <c r="B19" s="13"/>
      <c r="C19" s="14"/>
      <c r="D19" s="73">
        <v>3</v>
      </c>
      <c r="E19" s="99">
        <v>1158627</v>
      </c>
      <c r="F19" s="74">
        <v>188006.5</v>
      </c>
      <c r="G19" s="75">
        <f t="shared" si="0"/>
        <v>0.16226663110733652</v>
      </c>
      <c r="H19" s="15"/>
    </row>
    <row r="20" spans="1:8" ht="15.75">
      <c r="A20" s="93" t="s">
        <v>105</v>
      </c>
      <c r="B20" s="13"/>
      <c r="C20" s="14"/>
      <c r="D20" s="73">
        <v>3</v>
      </c>
      <c r="E20" s="99">
        <v>63280</v>
      </c>
      <c r="F20" s="74">
        <v>23269</v>
      </c>
      <c r="G20" s="75">
        <f t="shared" si="0"/>
        <v>0.3677149178255373</v>
      </c>
      <c r="H20" s="15"/>
    </row>
    <row r="21" spans="1:8" ht="15.75">
      <c r="A21" s="93" t="s">
        <v>131</v>
      </c>
      <c r="B21" s="13"/>
      <c r="C21" s="14"/>
      <c r="D21" s="73">
        <v>2</v>
      </c>
      <c r="E21" s="99">
        <v>340089</v>
      </c>
      <c r="F21" s="74">
        <v>109569</v>
      </c>
      <c r="G21" s="75">
        <f t="shared" si="0"/>
        <v>0.32217743002566973</v>
      </c>
      <c r="H21" s="15"/>
    </row>
    <row r="22" spans="1:8" ht="15.75">
      <c r="A22" s="93" t="s">
        <v>135</v>
      </c>
      <c r="B22" s="13"/>
      <c r="C22" s="14"/>
      <c r="D22" s="73"/>
      <c r="E22" s="99"/>
      <c r="F22" s="74"/>
      <c r="G22" s="75"/>
      <c r="H22" s="15"/>
    </row>
    <row r="23" spans="1:8" ht="15.75">
      <c r="A23" s="93" t="s">
        <v>122</v>
      </c>
      <c r="B23" s="13"/>
      <c r="C23" s="14"/>
      <c r="D23" s="73">
        <v>15</v>
      </c>
      <c r="E23" s="99">
        <v>1801727</v>
      </c>
      <c r="F23" s="74">
        <v>289929.5</v>
      </c>
      <c r="G23" s="75">
        <f t="shared" si="0"/>
        <v>0.16091755299221247</v>
      </c>
      <c r="H23" s="15"/>
    </row>
    <row r="24" spans="1:8" ht="15.75">
      <c r="A24" s="93" t="s">
        <v>149</v>
      </c>
      <c r="B24" s="13"/>
      <c r="C24" s="14"/>
      <c r="D24" s="73">
        <v>10</v>
      </c>
      <c r="E24" s="99">
        <v>776996</v>
      </c>
      <c r="F24" s="74">
        <v>190810</v>
      </c>
      <c r="G24" s="75">
        <f t="shared" si="0"/>
        <v>0.24557397978882775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633122</v>
      </c>
      <c r="F25" s="74">
        <v>143084</v>
      </c>
      <c r="G25" s="75">
        <f>F25/E25</f>
        <v>0.22599751706622104</v>
      </c>
      <c r="H25" s="15"/>
    </row>
    <row r="26" spans="1:8" ht="15.7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>
      <c r="A29" s="70" t="s">
        <v>158</v>
      </c>
      <c r="B29" s="13"/>
      <c r="C29" s="14"/>
      <c r="D29" s="73">
        <v>1</v>
      </c>
      <c r="E29" s="99">
        <v>5970</v>
      </c>
      <c r="F29" s="74">
        <v>986</v>
      </c>
      <c r="G29" s="75">
        <f aca="true" t="shared" si="1" ref="G29:G34">F29/E29</f>
        <v>0.16515912897822446</v>
      </c>
      <c r="H29" s="15"/>
    </row>
    <row r="30" spans="1:8" ht="15.75">
      <c r="A30" s="70" t="s">
        <v>67</v>
      </c>
      <c r="B30" s="13"/>
      <c r="C30" s="14"/>
      <c r="D30" s="73">
        <v>1</v>
      </c>
      <c r="E30" s="99">
        <v>43292</v>
      </c>
      <c r="F30" s="74">
        <v>17922</v>
      </c>
      <c r="G30" s="75">
        <f t="shared" si="1"/>
        <v>0.41397948812713664</v>
      </c>
      <c r="H30" s="15"/>
    </row>
    <row r="31" spans="1:8" ht="15.75">
      <c r="A31" s="70" t="s">
        <v>113</v>
      </c>
      <c r="B31" s="13"/>
      <c r="C31" s="14"/>
      <c r="D31" s="73"/>
      <c r="E31" s="99"/>
      <c r="F31" s="74"/>
      <c r="G31" s="75"/>
      <c r="H31" s="15"/>
    </row>
    <row r="32" spans="1:8" ht="15.75">
      <c r="A32" s="70" t="s">
        <v>53</v>
      </c>
      <c r="B32" s="13"/>
      <c r="C32" s="14"/>
      <c r="D32" s="73">
        <v>1</v>
      </c>
      <c r="E32" s="99">
        <v>126687</v>
      </c>
      <c r="F32" s="74">
        <v>61091</v>
      </c>
      <c r="G32" s="75">
        <f t="shared" si="1"/>
        <v>0.48221995942756557</v>
      </c>
      <c r="H32" s="15"/>
    </row>
    <row r="33" spans="1:8" ht="15.75">
      <c r="A33" s="70" t="s">
        <v>101</v>
      </c>
      <c r="B33" s="13"/>
      <c r="C33" s="14"/>
      <c r="D33" s="73">
        <v>1</v>
      </c>
      <c r="E33" s="99">
        <v>22370</v>
      </c>
      <c r="F33" s="74">
        <v>4495</v>
      </c>
      <c r="G33" s="75">
        <f t="shared" si="1"/>
        <v>0.2009387572641931</v>
      </c>
      <c r="H33" s="15"/>
    </row>
    <row r="34" spans="1:8" ht="15.75">
      <c r="A34" s="70" t="s">
        <v>106</v>
      </c>
      <c r="B34" s="13"/>
      <c r="C34" s="14"/>
      <c r="D34" s="73">
        <v>7</v>
      </c>
      <c r="E34" s="99">
        <v>1041730</v>
      </c>
      <c r="F34" s="74">
        <v>233666</v>
      </c>
      <c r="G34" s="75">
        <f t="shared" si="1"/>
        <v>0.2243057222120895</v>
      </c>
      <c r="H34" s="15"/>
    </row>
    <row r="35" spans="1:8" ht="15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ht="15">
      <c r="A36" s="16" t="s">
        <v>44</v>
      </c>
      <c r="B36" s="13"/>
      <c r="C36" s="14"/>
      <c r="D36" s="77"/>
      <c r="E36" s="99"/>
      <c r="F36" s="74">
        <v>-3576</v>
      </c>
      <c r="G36" s="79"/>
      <c r="H36" s="15"/>
    </row>
    <row r="37" spans="1:8" ht="15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ht="15">
      <c r="A38" s="17"/>
      <c r="B38" s="18"/>
      <c r="C38" s="14"/>
      <c r="D38" s="77"/>
      <c r="E38" s="80"/>
      <c r="F38" s="80"/>
      <c r="G38" s="79"/>
      <c r="H38" s="15"/>
    </row>
    <row r="39" spans="1:8" ht="15.75">
      <c r="A39" s="19" t="s">
        <v>31</v>
      </c>
      <c r="B39" s="20"/>
      <c r="C39" s="21"/>
      <c r="D39" s="81">
        <f>SUM(D9:D38)</f>
        <v>63</v>
      </c>
      <c r="E39" s="82">
        <f>SUM(E9:E38)</f>
        <v>9278927</v>
      </c>
      <c r="F39" s="82">
        <f>SUM(F9:F38)</f>
        <v>1934782.5</v>
      </c>
      <c r="G39" s="83">
        <f>F39/E39</f>
        <v>0.20851360291982035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>
      <c r="A44" s="27" t="s">
        <v>33</v>
      </c>
      <c r="B44" s="28"/>
      <c r="C44" s="14"/>
      <c r="D44" s="73">
        <v>137</v>
      </c>
      <c r="E44" s="74">
        <v>16243071.19</v>
      </c>
      <c r="F44" s="74">
        <v>780463.41</v>
      </c>
      <c r="G44" s="75">
        <f>1-(+F44/E44)</f>
        <v>0.9519509949275793</v>
      </c>
      <c r="H44" s="15"/>
    </row>
    <row r="45" spans="1:8" ht="15.75">
      <c r="A45" s="27" t="s">
        <v>34</v>
      </c>
      <c r="B45" s="28"/>
      <c r="C45" s="14"/>
      <c r="D45" s="73">
        <v>6</v>
      </c>
      <c r="E45" s="74">
        <v>4274801.63</v>
      </c>
      <c r="F45" s="74">
        <v>506818.55</v>
      </c>
      <c r="G45" s="75">
        <f aca="true" t="shared" si="2" ref="G45:G53">1-(+F45/E45)</f>
        <v>0.8814404517760044</v>
      </c>
      <c r="H45" s="15"/>
    </row>
    <row r="46" spans="1:8" ht="15.75">
      <c r="A46" s="27" t="s">
        <v>35</v>
      </c>
      <c r="B46" s="28"/>
      <c r="C46" s="14"/>
      <c r="D46" s="73">
        <v>240</v>
      </c>
      <c r="E46" s="74">
        <v>9004995</v>
      </c>
      <c r="F46" s="74">
        <v>627373.86</v>
      </c>
      <c r="G46" s="75">
        <f t="shared" si="2"/>
        <v>0.9303304599280733</v>
      </c>
      <c r="H46" s="15"/>
    </row>
    <row r="47" spans="1:8" ht="15.75">
      <c r="A47" s="27" t="s">
        <v>36</v>
      </c>
      <c r="B47" s="28"/>
      <c r="C47" s="14"/>
      <c r="D47" s="73">
        <v>24</v>
      </c>
      <c r="E47" s="74">
        <v>1305144</v>
      </c>
      <c r="F47" s="74">
        <v>147379.5</v>
      </c>
      <c r="G47" s="75">
        <f t="shared" si="2"/>
        <v>0.8870779776024714</v>
      </c>
      <c r="H47" s="15"/>
    </row>
    <row r="48" spans="1:8" ht="15.75">
      <c r="A48" s="27" t="s">
        <v>37</v>
      </c>
      <c r="B48" s="28"/>
      <c r="C48" s="14"/>
      <c r="D48" s="73">
        <v>118</v>
      </c>
      <c r="E48" s="74">
        <v>28441089.17</v>
      </c>
      <c r="F48" s="74">
        <v>1789079.76</v>
      </c>
      <c r="G48" s="75">
        <f t="shared" si="2"/>
        <v>0.9370952445138021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>
      <c r="A50" s="27" t="s">
        <v>39</v>
      </c>
      <c r="B50" s="28"/>
      <c r="C50" s="14"/>
      <c r="D50" s="73">
        <v>18</v>
      </c>
      <c r="E50" s="74">
        <v>2292890</v>
      </c>
      <c r="F50" s="74">
        <v>121630</v>
      </c>
      <c r="G50" s="75">
        <f t="shared" si="2"/>
        <v>0.946953408144307</v>
      </c>
      <c r="H50" s="15"/>
    </row>
    <row r="51" spans="1:8" ht="15.75">
      <c r="A51" s="27" t="s">
        <v>40</v>
      </c>
      <c r="B51" s="28"/>
      <c r="C51" s="14"/>
      <c r="D51" s="73">
        <v>3</v>
      </c>
      <c r="E51" s="74">
        <v>359860</v>
      </c>
      <c r="F51" s="74">
        <v>18860</v>
      </c>
      <c r="G51" s="75">
        <f t="shared" si="2"/>
        <v>0.9475907297282277</v>
      </c>
      <c r="H51" s="15"/>
    </row>
    <row r="52" spans="1:8" ht="15.75">
      <c r="A52" s="27" t="s">
        <v>41</v>
      </c>
      <c r="B52" s="28"/>
      <c r="C52" s="14"/>
      <c r="D52" s="73">
        <v>5</v>
      </c>
      <c r="E52" s="74">
        <v>778000</v>
      </c>
      <c r="F52" s="74">
        <v>44775</v>
      </c>
      <c r="G52" s="75">
        <f t="shared" si="2"/>
        <v>0.9424485861182519</v>
      </c>
      <c r="H52" s="15"/>
    </row>
    <row r="53" spans="1:8" ht="15.75">
      <c r="A53" s="29" t="s">
        <v>60</v>
      </c>
      <c r="B53" s="30"/>
      <c r="C53" s="14"/>
      <c r="D53" s="73">
        <v>2</v>
      </c>
      <c r="E53" s="74">
        <v>500800</v>
      </c>
      <c r="F53" s="74">
        <v>40300</v>
      </c>
      <c r="G53" s="75">
        <f t="shared" si="2"/>
        <v>0.9195287539936102</v>
      </c>
      <c r="H53" s="15"/>
    </row>
    <row r="54" spans="1:8" ht="15.75">
      <c r="A54" s="27" t="s">
        <v>61</v>
      </c>
      <c r="B54" s="30"/>
      <c r="C54" s="14"/>
      <c r="D54" s="73">
        <v>1341</v>
      </c>
      <c r="E54" s="74">
        <v>119201431.34</v>
      </c>
      <c r="F54" s="74">
        <v>13614264.05</v>
      </c>
      <c r="G54" s="75">
        <f>1-(+F54/E54)</f>
        <v>0.8857877468671678</v>
      </c>
      <c r="H54" s="15"/>
    </row>
    <row r="55" spans="1:8" ht="15.75">
      <c r="A55" s="27" t="s">
        <v>62</v>
      </c>
      <c r="B55" s="30"/>
      <c r="C55" s="14"/>
      <c r="D55" s="73">
        <v>18</v>
      </c>
      <c r="E55" s="74">
        <v>808382.51</v>
      </c>
      <c r="F55" s="74">
        <v>59727.64</v>
      </c>
      <c r="G55" s="75">
        <f>1-(+F55/E55)</f>
        <v>0.9261146310550434</v>
      </c>
      <c r="H55" s="15"/>
    </row>
    <row r="56" spans="1:8" ht="15.75">
      <c r="A56" s="72" t="s">
        <v>134</v>
      </c>
      <c r="B56" s="30"/>
      <c r="C56" s="14"/>
      <c r="D56" s="73"/>
      <c r="E56" s="74"/>
      <c r="F56" s="74"/>
      <c r="G56" s="75"/>
      <c r="H56" s="15"/>
    </row>
    <row r="57" spans="1:8" ht="15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ht="15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ht="15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ht="15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>
      <c r="A61" s="32"/>
      <c r="B61" s="18"/>
      <c r="C61" s="14"/>
      <c r="D61" s="77"/>
      <c r="E61" s="97"/>
      <c r="F61" s="80"/>
      <c r="G61" s="79"/>
      <c r="H61" s="15"/>
    </row>
    <row r="62" spans="1:8" ht="15.75">
      <c r="A62" s="20" t="s">
        <v>45</v>
      </c>
      <c r="B62" s="20"/>
      <c r="C62" s="21"/>
      <c r="D62" s="81">
        <f>SUM(D44:D58)</f>
        <v>1912</v>
      </c>
      <c r="E62" s="82">
        <f>SUM(E44:E61)</f>
        <v>183210464.84</v>
      </c>
      <c r="F62" s="82">
        <f>SUM(F44:F61)</f>
        <v>17750671.770000003</v>
      </c>
      <c r="G62" s="83">
        <f>1-(F62/E62)</f>
        <v>0.9031132212589391</v>
      </c>
      <c r="H62" s="15"/>
    </row>
    <row r="63" spans="1:8" ht="15">
      <c r="A63" s="33"/>
      <c r="B63" s="33"/>
      <c r="C63" s="50"/>
      <c r="D63" s="98"/>
      <c r="E63" s="92"/>
      <c r="F63" s="34"/>
      <c r="G63" s="34"/>
      <c r="H63" s="2"/>
    </row>
    <row r="64" spans="1:8" ht="18">
      <c r="A64" s="35" t="s">
        <v>46</v>
      </c>
      <c r="B64" s="36"/>
      <c r="C64" s="39"/>
      <c r="D64" s="51"/>
      <c r="E64" s="36"/>
      <c r="F64" s="37">
        <f>F62+F39</f>
        <v>19685454.270000003</v>
      </c>
      <c r="G64" s="36"/>
      <c r="H64" s="2"/>
    </row>
    <row r="65" spans="1:8" ht="18">
      <c r="A65" s="38"/>
      <c r="B65" s="39"/>
      <c r="C65" s="39"/>
      <c r="D65" s="114"/>
      <c r="E65" s="36"/>
      <c r="F65" s="37"/>
      <c r="G65" s="36"/>
      <c r="H65" s="2"/>
    </row>
    <row r="66" spans="1:8" ht="15.7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>
      <c r="A69" s="4"/>
      <c r="B69" s="40"/>
      <c r="C69" s="40"/>
      <c r="D69" s="40"/>
      <c r="E69" s="40"/>
      <c r="F69" s="41"/>
      <c r="G69" s="40"/>
      <c r="H69" s="2"/>
    </row>
    <row r="70" spans="1:8" ht="18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116"/>
      <c r="B72" s="117"/>
      <c r="C72" s="117"/>
      <c r="D72" s="117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6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37"/>
      <c r="F76" s="2"/>
      <c r="G76" s="2"/>
      <c r="H76" s="2"/>
    </row>
    <row r="77" spans="1:8" ht="18">
      <c r="A77" s="43"/>
      <c r="B77" s="39"/>
      <c r="C77" s="39"/>
      <c r="D77" s="39"/>
      <c r="E77" s="44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5"/>
      <c r="F80" s="2"/>
      <c r="G80" s="2"/>
      <c r="H80" s="2"/>
    </row>
    <row r="81" spans="1:8" ht="18">
      <c r="A81" s="43"/>
      <c r="B81" s="39"/>
      <c r="C81" s="39"/>
      <c r="D81" s="39"/>
      <c r="E81" s="47"/>
      <c r="F81" s="2"/>
      <c r="G81" s="2"/>
      <c r="H81" s="2"/>
    </row>
    <row r="82" spans="1:8" ht="18">
      <c r="A82" s="43"/>
      <c r="B82" s="39"/>
      <c r="C82" s="39"/>
      <c r="D82" s="39"/>
      <c r="E82" s="39"/>
      <c r="F82" s="2"/>
      <c r="G82" s="2"/>
      <c r="H82" s="2"/>
    </row>
    <row r="83" spans="1:8" ht="15.75">
      <c r="A83" s="4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60" zoomScaleNormal="87" zoomScalePageLayoutView="0" workbookViewId="0" topLeftCell="A13">
      <selection activeCell="D9" sqref="D9"/>
    </sheetView>
  </sheetViews>
  <sheetFormatPr defaultColWidth="8.88671875" defaultRowHeight="13.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3" t="s">
        <v>10</v>
      </c>
      <c r="B9" s="13"/>
      <c r="C9" s="14"/>
      <c r="D9" s="73">
        <v>2</v>
      </c>
      <c r="E9" s="74">
        <v>211887</v>
      </c>
      <c r="F9" s="74">
        <v>53244</v>
      </c>
      <c r="G9" s="75">
        <f>F9/E9</f>
        <v>0.251284882980079</v>
      </c>
      <c r="H9" s="15"/>
    </row>
    <row r="10" spans="1:8" ht="15.75" customHeight="1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>
      <c r="A13" s="93" t="s">
        <v>119</v>
      </c>
      <c r="B13" s="13"/>
      <c r="C13" s="14"/>
      <c r="D13" s="73"/>
      <c r="E13" s="74"/>
      <c r="F13" s="74"/>
      <c r="G13" s="75"/>
      <c r="H13" s="15"/>
    </row>
    <row r="14" spans="1:8" ht="15.75" customHeight="1">
      <c r="A14" s="93" t="s">
        <v>100</v>
      </c>
      <c r="B14" s="13"/>
      <c r="C14" s="14"/>
      <c r="D14" s="73">
        <v>1</v>
      </c>
      <c r="E14" s="74">
        <v>5165</v>
      </c>
      <c r="F14" s="74">
        <v>486.5</v>
      </c>
      <c r="G14" s="75">
        <f>F14/E14</f>
        <v>0.09419167473378509</v>
      </c>
      <c r="H14" s="15"/>
    </row>
    <row r="15" spans="1:8" ht="15.75" customHeight="1">
      <c r="A15" s="93" t="s">
        <v>57</v>
      </c>
      <c r="B15" s="13"/>
      <c r="C15" s="14"/>
      <c r="D15" s="73">
        <v>1</v>
      </c>
      <c r="E15" s="74">
        <v>41526</v>
      </c>
      <c r="F15" s="74">
        <v>10026</v>
      </c>
      <c r="G15" s="75">
        <f>F15/E15</f>
        <v>0.24143909839618552</v>
      </c>
      <c r="H15" s="15"/>
    </row>
    <row r="16" spans="1:8" ht="15.75" customHeight="1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>
      <c r="A18" s="93" t="s">
        <v>14</v>
      </c>
      <c r="B18" s="13"/>
      <c r="C18" s="14"/>
      <c r="D18" s="73">
        <v>2</v>
      </c>
      <c r="E18" s="74">
        <v>229368</v>
      </c>
      <c r="F18" s="74">
        <v>55244.5</v>
      </c>
      <c r="G18" s="75">
        <f>F18/E18</f>
        <v>0.24085530675595548</v>
      </c>
      <c r="H18" s="15"/>
    </row>
    <row r="19" spans="1:8" ht="15.75" customHeight="1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customHeight="1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>
      <c r="A31" s="70" t="s">
        <v>27</v>
      </c>
      <c r="B31" s="13"/>
      <c r="C31" s="14"/>
      <c r="D31" s="73">
        <v>1</v>
      </c>
      <c r="E31" s="74">
        <v>106732</v>
      </c>
      <c r="F31" s="74">
        <v>31713.5</v>
      </c>
      <c r="G31" s="75">
        <f>F31/E31</f>
        <v>0.29713206910767154</v>
      </c>
      <c r="H31" s="15"/>
    </row>
    <row r="32" spans="1:8" ht="15.75" customHeight="1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>
      <c r="A33" s="70" t="s">
        <v>123</v>
      </c>
      <c r="B33" s="13"/>
      <c r="C33" s="14"/>
      <c r="D33" s="73"/>
      <c r="E33" s="74"/>
      <c r="F33" s="74"/>
      <c r="G33" s="75"/>
      <c r="H33" s="15"/>
    </row>
    <row r="34" spans="1:8" ht="15.75" customHeight="1">
      <c r="A34" s="70" t="s">
        <v>139</v>
      </c>
      <c r="B34" s="13"/>
      <c r="C34" s="14"/>
      <c r="D34" s="73"/>
      <c r="E34" s="74"/>
      <c r="F34" s="74"/>
      <c r="G34" s="75"/>
      <c r="H34" s="15"/>
    </row>
    <row r="35" spans="1:8" ht="15.75" customHeight="1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>
      <c r="A38" s="17"/>
      <c r="B38" s="18"/>
      <c r="C38" s="14"/>
      <c r="D38" s="77"/>
      <c r="E38" s="80"/>
      <c r="F38" s="80"/>
      <c r="G38" s="79"/>
      <c r="H38" s="15"/>
    </row>
    <row r="39" spans="1:8" ht="15.75" customHeight="1">
      <c r="A39" s="19" t="s">
        <v>31</v>
      </c>
      <c r="B39" s="20"/>
      <c r="C39" s="21"/>
      <c r="D39" s="81">
        <f>SUM(D9:D38)</f>
        <v>7</v>
      </c>
      <c r="E39" s="82">
        <f>SUM(E9:E38)</f>
        <v>594678</v>
      </c>
      <c r="F39" s="82">
        <f>SUM(F9:F38)</f>
        <v>150714.5</v>
      </c>
      <c r="G39" s="83">
        <f>F39/E39</f>
        <v>0.2534388358069409</v>
      </c>
      <c r="H39" s="15"/>
    </row>
    <row r="40" spans="1:8" ht="15.75" customHeight="1">
      <c r="A40" s="22"/>
      <c r="B40" s="22"/>
      <c r="C40" s="22"/>
      <c r="D40" s="84"/>
      <c r="E40" s="85"/>
      <c r="F40" s="86"/>
      <c r="G40" s="86"/>
      <c r="H40" s="2"/>
    </row>
    <row r="41" spans="1:8" ht="15.75" customHeight="1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>
      <c r="A42" s="26"/>
      <c r="B42" s="26"/>
      <c r="C42" s="26"/>
      <c r="D42" s="89"/>
      <c r="E42" s="25" t="s">
        <v>143</v>
      </c>
      <c r="F42" s="25" t="s">
        <v>143</v>
      </c>
      <c r="G42" s="25" t="s">
        <v>5</v>
      </c>
      <c r="H42" s="2"/>
    </row>
    <row r="43" spans="1:8" ht="15.75" customHeight="1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88" t="s">
        <v>145</v>
      </c>
      <c r="H43" s="2"/>
    </row>
    <row r="44" spans="1:8" ht="15.75" customHeight="1">
      <c r="A44" s="27" t="s">
        <v>33</v>
      </c>
      <c r="B44" s="28"/>
      <c r="C44" s="14"/>
      <c r="D44" s="73">
        <v>22</v>
      </c>
      <c r="E44" s="74">
        <v>1148144.5</v>
      </c>
      <c r="F44" s="74">
        <v>49645.1</v>
      </c>
      <c r="G44" s="75">
        <f>1-(+F44/E44)</f>
        <v>0.956760581965075</v>
      </c>
      <c r="H44" s="15"/>
    </row>
    <row r="45" spans="1:8" ht="15.75" customHeight="1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>
      <c r="A46" s="27" t="s">
        <v>35</v>
      </c>
      <c r="B46" s="28"/>
      <c r="C46" s="14"/>
      <c r="D46" s="73">
        <v>31</v>
      </c>
      <c r="E46" s="74">
        <v>1354890</v>
      </c>
      <c r="F46" s="74">
        <v>152666.6</v>
      </c>
      <c r="G46" s="75">
        <f>1-(+F46/E46)</f>
        <v>0.8873217751994626</v>
      </c>
      <c r="H46" s="15"/>
    </row>
    <row r="47" spans="1:8" ht="15.75" customHeight="1">
      <c r="A47" s="27" t="s">
        <v>36</v>
      </c>
      <c r="B47" s="28"/>
      <c r="C47" s="14"/>
      <c r="D47" s="73">
        <v>12</v>
      </c>
      <c r="E47" s="74">
        <v>1141091.5</v>
      </c>
      <c r="F47" s="74">
        <v>113736</v>
      </c>
      <c r="G47" s="75">
        <f>1-(+F47/E47)</f>
        <v>0.900327011462271</v>
      </c>
      <c r="H47" s="15"/>
    </row>
    <row r="48" spans="1:8" ht="15.75" customHeight="1">
      <c r="A48" s="27" t="s">
        <v>37</v>
      </c>
      <c r="B48" s="28"/>
      <c r="C48" s="14"/>
      <c r="D48" s="73">
        <v>25</v>
      </c>
      <c r="E48" s="74">
        <v>1656236.27</v>
      </c>
      <c r="F48" s="74">
        <v>151653.27</v>
      </c>
      <c r="G48" s="75">
        <f>1-(+F48/E48)</f>
        <v>0.9084350024528807</v>
      </c>
      <c r="H48" s="15"/>
    </row>
    <row r="49" spans="1:8" ht="15.75" customHeight="1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>
      <c r="A50" s="27" t="s">
        <v>39</v>
      </c>
      <c r="B50" s="28"/>
      <c r="C50" s="14"/>
      <c r="D50" s="73">
        <v>11</v>
      </c>
      <c r="E50" s="74">
        <v>1138122</v>
      </c>
      <c r="F50" s="74">
        <v>100207.5</v>
      </c>
      <c r="G50" s="75">
        <f>1-(+F50/E50)</f>
        <v>0.9119536394165124</v>
      </c>
      <c r="H50" s="15"/>
    </row>
    <row r="51" spans="1:8" ht="15.75" customHeight="1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>
      <c r="A53" s="27" t="s">
        <v>61</v>
      </c>
      <c r="B53" s="30"/>
      <c r="C53" s="14"/>
      <c r="D53" s="73">
        <v>327</v>
      </c>
      <c r="E53" s="74">
        <v>31272807.39</v>
      </c>
      <c r="F53" s="74">
        <v>3562047.8</v>
      </c>
      <c r="G53" s="75">
        <f>1-(+F53/E53)</f>
        <v>0.8860976005262955</v>
      </c>
      <c r="H53" s="15"/>
    </row>
    <row r="54" spans="1:8" ht="15.75" customHeight="1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>
      <c r="A59" s="32"/>
      <c r="B59" s="18"/>
      <c r="C59" s="14"/>
      <c r="D59" s="77"/>
      <c r="E59" s="80"/>
      <c r="F59" s="80"/>
      <c r="G59" s="79"/>
      <c r="H59" s="15"/>
    </row>
    <row r="60" spans="1:8" ht="15.75" customHeight="1">
      <c r="A60" s="20" t="s">
        <v>45</v>
      </c>
      <c r="B60" s="20"/>
      <c r="C60" s="21"/>
      <c r="D60" s="81">
        <f>SUM(D44:D56)</f>
        <v>428</v>
      </c>
      <c r="E60" s="82">
        <f>SUM(E44:E59)</f>
        <v>37711291.66</v>
      </c>
      <c r="F60" s="82">
        <f>SUM(F44:F59)</f>
        <v>4129956.2699999996</v>
      </c>
      <c r="G60" s="83">
        <f>1-(F60/E60)</f>
        <v>0.8904848895859856</v>
      </c>
      <c r="H60" s="15"/>
    </row>
    <row r="61" spans="1:8" ht="15.75" customHeight="1">
      <c r="A61" s="33"/>
      <c r="B61" s="33"/>
      <c r="C61" s="33"/>
      <c r="D61" s="98"/>
      <c r="E61" s="92"/>
      <c r="F61" s="34"/>
      <c r="G61" s="34"/>
      <c r="H61" s="2"/>
    </row>
    <row r="62" spans="1:8" ht="15.75" customHeight="1">
      <c r="A62" s="35" t="s">
        <v>46</v>
      </c>
      <c r="B62" s="36"/>
      <c r="C62" s="36"/>
      <c r="D62" s="51"/>
      <c r="E62" s="36"/>
      <c r="F62" s="37">
        <f>F60+F39</f>
        <v>4280670.77</v>
      </c>
      <c r="G62" s="36"/>
      <c r="H62" s="2"/>
    </row>
    <row r="63" spans="1:8" ht="15.75" customHeight="1">
      <c r="A63" s="38"/>
      <c r="B63" s="39"/>
      <c r="C63" s="39"/>
      <c r="D63" s="52"/>
      <c r="E63" s="39"/>
      <c r="F63" s="37"/>
      <c r="G63" s="39"/>
      <c r="H63" s="2"/>
    </row>
    <row r="64" spans="1:8" ht="15.75" customHeight="1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>
      <c r="A67" s="4"/>
      <c r="B67" s="40"/>
      <c r="C67" s="40"/>
      <c r="D67" s="40"/>
      <c r="E67" s="40"/>
      <c r="F67" s="41"/>
      <c r="G67" s="40"/>
      <c r="H67" s="2"/>
    </row>
    <row r="68" spans="1:8" ht="15.75" customHeight="1">
      <c r="A68" s="42" t="s">
        <v>50</v>
      </c>
      <c r="B68" s="39"/>
      <c r="C68" s="39"/>
      <c r="D68" s="39"/>
      <c r="E68" s="39"/>
      <c r="F68" s="37"/>
      <c r="G68" s="39"/>
      <c r="H68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showOutlineSymbols="0" view="pageBreakPreview" zoomScale="60" zoomScaleNormal="87" zoomScalePageLayoutView="0" workbookViewId="0" topLeftCell="A22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>
      <c r="A10" s="93" t="s">
        <v>11</v>
      </c>
      <c r="B10" s="13"/>
      <c r="C10" s="14"/>
      <c r="D10" s="73">
        <v>4</v>
      </c>
      <c r="E10" s="74">
        <v>1309923</v>
      </c>
      <c r="F10" s="74">
        <v>366037</v>
      </c>
      <c r="G10" s="104">
        <f>F10/E10</f>
        <v>0.2794339819974151</v>
      </c>
      <c r="H10" s="15"/>
    </row>
    <row r="11" spans="1:8" ht="15.75">
      <c r="A11" s="93" t="s">
        <v>73</v>
      </c>
      <c r="B11" s="13"/>
      <c r="C11" s="14"/>
      <c r="D11" s="73">
        <v>1</v>
      </c>
      <c r="E11" s="74">
        <v>352674</v>
      </c>
      <c r="F11" s="74">
        <v>115172.6</v>
      </c>
      <c r="G11" s="104">
        <f>F11/E11</f>
        <v>0.3265695798386045</v>
      </c>
      <c r="H11" s="15"/>
    </row>
    <row r="12" spans="1:8" ht="15.75">
      <c r="A12" s="93" t="s">
        <v>25</v>
      </c>
      <c r="B12" s="13"/>
      <c r="C12" s="14"/>
      <c r="D12" s="73">
        <v>1</v>
      </c>
      <c r="E12" s="74">
        <v>65465</v>
      </c>
      <c r="F12" s="74">
        <v>37337</v>
      </c>
      <c r="G12" s="104">
        <f>F12/E12</f>
        <v>0.5703352936683724</v>
      </c>
      <c r="H12" s="15"/>
    </row>
    <row r="13" spans="1:8" ht="15.75">
      <c r="A13" s="93" t="s">
        <v>74</v>
      </c>
      <c r="B13" s="13"/>
      <c r="C13" s="14"/>
      <c r="D13" s="73">
        <v>27</v>
      </c>
      <c r="E13" s="74">
        <v>4308184</v>
      </c>
      <c r="F13" s="74">
        <v>760554</v>
      </c>
      <c r="G13" s="104">
        <f>F13/E13</f>
        <v>0.17653702813064623</v>
      </c>
      <c r="H13" s="15"/>
    </row>
    <row r="14" spans="1:8" ht="15.75">
      <c r="A14" s="93" t="s">
        <v>127</v>
      </c>
      <c r="B14" s="13"/>
      <c r="C14" s="14"/>
      <c r="D14" s="73">
        <v>1</v>
      </c>
      <c r="E14" s="74">
        <v>74408</v>
      </c>
      <c r="F14" s="74">
        <v>26805</v>
      </c>
      <c r="G14" s="104">
        <f>F14/E14</f>
        <v>0.36024352220191375</v>
      </c>
      <c r="H14" s="15"/>
    </row>
    <row r="15" spans="1:8" ht="15.7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>
      <c r="A16" s="93" t="s">
        <v>125</v>
      </c>
      <c r="B16" s="13"/>
      <c r="C16" s="14"/>
      <c r="D16" s="73">
        <v>1</v>
      </c>
      <c r="E16" s="74">
        <v>60988</v>
      </c>
      <c r="F16" s="74">
        <v>26653</v>
      </c>
      <c r="G16" s="104">
        <f aca="true" t="shared" si="0" ref="G16:G22">F16/E16</f>
        <v>0.4370203974552371</v>
      </c>
      <c r="H16" s="15"/>
    </row>
    <row r="17" spans="1:8" ht="15.7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>
      <c r="A18" s="93" t="s">
        <v>14</v>
      </c>
      <c r="B18" s="13"/>
      <c r="C18" s="14"/>
      <c r="D18" s="73">
        <v>2</v>
      </c>
      <c r="E18" s="74">
        <v>1623024</v>
      </c>
      <c r="F18" s="74">
        <v>409788</v>
      </c>
      <c r="G18" s="104">
        <f t="shared" si="0"/>
        <v>0.25248425161919974</v>
      </c>
      <c r="H18" s="15"/>
    </row>
    <row r="19" spans="1:8" ht="15.75">
      <c r="A19" s="93" t="s">
        <v>15</v>
      </c>
      <c r="B19" s="13"/>
      <c r="C19" s="14"/>
      <c r="D19" s="73">
        <v>2</v>
      </c>
      <c r="E19" s="74">
        <v>3146161</v>
      </c>
      <c r="F19" s="74">
        <v>501567</v>
      </c>
      <c r="G19" s="104">
        <f t="shared" si="0"/>
        <v>0.15942191133893022</v>
      </c>
      <c r="H19" s="15"/>
    </row>
    <row r="20" spans="1:8" ht="15.75">
      <c r="A20" s="70" t="s">
        <v>133</v>
      </c>
      <c r="B20" s="13"/>
      <c r="C20" s="14"/>
      <c r="D20" s="73"/>
      <c r="E20" s="74"/>
      <c r="F20" s="74"/>
      <c r="G20" s="104"/>
      <c r="H20" s="15"/>
    </row>
    <row r="21" spans="1:8" ht="15.75">
      <c r="A21" s="93" t="s">
        <v>75</v>
      </c>
      <c r="B21" s="13"/>
      <c r="C21" s="14"/>
      <c r="D21" s="73">
        <v>3</v>
      </c>
      <c r="E21" s="74">
        <v>4679907</v>
      </c>
      <c r="F21" s="74">
        <v>517659.5</v>
      </c>
      <c r="G21" s="104">
        <f t="shared" si="0"/>
        <v>0.1106132023563716</v>
      </c>
      <c r="H21" s="15"/>
    </row>
    <row r="22" spans="1:8" ht="15.75">
      <c r="A22" s="93" t="s">
        <v>101</v>
      </c>
      <c r="B22" s="13"/>
      <c r="C22" s="14"/>
      <c r="D22" s="73">
        <v>1</v>
      </c>
      <c r="E22" s="74">
        <v>364191</v>
      </c>
      <c r="F22" s="74">
        <v>133583</v>
      </c>
      <c r="G22" s="104">
        <f t="shared" si="0"/>
        <v>0.3667937977599666</v>
      </c>
      <c r="H22" s="15"/>
    </row>
    <row r="23" spans="1:8" ht="15.7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>
      <c r="A25" s="94" t="s">
        <v>20</v>
      </c>
      <c r="B25" s="13"/>
      <c r="C25" s="14"/>
      <c r="D25" s="73">
        <v>6</v>
      </c>
      <c r="E25" s="74">
        <v>1851749</v>
      </c>
      <c r="F25" s="74">
        <v>375694</v>
      </c>
      <c r="G25" s="104">
        <f>F25/E25</f>
        <v>0.20288602829001123</v>
      </c>
      <c r="H25" s="15"/>
    </row>
    <row r="26" spans="1:8" ht="15.75">
      <c r="A26" s="94" t="s">
        <v>21</v>
      </c>
      <c r="B26" s="13"/>
      <c r="C26" s="14"/>
      <c r="D26" s="73">
        <v>23</v>
      </c>
      <c r="E26" s="74">
        <v>348033</v>
      </c>
      <c r="F26" s="74">
        <v>348033</v>
      </c>
      <c r="G26" s="104">
        <f>F26/E26</f>
        <v>1</v>
      </c>
      <c r="H26" s="15"/>
    </row>
    <row r="27" spans="1:8" ht="15.7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>
      <c r="A28" s="70" t="s">
        <v>23</v>
      </c>
      <c r="B28" s="13"/>
      <c r="C28" s="14"/>
      <c r="D28" s="73"/>
      <c r="E28" s="74">
        <v>87495</v>
      </c>
      <c r="F28" s="74">
        <v>35545</v>
      </c>
      <c r="G28" s="104">
        <f>F28/E28</f>
        <v>0.40625178581633237</v>
      </c>
      <c r="H28" s="15"/>
    </row>
    <row r="29" spans="1:8" ht="15.7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>
      <c r="A31" s="70" t="s">
        <v>77</v>
      </c>
      <c r="B31" s="13"/>
      <c r="C31" s="14"/>
      <c r="D31" s="73">
        <v>2</v>
      </c>
      <c r="E31" s="74">
        <v>143194</v>
      </c>
      <c r="F31" s="74">
        <v>11497</v>
      </c>
      <c r="G31" s="104">
        <f>F31/E31</f>
        <v>0.0802896769417713</v>
      </c>
      <c r="H31" s="15"/>
    </row>
    <row r="32" spans="1:8" ht="15.75">
      <c r="A32" s="70" t="s">
        <v>141</v>
      </c>
      <c r="B32" s="13"/>
      <c r="C32" s="14"/>
      <c r="D32" s="73"/>
      <c r="E32" s="74"/>
      <c r="F32" s="74"/>
      <c r="G32" s="104"/>
      <c r="H32" s="15"/>
    </row>
    <row r="33" spans="1:8" ht="15.75">
      <c r="A33" s="70" t="s">
        <v>27</v>
      </c>
      <c r="B33" s="13"/>
      <c r="C33" s="14"/>
      <c r="D33" s="73">
        <v>2</v>
      </c>
      <c r="E33" s="74">
        <v>796925</v>
      </c>
      <c r="F33" s="74">
        <v>172323.42</v>
      </c>
      <c r="G33" s="104">
        <f>F33/E33</f>
        <v>0.2162354299338081</v>
      </c>
      <c r="H33" s="15"/>
    </row>
    <row r="34" spans="1:8" ht="15.75">
      <c r="A34" s="70" t="s">
        <v>78</v>
      </c>
      <c r="B34" s="13"/>
      <c r="C34" s="14"/>
      <c r="D34" s="73">
        <v>3</v>
      </c>
      <c r="E34" s="74">
        <v>2820941</v>
      </c>
      <c r="F34" s="74">
        <v>894224.5</v>
      </c>
      <c r="G34" s="104">
        <f>F34/E34</f>
        <v>0.3169951090788499</v>
      </c>
      <c r="H34" s="15"/>
    </row>
    <row r="35" spans="1:8" ht="15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ht="15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79</v>
      </c>
      <c r="E39" s="82">
        <f>SUM(E9:E38)</f>
        <v>22033262</v>
      </c>
      <c r="F39" s="82">
        <f>SUM(F9:F38)</f>
        <v>4732473.02</v>
      </c>
      <c r="G39" s="106">
        <f>F39/E39</f>
        <v>0.21478767056825265</v>
      </c>
      <c r="H39" s="15"/>
    </row>
    <row r="40" spans="1:8" ht="15.75">
      <c r="A40" s="22"/>
      <c r="B40" s="22"/>
      <c r="C40" s="22"/>
      <c r="D40" s="84"/>
      <c r="E40" s="85"/>
      <c r="F40" s="86"/>
      <c r="G40" s="86"/>
      <c r="H40" s="2"/>
    </row>
    <row r="41" spans="1:8" ht="18">
      <c r="A41" s="23" t="s">
        <v>150</v>
      </c>
      <c r="B41" s="24"/>
      <c r="C41" s="24"/>
      <c r="D41" s="25"/>
      <c r="E41" s="87"/>
      <c r="F41" s="88"/>
      <c r="G41" s="107"/>
      <c r="H41" s="2"/>
    </row>
    <row r="42" spans="1:8" ht="15.75">
      <c r="A42" s="26"/>
      <c r="B42" s="26"/>
      <c r="C42" s="26"/>
      <c r="D42" s="89"/>
      <c r="E42" s="25" t="s">
        <v>159</v>
      </c>
      <c r="F42" s="25" t="s">
        <v>159</v>
      </c>
      <c r="G42" s="108" t="s">
        <v>5</v>
      </c>
      <c r="H42" s="2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2"/>
    </row>
    <row r="44" spans="1:8" ht="15.75">
      <c r="A44" s="27" t="s">
        <v>10</v>
      </c>
      <c r="B44" s="28"/>
      <c r="C44" s="14"/>
      <c r="D44" s="73">
        <v>10</v>
      </c>
      <c r="E44" s="111">
        <v>771651.05</v>
      </c>
      <c r="F44" s="74">
        <v>34334.9</v>
      </c>
      <c r="G44" s="104">
        <f>1-(+F44/E44)</f>
        <v>0.9555046286789864</v>
      </c>
      <c r="H44" s="2"/>
    </row>
    <row r="45" spans="1:8" ht="15.75">
      <c r="A45" s="27"/>
      <c r="B45" s="28"/>
      <c r="C45" s="14"/>
      <c r="D45" s="73"/>
      <c r="E45" s="111"/>
      <c r="F45" s="74"/>
      <c r="G45" s="104"/>
      <c r="H45" s="2"/>
    </row>
    <row r="46" spans="1:8" ht="15.75">
      <c r="A46" s="27"/>
      <c r="B46" s="28"/>
      <c r="C46" s="14"/>
      <c r="D46" s="73"/>
      <c r="E46" s="111"/>
      <c r="F46" s="74"/>
      <c r="G46" s="104"/>
      <c r="H46" s="2"/>
    </row>
    <row r="47" spans="1:8" ht="15">
      <c r="A47" s="16" t="s">
        <v>151</v>
      </c>
      <c r="B47" s="30"/>
      <c r="C47" s="14"/>
      <c r="D47" s="77"/>
      <c r="E47" s="96"/>
      <c r="F47" s="74"/>
      <c r="G47" s="105"/>
      <c r="H47" s="2"/>
    </row>
    <row r="48" spans="1:8" ht="15">
      <c r="A48" s="16" t="s">
        <v>44</v>
      </c>
      <c r="B48" s="28"/>
      <c r="C48" s="14"/>
      <c r="D48" s="77"/>
      <c r="E48" s="95"/>
      <c r="F48" s="74"/>
      <c r="G48" s="105"/>
      <c r="H48" s="2"/>
    </row>
    <row r="49" spans="1:8" ht="15">
      <c r="A49" s="16" t="s">
        <v>30</v>
      </c>
      <c r="B49" s="28"/>
      <c r="C49" s="14"/>
      <c r="D49" s="77"/>
      <c r="E49" s="95"/>
      <c r="F49" s="74"/>
      <c r="G49" s="105"/>
      <c r="H49" s="2"/>
    </row>
    <row r="50" spans="1:8" ht="15.75">
      <c r="A50" s="32"/>
      <c r="B50" s="18"/>
      <c r="C50" s="14"/>
      <c r="D50" s="77"/>
      <c r="E50" s="80"/>
      <c r="F50" s="80"/>
      <c r="G50" s="105"/>
      <c r="H50" s="2"/>
    </row>
    <row r="51" spans="1:8" ht="15.75">
      <c r="A51" s="20" t="s">
        <v>152</v>
      </c>
      <c r="B51" s="20"/>
      <c r="C51" s="21"/>
      <c r="D51" s="138">
        <f>SUM(D44:D47)</f>
        <v>10</v>
      </c>
      <c r="E51" s="139">
        <f>SUM(E44:E50)</f>
        <v>771651.05</v>
      </c>
      <c r="F51" s="139">
        <f>SUM(F44:F50)</f>
        <v>34334.9</v>
      </c>
      <c r="G51" s="110">
        <f>1-(+F51/E51)</f>
        <v>0.9555046286789864</v>
      </c>
      <c r="H51" s="2"/>
    </row>
    <row r="52" spans="1:8" ht="15.75">
      <c r="A52" s="22"/>
      <c r="B52" s="22"/>
      <c r="C52" s="22"/>
      <c r="D52" s="136"/>
      <c r="E52" s="137"/>
      <c r="F52" s="107"/>
      <c r="G52" s="107"/>
      <c r="H52" s="2"/>
    </row>
    <row r="53" spans="1:8" ht="18">
      <c r="A53" s="23" t="s">
        <v>32</v>
      </c>
      <c r="B53" s="24"/>
      <c r="C53" s="24"/>
      <c r="D53" s="25"/>
      <c r="E53" s="87"/>
      <c r="F53" s="88"/>
      <c r="G53" s="107"/>
      <c r="H53" s="2"/>
    </row>
    <row r="54" spans="1:8" ht="15.75">
      <c r="A54" s="26"/>
      <c r="B54" s="26"/>
      <c r="C54" s="26"/>
      <c r="D54" s="89"/>
      <c r="E54" s="25" t="s">
        <v>143</v>
      </c>
      <c r="F54" s="25" t="s">
        <v>143</v>
      </c>
      <c r="G54" s="108" t="s">
        <v>5</v>
      </c>
      <c r="H54" s="2"/>
    </row>
    <row r="55" spans="1:8" ht="15.75">
      <c r="A55" s="26"/>
      <c r="B55" s="26"/>
      <c r="C55" s="26"/>
      <c r="D55" s="89" t="s">
        <v>6</v>
      </c>
      <c r="E55" s="90" t="s">
        <v>144</v>
      </c>
      <c r="F55" s="88" t="s">
        <v>8</v>
      </c>
      <c r="G55" s="109" t="s">
        <v>145</v>
      </c>
      <c r="H55" s="2"/>
    </row>
    <row r="56" spans="1:8" ht="15.75">
      <c r="A56" s="27" t="s">
        <v>33</v>
      </c>
      <c r="B56" s="28"/>
      <c r="C56" s="14"/>
      <c r="D56" s="73">
        <v>97</v>
      </c>
      <c r="E56" s="74">
        <v>21042119.5</v>
      </c>
      <c r="F56" s="74">
        <v>1102283.45</v>
      </c>
      <c r="G56" s="104">
        <f>1-(+F56/E56)</f>
        <v>0.9476153792397196</v>
      </c>
      <c r="H56" s="15"/>
    </row>
    <row r="57" spans="1:8" ht="15.75">
      <c r="A57" s="27" t="s">
        <v>34</v>
      </c>
      <c r="B57" s="28"/>
      <c r="C57" s="14"/>
      <c r="D57" s="73">
        <v>9</v>
      </c>
      <c r="E57" s="74">
        <v>4590250.17</v>
      </c>
      <c r="F57" s="74">
        <v>341377.57</v>
      </c>
      <c r="G57" s="104">
        <f>1-(+F57/E57)</f>
        <v>0.9256298551588529</v>
      </c>
      <c r="H57" s="15"/>
    </row>
    <row r="58" spans="1:8" ht="15.75">
      <c r="A58" s="27" t="s">
        <v>35</v>
      </c>
      <c r="B58" s="28"/>
      <c r="C58" s="14"/>
      <c r="D58" s="73">
        <v>306</v>
      </c>
      <c r="E58" s="74">
        <v>25899876.75</v>
      </c>
      <c r="F58" s="74">
        <v>1530514.05</v>
      </c>
      <c r="G58" s="104">
        <f>1-(+F58/E58)</f>
        <v>0.9409065122288661</v>
      </c>
      <c r="H58" s="15"/>
    </row>
    <row r="59" spans="1:8" ht="15.75">
      <c r="A59" s="27" t="s">
        <v>36</v>
      </c>
      <c r="B59" s="28"/>
      <c r="C59" s="14"/>
      <c r="D59" s="73">
        <v>35</v>
      </c>
      <c r="E59" s="74">
        <v>2985586.5</v>
      </c>
      <c r="F59" s="74">
        <v>260349.05</v>
      </c>
      <c r="G59" s="104">
        <f>1-(+F59/E59)</f>
        <v>0.9127980214272807</v>
      </c>
      <c r="H59" s="15"/>
    </row>
    <row r="60" spans="1:8" ht="15.75">
      <c r="A60" s="27" t="s">
        <v>37</v>
      </c>
      <c r="B60" s="28"/>
      <c r="C60" s="14"/>
      <c r="D60" s="73">
        <v>125</v>
      </c>
      <c r="E60" s="74">
        <v>26415812.79</v>
      </c>
      <c r="F60" s="74">
        <v>1731652.17</v>
      </c>
      <c r="G60" s="104">
        <f>1-(+F60/E60)</f>
        <v>0.9344463793801743</v>
      </c>
      <c r="H60" s="15"/>
    </row>
    <row r="61" spans="1:8" ht="15.75">
      <c r="A61" s="27" t="s">
        <v>38</v>
      </c>
      <c r="B61" s="28"/>
      <c r="C61" s="14"/>
      <c r="D61" s="73"/>
      <c r="E61" s="74"/>
      <c r="F61" s="74"/>
      <c r="G61" s="104"/>
      <c r="H61" s="15"/>
    </row>
    <row r="62" spans="1:8" ht="15.75">
      <c r="A62" s="27" t="s">
        <v>39</v>
      </c>
      <c r="B62" s="28"/>
      <c r="C62" s="14"/>
      <c r="D62" s="73">
        <v>55</v>
      </c>
      <c r="E62" s="74">
        <v>12662510</v>
      </c>
      <c r="F62" s="74">
        <v>707241.51</v>
      </c>
      <c r="G62" s="104">
        <f>1-(+F62/E62)</f>
        <v>0.9441468152838576</v>
      </c>
      <c r="H62" s="15"/>
    </row>
    <row r="63" spans="1:8" ht="15.75">
      <c r="A63" s="27" t="s">
        <v>40</v>
      </c>
      <c r="B63" s="28"/>
      <c r="C63" s="14"/>
      <c r="D63" s="73">
        <v>8</v>
      </c>
      <c r="E63" s="74">
        <v>1133700</v>
      </c>
      <c r="F63" s="74">
        <v>59119.5</v>
      </c>
      <c r="G63" s="104">
        <f>1-(+F63/E63)</f>
        <v>0.9478526065096586</v>
      </c>
      <c r="H63" s="15"/>
    </row>
    <row r="64" spans="1:8" ht="15.75">
      <c r="A64" s="54" t="s">
        <v>41</v>
      </c>
      <c r="B64" s="28"/>
      <c r="C64" s="14"/>
      <c r="D64" s="73">
        <v>6</v>
      </c>
      <c r="E64" s="74">
        <v>883075</v>
      </c>
      <c r="F64" s="74">
        <v>77125</v>
      </c>
      <c r="G64" s="104">
        <f>1-(+F64/E64)</f>
        <v>0.9126631373326162</v>
      </c>
      <c r="H64" s="15"/>
    </row>
    <row r="65" spans="1:8" ht="15.75">
      <c r="A65" s="55" t="s">
        <v>60</v>
      </c>
      <c r="B65" s="28"/>
      <c r="C65" s="14"/>
      <c r="D65" s="73">
        <v>2</v>
      </c>
      <c r="E65" s="74">
        <v>256300</v>
      </c>
      <c r="F65" s="74">
        <v>-11400</v>
      </c>
      <c r="G65" s="104">
        <f>1-(+F65/E65)</f>
        <v>1.0444791260241904</v>
      </c>
      <c r="H65" s="15"/>
    </row>
    <row r="66" spans="1:8" ht="15.75">
      <c r="A66" s="27" t="s">
        <v>102</v>
      </c>
      <c r="B66" s="28"/>
      <c r="C66" s="14"/>
      <c r="D66" s="73">
        <v>1445</v>
      </c>
      <c r="E66" s="74">
        <v>151621678.77</v>
      </c>
      <c r="F66" s="74">
        <v>17412173.47</v>
      </c>
      <c r="G66" s="104">
        <f>1-(+F66/E66)</f>
        <v>0.8851603965128687</v>
      </c>
      <c r="H66" s="15"/>
    </row>
    <row r="67" spans="1:8" ht="15.75">
      <c r="A67" s="71" t="s">
        <v>103</v>
      </c>
      <c r="B67" s="30"/>
      <c r="C67" s="14"/>
      <c r="D67" s="73"/>
      <c r="E67" s="74"/>
      <c r="F67" s="74"/>
      <c r="G67" s="104"/>
      <c r="H67" s="15"/>
    </row>
    <row r="68" spans="1:8" ht="15">
      <c r="A68" s="31" t="s">
        <v>42</v>
      </c>
      <c r="B68" s="30"/>
      <c r="C68" s="14"/>
      <c r="D68" s="77"/>
      <c r="E68" s="96"/>
      <c r="F68" s="74"/>
      <c r="G68" s="105"/>
      <c r="H68" s="15"/>
    </row>
    <row r="69" spans="1:8" ht="15">
      <c r="A69" s="16" t="s">
        <v>43</v>
      </c>
      <c r="B69" s="28"/>
      <c r="C69" s="14"/>
      <c r="D69" s="77"/>
      <c r="E69" s="96"/>
      <c r="F69" s="74"/>
      <c r="G69" s="105"/>
      <c r="H69" s="15"/>
    </row>
    <row r="70" spans="1:8" ht="15">
      <c r="A70" s="16" t="s">
        <v>29</v>
      </c>
      <c r="B70" s="28"/>
      <c r="C70" s="14"/>
      <c r="D70" s="77"/>
      <c r="E70" s="95"/>
      <c r="F70" s="74"/>
      <c r="G70" s="105"/>
      <c r="H70" s="15"/>
    </row>
    <row r="71" spans="1:8" ht="15">
      <c r="A71" s="16" t="s">
        <v>30</v>
      </c>
      <c r="B71" s="28"/>
      <c r="C71" s="14"/>
      <c r="D71" s="77"/>
      <c r="E71" s="95"/>
      <c r="F71" s="74"/>
      <c r="G71" s="105"/>
      <c r="H71" s="15"/>
    </row>
    <row r="72" spans="1:8" ht="15.75">
      <c r="A72" s="32"/>
      <c r="B72" s="18"/>
      <c r="C72" s="14"/>
      <c r="D72" s="77"/>
      <c r="E72" s="80"/>
      <c r="F72" s="80"/>
      <c r="G72" s="105"/>
      <c r="H72" s="2"/>
    </row>
    <row r="73" spans="1:8" ht="15.75">
      <c r="A73" s="20" t="s">
        <v>45</v>
      </c>
      <c r="B73" s="20"/>
      <c r="C73" s="21"/>
      <c r="D73" s="81">
        <f>SUM(D56:D69)</f>
        <v>2088</v>
      </c>
      <c r="E73" s="82">
        <f>SUM(E56:E72)</f>
        <v>247490909.48000002</v>
      </c>
      <c r="F73" s="82">
        <f>SUM(F56:F72)</f>
        <v>23210435.77</v>
      </c>
      <c r="G73" s="110">
        <f>1-(+F73/E73)</f>
        <v>0.9062170169451187</v>
      </c>
      <c r="H73" s="2"/>
    </row>
    <row r="74" spans="1:8" ht="15">
      <c r="A74" s="33"/>
      <c r="B74" s="33"/>
      <c r="C74" s="33"/>
      <c r="D74" s="91"/>
      <c r="E74" s="92"/>
      <c r="F74" s="34"/>
      <c r="G74" s="34"/>
      <c r="H74" s="2"/>
    </row>
    <row r="75" spans="1:8" ht="18">
      <c r="A75" s="35" t="s">
        <v>46</v>
      </c>
      <c r="B75" s="36"/>
      <c r="C75" s="36"/>
      <c r="D75" s="36"/>
      <c r="E75" s="36"/>
      <c r="F75" s="37">
        <f>F73+F39+F51</f>
        <v>27977243.689999998</v>
      </c>
      <c r="G75" s="36"/>
      <c r="H75" s="2"/>
    </row>
    <row r="76" spans="1:8" ht="18">
      <c r="A76" s="35"/>
      <c r="B76" s="36"/>
      <c r="C76" s="36"/>
      <c r="D76" s="36"/>
      <c r="E76" s="36"/>
      <c r="F76" s="37"/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5.75">
      <c r="A80" s="4"/>
      <c r="B80" s="40"/>
      <c r="C80" s="40"/>
      <c r="D80" s="40"/>
      <c r="E80" s="40"/>
      <c r="F80" s="41"/>
      <c r="G80" s="40"/>
      <c r="H80" s="2"/>
    </row>
    <row r="81" spans="1:8" ht="18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>
      <c r="A82" s="43"/>
      <c r="B82" s="39"/>
      <c r="C82" s="39"/>
      <c r="D82" s="39"/>
      <c r="E82" s="37"/>
      <c r="F82" s="2"/>
      <c r="G82" s="2"/>
      <c r="H82" s="2"/>
    </row>
    <row r="83" spans="1:8" ht="18">
      <c r="A83" s="116"/>
      <c r="B83" s="117"/>
      <c r="C83" s="117"/>
      <c r="D83" s="117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60" zoomScaleNormal="87" zoomScalePageLayoutView="0" workbookViewId="0" topLeftCell="A19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MARCH 2021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>
      <c r="A11" s="93" t="s">
        <v>126</v>
      </c>
      <c r="B11" s="13"/>
      <c r="C11" s="14"/>
      <c r="D11" s="73"/>
      <c r="E11" s="99"/>
      <c r="F11" s="111"/>
      <c r="G11" s="104"/>
      <c r="H11" s="15"/>
    </row>
    <row r="12" spans="1:8" ht="15.7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>
      <c r="A13" s="93" t="s">
        <v>74</v>
      </c>
      <c r="B13" s="13"/>
      <c r="C13" s="14"/>
      <c r="D13" s="73">
        <v>10</v>
      </c>
      <c r="E13" s="99">
        <v>2473362.5</v>
      </c>
      <c r="F13" s="111">
        <v>474964</v>
      </c>
      <c r="G13" s="104">
        <f>F13/E13</f>
        <v>0.19203169773941345</v>
      </c>
      <c r="H13" s="15"/>
    </row>
    <row r="14" spans="1:8" ht="15.75">
      <c r="A14" s="93" t="s">
        <v>110</v>
      </c>
      <c r="B14" s="13"/>
      <c r="C14" s="14"/>
      <c r="D14" s="73">
        <v>2</v>
      </c>
      <c r="E14" s="99">
        <v>499190</v>
      </c>
      <c r="F14" s="111">
        <v>58066.5</v>
      </c>
      <c r="G14" s="104">
        <f>F14/E14</f>
        <v>0.11632144073398906</v>
      </c>
      <c r="H14" s="15"/>
    </row>
    <row r="15" spans="1:8" ht="15.7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>
      <c r="A16" s="93" t="s">
        <v>107</v>
      </c>
      <c r="B16" s="13"/>
      <c r="C16" s="14"/>
      <c r="D16" s="73">
        <v>1</v>
      </c>
      <c r="E16" s="99">
        <v>507488</v>
      </c>
      <c r="F16" s="111">
        <v>115028.5</v>
      </c>
      <c r="G16" s="104">
        <f>F16/E16</f>
        <v>0.22666250236458793</v>
      </c>
      <c r="H16" s="15"/>
    </row>
    <row r="17" spans="1:8" ht="15.75">
      <c r="A17" s="93" t="s">
        <v>80</v>
      </c>
      <c r="B17" s="13"/>
      <c r="C17" s="14"/>
      <c r="D17" s="73">
        <v>2</v>
      </c>
      <c r="E17" s="99">
        <v>761756</v>
      </c>
      <c r="F17" s="111">
        <v>185319</v>
      </c>
      <c r="G17" s="104">
        <f>F17/E17</f>
        <v>0.24327868766376634</v>
      </c>
      <c r="H17" s="15"/>
    </row>
    <row r="18" spans="1:8" ht="15.75">
      <c r="A18" s="70" t="s">
        <v>118</v>
      </c>
      <c r="B18" s="13"/>
      <c r="C18" s="14"/>
      <c r="D18" s="73">
        <v>1</v>
      </c>
      <c r="E18" s="99">
        <v>328334</v>
      </c>
      <c r="F18" s="111">
        <v>153085</v>
      </c>
      <c r="G18" s="104">
        <f>F18/E18</f>
        <v>0.46624778426845837</v>
      </c>
      <c r="H18" s="15"/>
    </row>
    <row r="19" spans="1:8" ht="15.75">
      <c r="A19" s="93" t="s">
        <v>15</v>
      </c>
      <c r="B19" s="13"/>
      <c r="C19" s="14"/>
      <c r="D19" s="73">
        <v>2</v>
      </c>
      <c r="E19" s="99">
        <v>1240005</v>
      </c>
      <c r="F19" s="111">
        <v>87317</v>
      </c>
      <c r="G19" s="104">
        <f>F19/E19</f>
        <v>0.07041665154575989</v>
      </c>
      <c r="H19" s="15"/>
    </row>
    <row r="20" spans="1:8" ht="15.7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>
      <c r="A22" s="93" t="s">
        <v>129</v>
      </c>
      <c r="B22" s="13"/>
      <c r="C22" s="14"/>
      <c r="D22" s="73"/>
      <c r="E22" s="99"/>
      <c r="F22" s="111"/>
      <c r="G22" s="104"/>
      <c r="H22" s="15"/>
    </row>
    <row r="23" spans="1:8" ht="15.75">
      <c r="A23" s="93" t="s">
        <v>119</v>
      </c>
      <c r="B23" s="13"/>
      <c r="C23" s="14"/>
      <c r="D23" s="73">
        <v>3</v>
      </c>
      <c r="E23" s="99">
        <v>832550</v>
      </c>
      <c r="F23" s="111">
        <v>187874.8</v>
      </c>
      <c r="G23" s="104">
        <f aca="true" t="shared" si="0" ref="G23:G29">F23/E23</f>
        <v>0.22566188216923908</v>
      </c>
      <c r="H23" s="15"/>
    </row>
    <row r="24" spans="1:8" ht="15.75">
      <c r="A24" s="93" t="s">
        <v>18</v>
      </c>
      <c r="B24" s="13"/>
      <c r="C24" s="14"/>
      <c r="D24" s="73">
        <v>2</v>
      </c>
      <c r="E24" s="99">
        <v>997824</v>
      </c>
      <c r="F24" s="111">
        <v>155162.5</v>
      </c>
      <c r="G24" s="104">
        <f t="shared" si="0"/>
        <v>0.15550086989288692</v>
      </c>
      <c r="H24" s="15"/>
    </row>
    <row r="25" spans="1:8" ht="15.75">
      <c r="A25" s="94" t="s">
        <v>20</v>
      </c>
      <c r="B25" s="13"/>
      <c r="C25" s="14"/>
      <c r="D25" s="73">
        <v>4</v>
      </c>
      <c r="E25" s="99">
        <v>799858</v>
      </c>
      <c r="F25" s="111">
        <v>209071</v>
      </c>
      <c r="G25" s="104">
        <f t="shared" si="0"/>
        <v>0.26138514586339073</v>
      </c>
      <c r="H25" s="15"/>
    </row>
    <row r="26" spans="1:8" ht="15.7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>
      <c r="A29" s="70" t="s">
        <v>24</v>
      </c>
      <c r="B29" s="13"/>
      <c r="C29" s="14"/>
      <c r="D29" s="73">
        <v>1</v>
      </c>
      <c r="E29" s="99">
        <v>57601</v>
      </c>
      <c r="F29" s="111">
        <v>22185</v>
      </c>
      <c r="G29" s="104">
        <f t="shared" si="0"/>
        <v>0.38514956337563583</v>
      </c>
      <c r="H29" s="15"/>
    </row>
    <row r="30" spans="1:8" ht="15.7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>
      <c r="A32" s="70" t="s">
        <v>114</v>
      </c>
      <c r="B32" s="13"/>
      <c r="C32" s="14"/>
      <c r="D32" s="73">
        <v>1</v>
      </c>
      <c r="E32" s="99">
        <v>68845</v>
      </c>
      <c r="F32" s="111">
        <v>-6403</v>
      </c>
      <c r="G32" s="104">
        <f>F32/E32</f>
        <v>-0.0930060280339894</v>
      </c>
      <c r="H32" s="15"/>
    </row>
    <row r="33" spans="1:8" ht="15.7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>
      <c r="A34" s="70" t="s">
        <v>78</v>
      </c>
      <c r="B34" s="13"/>
      <c r="C34" s="14"/>
      <c r="D34" s="73">
        <v>6</v>
      </c>
      <c r="E34" s="99">
        <v>2606090</v>
      </c>
      <c r="F34" s="111">
        <v>384964</v>
      </c>
      <c r="G34" s="104">
        <f>F34/E34</f>
        <v>0.14771707807481707</v>
      </c>
      <c r="H34" s="15"/>
    </row>
    <row r="35" spans="1:8" ht="15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ht="15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ht="15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ht="15">
      <c r="A38" s="17"/>
      <c r="B38" s="18"/>
      <c r="C38" s="14"/>
      <c r="D38" s="77"/>
      <c r="E38" s="96"/>
      <c r="F38" s="96"/>
      <c r="G38" s="105"/>
      <c r="H38" s="15"/>
    </row>
    <row r="39" spans="1:8" ht="15.75">
      <c r="A39" s="19" t="s">
        <v>31</v>
      </c>
      <c r="B39" s="20"/>
      <c r="C39" s="21"/>
      <c r="D39" s="81">
        <f>SUM(D9:D38)</f>
        <v>35</v>
      </c>
      <c r="E39" s="82">
        <f>SUM(E9:E38)</f>
        <v>11172903.5</v>
      </c>
      <c r="F39" s="82">
        <f>SUM(F9:F38)</f>
        <v>2026634.3</v>
      </c>
      <c r="G39" s="106">
        <f>F39/E39</f>
        <v>0.18138832936308813</v>
      </c>
      <c r="H39" s="15"/>
    </row>
    <row r="40" spans="1:8" ht="15.75">
      <c r="A40" s="120"/>
      <c r="B40" s="121"/>
      <c r="C40" s="21"/>
      <c r="D40" s="122"/>
      <c r="E40" s="123"/>
      <c r="F40" s="123"/>
      <c r="G40" s="124"/>
      <c r="H40" s="15"/>
    </row>
    <row r="41" spans="1:8" ht="18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>
      <c r="A42" s="26"/>
      <c r="B42" s="26"/>
      <c r="C42" s="26"/>
      <c r="D42" s="89"/>
      <c r="E42" s="25" t="s">
        <v>143</v>
      </c>
      <c r="F42" s="25" t="s">
        <v>143</v>
      </c>
      <c r="G42" s="108" t="s">
        <v>5</v>
      </c>
      <c r="H42" s="15"/>
    </row>
    <row r="43" spans="1:8" ht="15.75">
      <c r="A43" s="26"/>
      <c r="B43" s="26"/>
      <c r="C43" s="26"/>
      <c r="D43" s="89" t="s">
        <v>6</v>
      </c>
      <c r="E43" s="90" t="s">
        <v>144</v>
      </c>
      <c r="F43" s="88" t="s">
        <v>8</v>
      </c>
      <c r="G43" s="109" t="s">
        <v>145</v>
      </c>
      <c r="H43" s="15"/>
    </row>
    <row r="44" spans="1:8" ht="15.75">
      <c r="A44" s="27" t="s">
        <v>33</v>
      </c>
      <c r="B44" s="28"/>
      <c r="C44" s="14"/>
      <c r="D44" s="73">
        <v>147</v>
      </c>
      <c r="E44" s="74">
        <v>20322154.7</v>
      </c>
      <c r="F44" s="74">
        <v>1085120.46</v>
      </c>
      <c r="G44" s="104">
        <f>1-(+F44/E44)</f>
        <v>0.946604064577857</v>
      </c>
      <c r="H44" s="15"/>
    </row>
    <row r="45" spans="1:8" ht="15.75">
      <c r="A45" s="27" t="s">
        <v>34</v>
      </c>
      <c r="B45" s="28"/>
      <c r="C45" s="14"/>
      <c r="D45" s="73">
        <v>6</v>
      </c>
      <c r="E45" s="74">
        <v>4139005.43</v>
      </c>
      <c r="F45" s="74">
        <v>326653.57</v>
      </c>
      <c r="G45" s="104">
        <f aca="true" t="shared" si="1" ref="G45:G54">1-(+F45/E45)</f>
        <v>0.9210792120173662</v>
      </c>
      <c r="H45" s="15"/>
    </row>
    <row r="46" spans="1:8" ht="15.75">
      <c r="A46" s="27" t="s">
        <v>35</v>
      </c>
      <c r="B46" s="28"/>
      <c r="C46" s="14"/>
      <c r="D46" s="73">
        <v>162</v>
      </c>
      <c r="E46" s="74">
        <v>21781396.05</v>
      </c>
      <c r="F46" s="74">
        <v>1112849.42</v>
      </c>
      <c r="G46" s="104">
        <f t="shared" si="1"/>
        <v>0.9489082601755455</v>
      </c>
      <c r="H46" s="15"/>
    </row>
    <row r="47" spans="1:8" ht="15.75">
      <c r="A47" s="27" t="s">
        <v>36</v>
      </c>
      <c r="B47" s="28"/>
      <c r="C47" s="14"/>
      <c r="D47" s="73">
        <v>2</v>
      </c>
      <c r="E47" s="74">
        <v>710817</v>
      </c>
      <c r="F47" s="74">
        <v>3906.5</v>
      </c>
      <c r="G47" s="104">
        <f t="shared" si="1"/>
        <v>0.9945042113511635</v>
      </c>
      <c r="H47" s="15"/>
    </row>
    <row r="48" spans="1:8" ht="15.75">
      <c r="A48" s="27" t="s">
        <v>37</v>
      </c>
      <c r="B48" s="28"/>
      <c r="C48" s="14"/>
      <c r="D48" s="73">
        <v>115</v>
      </c>
      <c r="E48" s="74">
        <v>13585644.65</v>
      </c>
      <c r="F48" s="74">
        <v>953269.42</v>
      </c>
      <c r="G48" s="104">
        <f t="shared" si="1"/>
        <v>0.9298325957612913</v>
      </c>
      <c r="H48" s="15"/>
    </row>
    <row r="49" spans="1:8" ht="15.7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>
      <c r="A50" s="27" t="s">
        <v>39</v>
      </c>
      <c r="B50" s="28"/>
      <c r="C50" s="14"/>
      <c r="D50" s="73">
        <v>11</v>
      </c>
      <c r="E50" s="74">
        <v>2553905</v>
      </c>
      <c r="F50" s="74">
        <v>163775</v>
      </c>
      <c r="G50" s="104">
        <f t="shared" si="1"/>
        <v>0.9358727125715326</v>
      </c>
      <c r="H50" s="2"/>
    </row>
    <row r="51" spans="1:8" ht="15.75">
      <c r="A51" s="27" t="s">
        <v>40</v>
      </c>
      <c r="B51" s="28"/>
      <c r="C51" s="14"/>
      <c r="D51" s="73">
        <v>4</v>
      </c>
      <c r="E51" s="74">
        <v>753675</v>
      </c>
      <c r="F51" s="74">
        <v>60630</v>
      </c>
      <c r="G51" s="104">
        <f t="shared" si="1"/>
        <v>0.9195541844959697</v>
      </c>
      <c r="H51" s="2"/>
    </row>
    <row r="52" spans="1:8" ht="15.75">
      <c r="A52" s="54" t="s">
        <v>41</v>
      </c>
      <c r="B52" s="28"/>
      <c r="C52" s="14"/>
      <c r="D52" s="73">
        <v>2</v>
      </c>
      <c r="E52" s="74">
        <v>327675</v>
      </c>
      <c r="F52" s="74">
        <v>41975</v>
      </c>
      <c r="G52" s="104">
        <f t="shared" si="1"/>
        <v>0.8719005111772336</v>
      </c>
      <c r="H52" s="2"/>
    </row>
    <row r="53" spans="1:8" ht="15.7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>
      <c r="A54" s="27" t="s">
        <v>102</v>
      </c>
      <c r="B54" s="28"/>
      <c r="C54" s="14"/>
      <c r="D54" s="73">
        <v>1450</v>
      </c>
      <c r="E54" s="74">
        <v>115144749.08</v>
      </c>
      <c r="F54" s="74">
        <v>13171428.63</v>
      </c>
      <c r="G54" s="104">
        <f t="shared" si="1"/>
        <v>0.8856098195077156</v>
      </c>
      <c r="H54" s="2"/>
    </row>
    <row r="55" spans="1:8" ht="15.7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ht="15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ht="15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ht="15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ht="15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>
      <c r="A60" s="32"/>
      <c r="B60" s="18"/>
      <c r="C60" s="14"/>
      <c r="D60" s="77"/>
      <c r="E60" s="80"/>
      <c r="F60" s="80"/>
      <c r="G60" s="105"/>
      <c r="H60" s="2"/>
    </row>
    <row r="61" spans="1:8" ht="15.75">
      <c r="A61" s="20" t="s">
        <v>45</v>
      </c>
      <c r="B61" s="20"/>
      <c r="C61" s="21"/>
      <c r="D61" s="81">
        <f>SUM(D44:D57)</f>
        <v>1899</v>
      </c>
      <c r="E61" s="82">
        <f>SUM(E44:E60)</f>
        <v>179319021.91</v>
      </c>
      <c r="F61" s="82">
        <f>SUM(F44:F60)</f>
        <v>16919608</v>
      </c>
      <c r="G61" s="110">
        <f>1-(+F61/E61)</f>
        <v>0.9056452136545117</v>
      </c>
      <c r="H61" s="2"/>
    </row>
    <row r="62" spans="1:8" ht="15">
      <c r="A62" s="33"/>
      <c r="B62" s="33"/>
      <c r="C62" s="33"/>
      <c r="D62" s="91"/>
      <c r="E62" s="92"/>
      <c r="F62" s="34"/>
      <c r="G62" s="34"/>
      <c r="H62" s="2"/>
    </row>
    <row r="63" spans="1:8" ht="18">
      <c r="A63" s="35" t="s">
        <v>46</v>
      </c>
      <c r="B63" s="36"/>
      <c r="C63" s="36"/>
      <c r="D63" s="36"/>
      <c r="E63" s="36"/>
      <c r="F63" s="37">
        <f>F61+F27</f>
        <v>16919608</v>
      </c>
      <c r="G63" s="36"/>
      <c r="H63" s="2"/>
    </row>
    <row r="64" spans="1:8" ht="18">
      <c r="A64" s="43"/>
      <c r="B64" s="39"/>
      <c r="C64" s="39"/>
      <c r="D64" s="39"/>
      <c r="E64" s="44"/>
      <c r="F64" s="2"/>
      <c r="G64" s="2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>
      <c r="A68" s="4"/>
      <c r="B68" s="40"/>
      <c r="C68" s="40"/>
      <c r="D68" s="40"/>
      <c r="E68" s="40"/>
      <c r="F68" s="41"/>
      <c r="G68" s="40"/>
      <c r="H68" s="2"/>
    </row>
    <row r="69" spans="1:8" ht="18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>
      <c r="A70" s="43"/>
      <c r="B70" s="39"/>
      <c r="C70" s="39"/>
      <c r="D70" s="39"/>
      <c r="E70" s="39"/>
      <c r="F70" s="2"/>
      <c r="G70" s="2"/>
      <c r="H70" s="2"/>
    </row>
    <row r="71" spans="1:8" ht="15.75">
      <c r="A71" s="48"/>
      <c r="B71" s="2"/>
      <c r="C71" s="2"/>
      <c r="D71" s="2"/>
      <c r="E71" s="2"/>
      <c r="F71" s="2"/>
      <c r="G71" s="2"/>
      <c r="H71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2021-03-10T14:12:00Z</cp:lastPrinted>
  <dcterms:created xsi:type="dcterms:W3CDTF">2012-06-07T14:04:25Z</dcterms:created>
  <dcterms:modified xsi:type="dcterms:W3CDTF">2021-05-10T12:31:21Z</dcterms:modified>
  <cp:category/>
  <cp:version/>
  <cp:contentType/>
  <cp:contentStatus/>
</cp:coreProperties>
</file>