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0_FinReport\04_Apr2020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/>
</workbook>
</file>

<file path=xl/calcChain.xml><?xml version="1.0" encoding="utf-8"?>
<calcChain xmlns="http://schemas.openxmlformats.org/spreadsheetml/2006/main">
  <c r="F62" i="6" l="1"/>
  <c r="E62" i="6"/>
  <c r="D62" i="6"/>
  <c r="B11" i="13"/>
  <c r="G55" i="6"/>
  <c r="G54" i="6"/>
  <c r="G53" i="6"/>
  <c r="G52" i="6"/>
  <c r="G51" i="6"/>
  <c r="G50" i="6"/>
  <c r="G48" i="6"/>
  <c r="G47" i="6"/>
  <c r="G46" i="6"/>
  <c r="G45" i="6"/>
  <c r="G44" i="6"/>
  <c r="F39" i="6"/>
  <c r="B8" i="13"/>
  <c r="E39" i="6"/>
  <c r="B7" i="13"/>
  <c r="D39" i="6"/>
  <c r="G34" i="6"/>
  <c r="G33" i="6"/>
  <c r="G32" i="6"/>
  <c r="G31" i="6"/>
  <c r="G30" i="6"/>
  <c r="G28" i="6"/>
  <c r="G26" i="6"/>
  <c r="G25" i="6"/>
  <c r="G22" i="6"/>
  <c r="G21" i="6"/>
  <c r="G20" i="6"/>
  <c r="G19" i="6"/>
  <c r="G18" i="6"/>
  <c r="G17" i="6"/>
  <c r="G16" i="6"/>
  <c r="G15" i="6"/>
  <c r="G14" i="6"/>
  <c r="G13" i="6"/>
  <c r="G11" i="6"/>
  <c r="F61" i="14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4" i="10"/>
  <c r="G62" i="10"/>
  <c r="F62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3" i="10"/>
  <c r="G32" i="10"/>
  <c r="G31" i="10"/>
  <c r="G30" i="10"/>
  <c r="G29" i="10"/>
  <c r="G28" i="10"/>
  <c r="G26" i="10"/>
  <c r="G25" i="10"/>
  <c r="G21" i="10"/>
  <c r="G20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G11" i="9"/>
  <c r="F61" i="11"/>
  <c r="F63" i="11"/>
  <c r="E61" i="11"/>
  <c r="G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2" i="11"/>
  <c r="G30" i="11"/>
  <c r="G25" i="11"/>
  <c r="G23" i="11"/>
  <c r="G22" i="11"/>
  <c r="G18" i="11"/>
  <c r="G15" i="11"/>
  <c r="G13" i="11"/>
  <c r="G10" i="11"/>
  <c r="F61" i="8"/>
  <c r="E61" i="8"/>
  <c r="G61" i="8"/>
  <c r="D61" i="8"/>
  <c r="G54" i="8"/>
  <c r="G53" i="8"/>
  <c r="G52" i="8"/>
  <c r="G51" i="8"/>
  <c r="G50" i="8"/>
  <c r="G48" i="8"/>
  <c r="G47" i="8"/>
  <c r="G46" i="8"/>
  <c r="G45" i="8"/>
  <c r="G44" i="8"/>
  <c r="F39" i="8"/>
  <c r="F63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G60" i="2"/>
  <c r="F60" i="2"/>
  <c r="E60" i="2"/>
  <c r="D60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3" i="13"/>
  <c r="G61" i="14"/>
  <c r="G60" i="12"/>
  <c r="G60" i="7"/>
  <c r="B6" i="13"/>
  <c r="G62" i="9"/>
  <c r="G39" i="8"/>
  <c r="G62" i="5"/>
  <c r="G62" i="4"/>
  <c r="G62" i="3"/>
  <c r="F62" i="2"/>
  <c r="G39" i="1"/>
  <c r="G60" i="1"/>
  <c r="B9" i="13"/>
  <c r="B16" i="13"/>
  <c r="F64" i="6"/>
  <c r="G39" i="6"/>
  <c r="B12" i="13"/>
  <c r="B14" i="13"/>
</calcChain>
</file>

<file path=xl/sharedStrings.xml><?xml version="1.0" encoding="utf-8"?>
<sst xmlns="http://schemas.openxmlformats.org/spreadsheetml/2006/main" count="934" uniqueCount="153">
  <si>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</si>
  <si>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</si>
  <si>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</si>
  <si>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</si>
  <si>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</si>
  <si>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</si>
  <si>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</si>
  <si>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</si>
  <si>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</si>
  <si>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</si>
  <si>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</si>
  <si>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</si>
  <si>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</si>
  <si>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</si>
  <si>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</si>
  <si>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</si>
  <si>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</si>
  <si>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</si>
  <si>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</si>
  <si>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</si>
  <si>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</si>
  <si>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</si>
  <si>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</si>
  <si>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</si>
  <si>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</si>
  <si>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</si>
  <si>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</si>
  <si>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</si>
  <si>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</si>
  <si>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</si>
  <si>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</si>
  <si>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</si>
  <si>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</si>
  <si>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</si>
  <si>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</si>
  <si>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</si>
  <si>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</si>
  <si>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</si>
  <si>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</si>
  <si>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</si>
  <si>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</si>
  <si>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</si>
  <si>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</si>
  <si>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</si>
  <si>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</si>
  <si>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</si>
  <si>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</si>
  <si>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</si>
  <si>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</si>
  <si>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</si>
  <si>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</si>
  <si>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</si>
  <si>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</si>
  <si>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</si>
  <si>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</si>
  <si>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</si>
  <si>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</si>
  <si>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</si>
  <si>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</si>
  <si>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</si>
  <si>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</si>
  <si>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</si>
  <si>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</si>
  <si>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</si>
  <si>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</si>
  <si>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</si>
  <si>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</si>
  <si>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</si>
  <si>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</si>
  <si>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</si>
  <si>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</si>
  <si>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</si>
  <si>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</si>
  <si>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</si>
  <si>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</si>
  <si>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</si>
  <si>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</si>
  <si>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</si>
  <si>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</si>
  <si>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</si>
  <si>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</si>
  <si>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</si>
  <si>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</si>
  <si>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</si>
  <si>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</si>
  <si>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</si>
  <si>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</si>
  <si>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</si>
  <si>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</si>
  <si>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</si>
  <si>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</si>
  <si>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</si>
  <si>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</si>
  <si>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</si>
  <si>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</si>
  <si>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</si>
  <si>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</si>
  <si>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</si>
  <si>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</si>
  <si>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</si>
  <si>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</si>
  <si>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</si>
  <si>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</si>
  <si>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</si>
  <si>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</si>
  <si>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</si>
  <si>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</si>
  <si>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</si>
  <si>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</si>
  <si>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</si>
  <si>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</si>
  <si>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</si>
  <si>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</si>
  <si>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</si>
  <si>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</si>
  <si>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</si>
  <si>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</si>
  <si>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</si>
  <si>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</si>
  <si>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</si>
  <si>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</si>
  <si>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</si>
  <si>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</si>
  <si>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</si>
  <si>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</si>
  <si>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</si>
  <si>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</si>
  <si>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</si>
  <si>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</si>
  <si>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</si>
  <si>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</si>
  <si>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</si>
  <si>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</si>
  <si>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</si>
  <si>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</si>
  <si>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</si>
  <si>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</si>
  <si>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</si>
  <si>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</si>
  <si>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</si>
  <si>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</si>
  <si>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</si>
  <si>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</si>
  <si>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</si>
  <si>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</si>
  <si>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</si>
  <si>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</si>
  <si>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</si>
  <si>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</si>
  <si>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</si>
  <si>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>MONTH ENDED:   MARCH 2020</t>
  </si>
  <si>
    <t xml:space="preserve">           AND TOTALS DO NOT INCLUDE AMERISTAR KC DUE TO CLOSURE</t>
  </si>
  <si>
    <t xml:space="preserve">BOAT:     AMERISTAR KC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</si>
</sst>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117</v>
      </c>
      <c r="B11" s="13"/>
      <c r="C11" s="14"/>
      <c r="D11" s="85">
        <v>5</v>
      </c>
      <c r="E11" s="86">
        <v>559004</v>
      </c>
      <c r="F11" s="86">
        <v>107823.5</v>
      </c>
      <c r="G11" s="87">
        <f>F11/E11</f>
        <v>0.19288502407853969</v>
      </c>
      <c r="H11" s="15"/>
    </row>
    <row r="12" spans="1:8" ht="15.75" x14ac:dyDescent="0.2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x14ac:dyDescent="0.25">
      <c r="A13" s="105" t="s">
        <v>125</v>
      </c>
      <c r="B13" s="13"/>
      <c r="C13" s="14"/>
      <c r="D13" s="85">
        <v>1</v>
      </c>
      <c r="E13" s="86">
        <v>122675</v>
      </c>
      <c r="F13" s="86">
        <v>48501</v>
      </c>
      <c r="G13" s="87">
        <f>F13/E13</f>
        <v>0.39536172814346854</v>
      </c>
      <c r="H13" s="15"/>
    </row>
    <row r="14" spans="1:8" ht="15.75" x14ac:dyDescent="0.25">
      <c r="A14" s="105" t="s">
        <v>57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129</v>
      </c>
      <c r="B15" s="13"/>
      <c r="C15" s="14"/>
      <c r="D15" s="85">
        <v>2</v>
      </c>
      <c r="E15" s="86">
        <v>223389</v>
      </c>
      <c r="F15" s="86">
        <v>81472.5</v>
      </c>
      <c r="G15" s="87">
        <f>F15/E15</f>
        <v>0.3647113331453205</v>
      </c>
      <c r="H15" s="15"/>
    </row>
    <row r="16" spans="1:8" ht="15.75" x14ac:dyDescent="0.25">
      <c r="A16" s="105" t="s">
        <v>136</v>
      </c>
      <c r="B16" s="13"/>
      <c r="C16" s="14"/>
      <c r="D16" s="85">
        <v>2</v>
      </c>
      <c r="E16" s="86">
        <v>1511680</v>
      </c>
      <c r="F16" s="86">
        <v>258642.5</v>
      </c>
      <c r="G16" s="87">
        <f>F16/E16</f>
        <v>0.17109606530482641</v>
      </c>
      <c r="H16" s="15"/>
    </row>
    <row r="17" spans="1:8" ht="15.75" x14ac:dyDescent="0.25">
      <c r="A17" s="105" t="s">
        <v>13</v>
      </c>
      <c r="B17" s="13"/>
      <c r="C17" s="14"/>
      <c r="D17" s="85"/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2</v>
      </c>
      <c r="E18" s="86">
        <v>230529</v>
      </c>
      <c r="F18" s="86">
        <v>55318</v>
      </c>
      <c r="G18" s="87">
        <f>F18/E18</f>
        <v>0.23996113287265378</v>
      </c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16</v>
      </c>
      <c r="B20" s="13"/>
      <c r="C20" s="14"/>
      <c r="D20" s="85">
        <v>1</v>
      </c>
      <c r="E20" s="86">
        <v>457564</v>
      </c>
      <c r="F20" s="86">
        <v>75314.5</v>
      </c>
      <c r="G20" s="87">
        <f t="shared" ref="G20:G25" si="0">F20/E20</f>
        <v>0.16459883207595002</v>
      </c>
      <c r="H20" s="15"/>
    </row>
    <row r="21" spans="1:8" ht="15.75" x14ac:dyDescent="0.25">
      <c r="A21" s="105" t="s">
        <v>137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60</v>
      </c>
      <c r="B22" s="13"/>
      <c r="C22" s="14"/>
      <c r="D22" s="85">
        <v>1</v>
      </c>
      <c r="E22" s="86">
        <v>100247</v>
      </c>
      <c r="F22" s="86">
        <v>-23804.5</v>
      </c>
      <c r="G22" s="87">
        <f t="shared" si="0"/>
        <v>-0.23745847756042573</v>
      </c>
      <c r="H22" s="15"/>
    </row>
    <row r="23" spans="1:8" ht="15.75" x14ac:dyDescent="0.25">
      <c r="A23" s="105" t="s">
        <v>18</v>
      </c>
      <c r="B23" s="13"/>
      <c r="C23" s="14"/>
      <c r="D23" s="85">
        <v>5</v>
      </c>
      <c r="E23" s="86">
        <v>708271</v>
      </c>
      <c r="F23" s="86">
        <v>203304</v>
      </c>
      <c r="G23" s="87">
        <f t="shared" si="0"/>
        <v>0.28704267151979962</v>
      </c>
      <c r="H23" s="15"/>
    </row>
    <row r="24" spans="1:8" ht="15.75" x14ac:dyDescent="0.25">
      <c r="A24" s="105" t="s">
        <v>19</v>
      </c>
      <c r="B24" s="13"/>
      <c r="C24" s="14"/>
      <c r="D24" s="85">
        <v>1</v>
      </c>
      <c r="E24" s="86">
        <v>99683</v>
      </c>
      <c r="F24" s="86">
        <v>28346</v>
      </c>
      <c r="G24" s="87">
        <f t="shared" si="0"/>
        <v>0.28436142571953094</v>
      </c>
      <c r="H24" s="15"/>
    </row>
    <row r="25" spans="1:8" ht="15.75" x14ac:dyDescent="0.25">
      <c r="A25" s="106" t="s">
        <v>20</v>
      </c>
      <c r="B25" s="13"/>
      <c r="C25" s="14"/>
      <c r="D25" s="85">
        <v>3</v>
      </c>
      <c r="E25" s="86">
        <v>295167</v>
      </c>
      <c r="F25" s="86">
        <v>75661.5</v>
      </c>
      <c r="G25" s="87">
        <f t="shared" si="0"/>
        <v>0.25633454959395868</v>
      </c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88">
        <v>19835</v>
      </c>
      <c r="F29" s="88">
        <v>4239</v>
      </c>
      <c r="G29" s="87">
        <f>F29/E29</f>
        <v>0.21371313335013864</v>
      </c>
      <c r="H29" s="15"/>
    </row>
    <row r="30" spans="1:8" ht="15.75" x14ac:dyDescent="0.25">
      <c r="A30" s="82" t="s">
        <v>25</v>
      </c>
      <c r="B30" s="13"/>
      <c r="C30" s="14"/>
      <c r="D30" s="85">
        <v>1</v>
      </c>
      <c r="E30" s="88">
        <v>29870</v>
      </c>
      <c r="F30" s="86">
        <v>-82.5</v>
      </c>
      <c r="G30" s="87">
        <f>F30/E30</f>
        <v>-2.761968530297958E-3</v>
      </c>
      <c r="H30" s="15"/>
    </row>
    <row r="31" spans="1:8" ht="15.75" x14ac:dyDescent="0.25">
      <c r="A31" s="82" t="s">
        <v>26</v>
      </c>
      <c r="B31" s="13"/>
      <c r="C31" s="14"/>
      <c r="D31" s="85">
        <v>16</v>
      </c>
      <c r="E31" s="88">
        <v>1371177</v>
      </c>
      <c r="F31" s="88">
        <v>208716</v>
      </c>
      <c r="G31" s="87">
        <f>F31/E31</f>
        <v>0.15221667224581509</v>
      </c>
      <c r="H31" s="15"/>
    </row>
    <row r="32" spans="1:8" ht="15.75" x14ac:dyDescent="0.25">
      <c r="A32" s="82" t="s">
        <v>131</v>
      </c>
      <c r="B32" s="13"/>
      <c r="C32" s="14"/>
      <c r="D32" s="85"/>
      <c r="E32" s="88"/>
      <c r="F32" s="88"/>
      <c r="G32" s="87"/>
      <c r="H32" s="15"/>
    </row>
    <row r="33" spans="1:8" ht="15.75" x14ac:dyDescent="0.25">
      <c r="A33" s="82" t="s">
        <v>108</v>
      </c>
      <c r="B33" s="13"/>
      <c r="C33" s="14"/>
      <c r="D33" s="85">
        <v>1</v>
      </c>
      <c r="E33" s="88">
        <v>75126</v>
      </c>
      <c r="F33" s="88">
        <v>10075</v>
      </c>
      <c r="G33" s="87">
        <f>F33/E33</f>
        <v>0.13410803183984241</v>
      </c>
      <c r="H33" s="15"/>
    </row>
    <row r="34" spans="1:8" ht="15.75" x14ac:dyDescent="0.25">
      <c r="A34" s="82" t="s">
        <v>27</v>
      </c>
      <c r="B34" s="13"/>
      <c r="C34" s="14"/>
      <c r="D34" s="85"/>
      <c r="E34" s="88"/>
      <c r="F34" s="88"/>
      <c r="G34" s="87"/>
      <c r="H34" s="15"/>
    </row>
    <row r="35" spans="1:8" x14ac:dyDescent="0.2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x14ac:dyDescent="0.2">
      <c r="A36" s="16" t="s">
        <v>29</v>
      </c>
      <c r="B36" s="13"/>
      <c r="C36" s="14"/>
      <c r="D36" s="89"/>
      <c r="E36" s="90"/>
      <c r="F36" s="88"/>
      <c r="G36" s="91"/>
      <c r="H36" s="15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42</v>
      </c>
      <c r="E39" s="94">
        <f>SUM(E9:E38)</f>
        <v>5804217</v>
      </c>
      <c r="F39" s="94">
        <f>SUM(F9:F38)</f>
        <v>1133526.5</v>
      </c>
      <c r="G39" s="95">
        <f>F39/E39</f>
        <v>0.19529361152417285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111</v>
      </c>
      <c r="E44" s="86">
        <v>6023002.0499999998</v>
      </c>
      <c r="F44" s="86">
        <v>305834.81</v>
      </c>
      <c r="G44" s="87">
        <f t="shared" ref="G44:G50" si="1">1-(+F44/E44)</f>
        <v>0.94922219725958756</v>
      </c>
      <c r="H44" s="15"/>
    </row>
    <row r="45" spans="1:8" ht="15.75" x14ac:dyDescent="0.25">
      <c r="A45" s="27" t="s">
        <v>37</v>
      </c>
      <c r="B45" s="28"/>
      <c r="C45" s="14"/>
      <c r="D45" s="85">
        <v>5</v>
      </c>
      <c r="E45" s="86">
        <v>1111145.8899999999</v>
      </c>
      <c r="F45" s="86">
        <v>123095.54</v>
      </c>
      <c r="G45" s="87">
        <f t="shared" si="1"/>
        <v>0.88921748160360836</v>
      </c>
      <c r="H45" s="15"/>
    </row>
    <row r="46" spans="1:8" ht="15.75" x14ac:dyDescent="0.25">
      <c r="A46" s="27" t="s">
        <v>38</v>
      </c>
      <c r="B46" s="28"/>
      <c r="C46" s="14"/>
      <c r="D46" s="85">
        <v>126</v>
      </c>
      <c r="E46" s="86">
        <v>3718649.25</v>
      </c>
      <c r="F46" s="86">
        <v>201403.8</v>
      </c>
      <c r="G46" s="87">
        <f t="shared" si="1"/>
        <v>0.94583952761879864</v>
      </c>
      <c r="H46" s="15"/>
    </row>
    <row r="47" spans="1:8" ht="15.75" x14ac:dyDescent="0.25">
      <c r="A47" s="27" t="s">
        <v>39</v>
      </c>
      <c r="B47" s="28"/>
      <c r="C47" s="14"/>
      <c r="D47" s="85">
        <v>10</v>
      </c>
      <c r="E47" s="86">
        <v>1711556</v>
      </c>
      <c r="F47" s="86">
        <v>79004.5</v>
      </c>
      <c r="G47" s="87">
        <f t="shared" si="1"/>
        <v>0.95384054042052968</v>
      </c>
      <c r="H47" s="15"/>
    </row>
    <row r="48" spans="1:8" ht="15.75" x14ac:dyDescent="0.25">
      <c r="A48" s="27" t="s">
        <v>40</v>
      </c>
      <c r="B48" s="28"/>
      <c r="C48" s="14"/>
      <c r="D48" s="85">
        <v>159</v>
      </c>
      <c r="E48" s="86">
        <v>5423628.7300000004</v>
      </c>
      <c r="F48" s="86">
        <v>464988.5</v>
      </c>
      <c r="G48" s="87">
        <f t="shared" si="1"/>
        <v>0.91426616327404842</v>
      </c>
      <c r="H48" s="15"/>
    </row>
    <row r="49" spans="1:8" ht="15.75" x14ac:dyDescent="0.25">
      <c r="A49" s="27" t="s">
        <v>41</v>
      </c>
      <c r="B49" s="28"/>
      <c r="C49" s="14"/>
      <c r="D49" s="85">
        <v>11</v>
      </c>
      <c r="E49" s="86">
        <v>716882</v>
      </c>
      <c r="F49" s="86">
        <v>15309</v>
      </c>
      <c r="G49" s="87">
        <f t="shared" si="1"/>
        <v>0.97864502107738793</v>
      </c>
      <c r="H49" s="15"/>
    </row>
    <row r="50" spans="1:8" ht="15.75" x14ac:dyDescent="0.25">
      <c r="A50" s="27" t="s">
        <v>42</v>
      </c>
      <c r="B50" s="28"/>
      <c r="C50" s="14"/>
      <c r="D50" s="85">
        <v>16</v>
      </c>
      <c r="E50" s="86">
        <v>676213.5</v>
      </c>
      <c r="F50" s="86">
        <v>49033.5</v>
      </c>
      <c r="G50" s="87">
        <f t="shared" si="1"/>
        <v>0.9274881379919212</v>
      </c>
      <c r="H50" s="15"/>
    </row>
    <row r="51" spans="1:8" ht="15.75" x14ac:dyDescent="0.2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44</v>
      </c>
      <c r="B52" s="28"/>
      <c r="C52" s="14"/>
      <c r="D52" s="85">
        <v>1</v>
      </c>
      <c r="E52" s="86">
        <v>41125</v>
      </c>
      <c r="F52" s="86">
        <v>11225</v>
      </c>
      <c r="G52" s="87">
        <f>1-(+F52/E52)</f>
        <v>0.72705167173252283</v>
      </c>
      <c r="H52" s="15"/>
    </row>
    <row r="53" spans="1:8" ht="15.75" x14ac:dyDescent="0.25">
      <c r="A53" s="29" t="s">
        <v>65</v>
      </c>
      <c r="B53" s="30"/>
      <c r="C53" s="14"/>
      <c r="D53" s="85">
        <v>892</v>
      </c>
      <c r="E53" s="86">
        <v>41824248.030000001</v>
      </c>
      <c r="F53" s="86">
        <v>4661803.51</v>
      </c>
      <c r="G53" s="87">
        <f>1-(+F53/E53)</f>
        <v>0.888538258795325</v>
      </c>
      <c r="H53" s="15"/>
    </row>
    <row r="54" spans="1:8" ht="15.75" x14ac:dyDescent="0.25">
      <c r="A54" s="29" t="s">
        <v>66</v>
      </c>
      <c r="B54" s="30"/>
      <c r="C54" s="14"/>
      <c r="D54" s="85"/>
      <c r="E54" s="86"/>
      <c r="F54" s="86"/>
      <c r="G54" s="87"/>
      <c r="H54" s="15"/>
    </row>
    <row r="55" spans="1:8" x14ac:dyDescent="0.2">
      <c r="A55" s="31" t="s">
        <v>45</v>
      </c>
      <c r="B55" s="30"/>
      <c r="C55" s="14"/>
      <c r="D55" s="89"/>
      <c r="E55" s="92"/>
      <c r="F55" s="86"/>
      <c r="G55" s="91"/>
      <c r="H55" s="15"/>
    </row>
    <row r="56" spans="1:8" x14ac:dyDescent="0.2">
      <c r="A56" s="16" t="s">
        <v>46</v>
      </c>
      <c r="B56" s="28"/>
      <c r="C56" s="14"/>
      <c r="D56" s="89"/>
      <c r="E56" s="92"/>
      <c r="F56" s="86"/>
      <c r="G56" s="91"/>
      <c r="H56" s="15"/>
    </row>
    <row r="57" spans="1:8" x14ac:dyDescent="0.2">
      <c r="A57" s="16" t="s">
        <v>47</v>
      </c>
      <c r="B57" s="28"/>
      <c r="C57" s="14"/>
      <c r="D57" s="89"/>
      <c r="E57" s="90"/>
      <c r="F57" s="88"/>
      <c r="G57" s="91"/>
      <c r="H57" s="15"/>
    </row>
    <row r="58" spans="1:8" x14ac:dyDescent="0.2">
      <c r="A58" s="16" t="s">
        <v>30</v>
      </c>
      <c r="B58" s="28"/>
      <c r="C58" s="14"/>
      <c r="D58" s="89"/>
      <c r="E58" s="90"/>
      <c r="F58" s="88"/>
      <c r="G58" s="91"/>
      <c r="H58" s="15"/>
    </row>
    <row r="59" spans="1:8" ht="15.75" x14ac:dyDescent="0.25">
      <c r="A59" s="32"/>
      <c r="B59" s="18"/>
      <c r="C59" s="14"/>
      <c r="D59" s="89"/>
      <c r="E59" s="92"/>
      <c r="F59" s="92"/>
      <c r="G59" s="91"/>
      <c r="H59" s="15"/>
    </row>
    <row r="60" spans="1:8" ht="15.75" x14ac:dyDescent="0.25">
      <c r="A60" s="20" t="s">
        <v>48</v>
      </c>
      <c r="B60" s="20"/>
      <c r="C60" s="21"/>
      <c r="D60" s="93">
        <f>SUM(D44:D56)</f>
        <v>1331</v>
      </c>
      <c r="E60" s="94">
        <f>SUM(E44:E59)</f>
        <v>61246450.450000003</v>
      </c>
      <c r="F60" s="94">
        <f>SUM(F44:F59)</f>
        <v>5911698.1600000001</v>
      </c>
      <c r="G60" s="95">
        <f>1-(+F60/E60)</f>
        <v>0.90347688532862558</v>
      </c>
      <c r="H60" s="15"/>
    </row>
    <row r="61" spans="1:8" x14ac:dyDescent="0.2">
      <c r="A61" s="33"/>
      <c r="B61" s="33"/>
      <c r="C61" s="33"/>
      <c r="D61" s="103"/>
      <c r="E61" s="104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7045224.6600000001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116"/>
      <c r="H9" s="15"/>
    </row>
    <row r="10" spans="1:8" ht="15.75" x14ac:dyDescent="0.25">
      <c r="A10" s="105" t="s">
        <v>11</v>
      </c>
      <c r="B10" s="13"/>
      <c r="C10" s="14"/>
      <c r="D10" s="85">
        <v>3</v>
      </c>
      <c r="E10" s="86">
        <v>767977</v>
      </c>
      <c r="F10" s="86">
        <v>152163</v>
      </c>
      <c r="G10" s="116">
        <f>F10/E10</f>
        <v>0.19813483997567635</v>
      </c>
      <c r="H10" s="15"/>
    </row>
    <row r="11" spans="1:8" ht="15.75" x14ac:dyDescent="0.25">
      <c r="A11" s="105" t="s">
        <v>134</v>
      </c>
      <c r="B11" s="13"/>
      <c r="C11" s="14"/>
      <c r="D11" s="85"/>
      <c r="E11" s="86"/>
      <c r="F11" s="86"/>
      <c r="G11" s="116"/>
      <c r="H11" s="15"/>
    </row>
    <row r="12" spans="1:8" ht="15.75" x14ac:dyDescent="0.25">
      <c r="A12" s="105" t="s">
        <v>25</v>
      </c>
      <c r="B12" s="13"/>
      <c r="C12" s="14"/>
      <c r="D12" s="85">
        <v>1</v>
      </c>
      <c r="E12" s="86">
        <v>750287</v>
      </c>
      <c r="F12" s="86">
        <v>137404</v>
      </c>
      <c r="G12" s="116">
        <f>F12/E12</f>
        <v>0.18313525357629815</v>
      </c>
      <c r="H12" s="15"/>
    </row>
    <row r="13" spans="1:8" ht="15.75" x14ac:dyDescent="0.25">
      <c r="A13" s="105" t="s">
        <v>80</v>
      </c>
      <c r="B13" s="13"/>
      <c r="C13" s="14"/>
      <c r="D13" s="85"/>
      <c r="E13" s="86"/>
      <c r="F13" s="86"/>
      <c r="G13" s="116"/>
      <c r="H13" s="15"/>
    </row>
    <row r="14" spans="1:8" ht="15.75" x14ac:dyDescent="0.25">
      <c r="A14" s="105" t="s">
        <v>117</v>
      </c>
      <c r="B14" s="13"/>
      <c r="C14" s="14"/>
      <c r="D14" s="85"/>
      <c r="E14" s="86"/>
      <c r="F14" s="86"/>
      <c r="G14" s="116"/>
      <c r="H14" s="15"/>
    </row>
    <row r="15" spans="1:8" ht="15.75" x14ac:dyDescent="0.25">
      <c r="A15" s="105" t="s">
        <v>119</v>
      </c>
      <c r="B15" s="13"/>
      <c r="C15" s="14"/>
      <c r="D15" s="85">
        <v>15</v>
      </c>
      <c r="E15" s="86">
        <v>1510431</v>
      </c>
      <c r="F15" s="86">
        <v>227031.5</v>
      </c>
      <c r="G15" s="116">
        <f>F15/E15</f>
        <v>0.1503090839634515</v>
      </c>
      <c r="H15" s="15"/>
    </row>
    <row r="16" spans="1:8" ht="15.75" x14ac:dyDescent="0.25">
      <c r="A16" s="105" t="s">
        <v>114</v>
      </c>
      <c r="B16" s="13"/>
      <c r="C16" s="14"/>
      <c r="D16" s="85"/>
      <c r="E16" s="86"/>
      <c r="F16" s="86"/>
      <c r="G16" s="116"/>
      <c r="H16" s="15"/>
    </row>
    <row r="17" spans="1:8" ht="15.75" x14ac:dyDescent="0.25">
      <c r="A17" s="105" t="s">
        <v>86</v>
      </c>
      <c r="B17" s="13"/>
      <c r="C17" s="14"/>
      <c r="D17" s="85">
        <v>1</v>
      </c>
      <c r="E17" s="86">
        <v>403966</v>
      </c>
      <c r="F17" s="86">
        <v>55279</v>
      </c>
      <c r="G17" s="116">
        <f>F17/E17</f>
        <v>0.136840724219365</v>
      </c>
      <c r="H17" s="15"/>
    </row>
    <row r="18" spans="1:8" ht="15.75" x14ac:dyDescent="0.25">
      <c r="A18" s="82" t="s">
        <v>125</v>
      </c>
      <c r="B18" s="13"/>
      <c r="C18" s="14"/>
      <c r="D18" s="85"/>
      <c r="E18" s="86"/>
      <c r="F18" s="86"/>
      <c r="G18" s="116"/>
      <c r="H18" s="15"/>
    </row>
    <row r="19" spans="1:8" ht="15.75" x14ac:dyDescent="0.25">
      <c r="A19" s="105" t="s">
        <v>15</v>
      </c>
      <c r="B19" s="13"/>
      <c r="C19" s="14"/>
      <c r="D19" s="85">
        <v>3</v>
      </c>
      <c r="E19" s="86">
        <v>575259</v>
      </c>
      <c r="F19" s="86">
        <v>125823</v>
      </c>
      <c r="G19" s="116">
        <f>F19/E19</f>
        <v>0.21872408775873128</v>
      </c>
      <c r="H19" s="15"/>
    </row>
    <row r="20" spans="1:8" ht="15.75" x14ac:dyDescent="0.25">
      <c r="A20" s="105" t="s">
        <v>63</v>
      </c>
      <c r="B20" s="13"/>
      <c r="C20" s="14"/>
      <c r="D20" s="85">
        <v>3</v>
      </c>
      <c r="E20" s="86">
        <v>171118</v>
      </c>
      <c r="F20" s="86">
        <v>42273.57</v>
      </c>
      <c r="G20" s="116">
        <f>F20/E20</f>
        <v>0.24704338526630745</v>
      </c>
      <c r="H20" s="15"/>
    </row>
    <row r="21" spans="1:8" ht="15.75" x14ac:dyDescent="0.25">
      <c r="A21" s="105" t="s">
        <v>108</v>
      </c>
      <c r="B21" s="13"/>
      <c r="C21" s="14"/>
      <c r="D21" s="85">
        <v>1</v>
      </c>
      <c r="E21" s="86">
        <v>83066</v>
      </c>
      <c r="F21" s="86">
        <v>18780</v>
      </c>
      <c r="G21" s="116">
        <f>F21/E21</f>
        <v>0.22608528158331928</v>
      </c>
      <c r="H21" s="15"/>
    </row>
    <row r="22" spans="1:8" ht="15.75" x14ac:dyDescent="0.25">
      <c r="A22" s="105" t="s">
        <v>137</v>
      </c>
      <c r="B22" s="13"/>
      <c r="C22" s="14"/>
      <c r="D22" s="85"/>
      <c r="E22" s="86"/>
      <c r="F22" s="86"/>
      <c r="G22" s="116"/>
      <c r="H22" s="15"/>
    </row>
    <row r="23" spans="1:8" ht="15.75" x14ac:dyDescent="0.25">
      <c r="A23" s="105" t="s">
        <v>127</v>
      </c>
      <c r="B23" s="13"/>
      <c r="C23" s="14"/>
      <c r="D23" s="85"/>
      <c r="E23" s="86"/>
      <c r="F23" s="86"/>
      <c r="G23" s="116"/>
      <c r="H23" s="15"/>
    </row>
    <row r="24" spans="1:8" ht="15.75" x14ac:dyDescent="0.25">
      <c r="A24" s="105" t="s">
        <v>18</v>
      </c>
      <c r="B24" s="13"/>
      <c r="C24" s="14"/>
      <c r="D24" s="85"/>
      <c r="E24" s="86"/>
      <c r="F24" s="86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4</v>
      </c>
      <c r="E25" s="86">
        <v>18131</v>
      </c>
      <c r="F25" s="86">
        <v>5272</v>
      </c>
      <c r="G25" s="116">
        <f>F25/E25</f>
        <v>0.29077270972367769</v>
      </c>
      <c r="H25" s="15"/>
    </row>
    <row r="26" spans="1:8" ht="15.75" x14ac:dyDescent="0.25">
      <c r="A26" s="106" t="s">
        <v>21</v>
      </c>
      <c r="B26" s="13"/>
      <c r="C26" s="14"/>
      <c r="D26" s="85">
        <v>10</v>
      </c>
      <c r="E26" s="86">
        <v>49298</v>
      </c>
      <c r="F26" s="86">
        <v>49298</v>
      </c>
      <c r="G26" s="116">
        <f>F26/E26</f>
        <v>1</v>
      </c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86">
        <v>12682</v>
      </c>
      <c r="F28" s="86">
        <v>11282</v>
      </c>
      <c r="G28" s="116">
        <f t="shared" ref="G28:G33" si="0">F28/E28</f>
        <v>0.88960731745781418</v>
      </c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86">
        <v>560973</v>
      </c>
      <c r="F29" s="86">
        <v>132198</v>
      </c>
      <c r="G29" s="116">
        <f t="shared" si="0"/>
        <v>0.23565840067169008</v>
      </c>
      <c r="H29" s="15"/>
    </row>
    <row r="30" spans="1:8" ht="15.75" x14ac:dyDescent="0.25">
      <c r="A30" s="82" t="s">
        <v>73</v>
      </c>
      <c r="B30" s="13"/>
      <c r="C30" s="14"/>
      <c r="D30" s="85">
        <v>1</v>
      </c>
      <c r="E30" s="86">
        <v>23150</v>
      </c>
      <c r="F30" s="86">
        <v>7810</v>
      </c>
      <c r="G30" s="116">
        <f t="shared" si="0"/>
        <v>0.33736501079913606</v>
      </c>
      <c r="H30" s="15"/>
    </row>
    <row r="31" spans="1:8" ht="15.75" x14ac:dyDescent="0.25">
      <c r="A31" s="82" t="s">
        <v>87</v>
      </c>
      <c r="B31" s="13"/>
      <c r="C31" s="14"/>
      <c r="D31" s="85">
        <v>1</v>
      </c>
      <c r="E31" s="86">
        <v>60524</v>
      </c>
      <c r="F31" s="86">
        <v>3484</v>
      </c>
      <c r="G31" s="116">
        <f t="shared" si="0"/>
        <v>5.7563941576895115E-2</v>
      </c>
      <c r="H31" s="15"/>
    </row>
    <row r="32" spans="1:8" ht="15.75" x14ac:dyDescent="0.25">
      <c r="A32" s="82" t="s">
        <v>121</v>
      </c>
      <c r="B32" s="13"/>
      <c r="C32" s="14"/>
      <c r="D32" s="85">
        <v>1</v>
      </c>
      <c r="E32" s="86">
        <v>41595</v>
      </c>
      <c r="F32" s="86">
        <v>15282</v>
      </c>
      <c r="G32" s="116">
        <f t="shared" si="0"/>
        <v>0.36739992787594661</v>
      </c>
      <c r="H32" s="15"/>
    </row>
    <row r="33" spans="1:8" ht="15.75" x14ac:dyDescent="0.25">
      <c r="A33" s="82" t="s">
        <v>27</v>
      </c>
      <c r="B33" s="13"/>
      <c r="C33" s="14"/>
      <c r="D33" s="85">
        <v>1</v>
      </c>
      <c r="E33" s="86">
        <v>48076</v>
      </c>
      <c r="F33" s="86">
        <v>17842</v>
      </c>
      <c r="G33" s="116">
        <f t="shared" si="0"/>
        <v>0.37112072551792996</v>
      </c>
      <c r="H33" s="15"/>
    </row>
    <row r="34" spans="1:8" ht="15.75" x14ac:dyDescent="0.25">
      <c r="A34" s="82" t="s">
        <v>84</v>
      </c>
      <c r="B34" s="13"/>
      <c r="C34" s="14"/>
      <c r="D34" s="85"/>
      <c r="E34" s="86"/>
      <c r="F34" s="86"/>
      <c r="G34" s="116"/>
      <c r="H34" s="15"/>
    </row>
    <row r="35" spans="1:8" x14ac:dyDescent="0.2">
      <c r="A35" s="16" t="s">
        <v>28</v>
      </c>
      <c r="B35" s="13"/>
      <c r="C35" s="14"/>
      <c r="D35" s="89"/>
      <c r="E35" s="107">
        <v>8060</v>
      </c>
      <c r="F35" s="86">
        <v>1612</v>
      </c>
      <c r="G35" s="117"/>
      <c r="H35" s="15"/>
    </row>
    <row r="36" spans="1:8" x14ac:dyDescent="0.2">
      <c r="A36" s="16" t="s">
        <v>47</v>
      </c>
      <c r="B36" s="13"/>
      <c r="C36" s="14"/>
      <c r="D36" s="89"/>
      <c r="E36" s="107"/>
      <c r="F36" s="86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46</v>
      </c>
      <c r="E39" s="94">
        <f>SUM(E9:E38)</f>
        <v>5084593</v>
      </c>
      <c r="F39" s="94">
        <f>SUM(F9:F38)</f>
        <v>1002834.07</v>
      </c>
      <c r="G39" s="118">
        <f>F39/E39</f>
        <v>0.19722995921207459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120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21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55</v>
      </c>
      <c r="E44" s="123">
        <v>4042242.4</v>
      </c>
      <c r="F44" s="86">
        <v>203025.51</v>
      </c>
      <c r="G44" s="116">
        <f>1-(+F44/E44)</f>
        <v>0.94977403878599664</v>
      </c>
      <c r="H44" s="15"/>
    </row>
    <row r="45" spans="1:8" ht="15.75" x14ac:dyDescent="0.25">
      <c r="A45" s="27" t="s">
        <v>37</v>
      </c>
      <c r="B45" s="28"/>
      <c r="C45" s="14"/>
      <c r="D45" s="85">
        <v>5</v>
      </c>
      <c r="E45" s="123">
        <v>330679.25</v>
      </c>
      <c r="F45" s="86">
        <v>42860.24</v>
      </c>
      <c r="G45" s="116">
        <f>1-(+F45/E45)</f>
        <v>0.87038727104890912</v>
      </c>
      <c r="H45" s="15"/>
    </row>
    <row r="46" spans="1:8" ht="15.75" x14ac:dyDescent="0.25">
      <c r="A46" s="27" t="s">
        <v>38</v>
      </c>
      <c r="B46" s="28"/>
      <c r="C46" s="14"/>
      <c r="D46" s="85">
        <v>119</v>
      </c>
      <c r="E46" s="123">
        <v>3497007.25</v>
      </c>
      <c r="F46" s="86">
        <v>256760.85</v>
      </c>
      <c r="G46" s="116">
        <f>1-(+F46/E46)</f>
        <v>0.92657697521216176</v>
      </c>
      <c r="H46" s="15"/>
    </row>
    <row r="47" spans="1:8" ht="15.75" x14ac:dyDescent="0.25">
      <c r="A47" s="27" t="s">
        <v>39</v>
      </c>
      <c r="B47" s="28"/>
      <c r="C47" s="14"/>
      <c r="D47" s="85">
        <v>6</v>
      </c>
      <c r="E47" s="123">
        <v>844182.75</v>
      </c>
      <c r="F47" s="86">
        <v>47833.75</v>
      </c>
      <c r="G47" s="116">
        <f>1-(+F47/E47)</f>
        <v>0.94333720986362257</v>
      </c>
      <c r="H47" s="15"/>
    </row>
    <row r="48" spans="1:8" ht="15.75" x14ac:dyDescent="0.25">
      <c r="A48" s="27" t="s">
        <v>40</v>
      </c>
      <c r="B48" s="28"/>
      <c r="C48" s="14"/>
      <c r="D48" s="85">
        <v>95</v>
      </c>
      <c r="E48" s="123">
        <v>8662893.8499999996</v>
      </c>
      <c r="F48" s="86">
        <v>434191.86</v>
      </c>
      <c r="G48" s="116">
        <f t="shared" ref="G48:G54" si="1">1-(+F48/E48)</f>
        <v>0.94987912035883948</v>
      </c>
      <c r="H48" s="15"/>
    </row>
    <row r="49" spans="1:8" ht="15.75" x14ac:dyDescent="0.25">
      <c r="A49" s="27" t="s">
        <v>41</v>
      </c>
      <c r="B49" s="28"/>
      <c r="C49" s="14"/>
      <c r="D49" s="85">
        <v>6</v>
      </c>
      <c r="E49" s="123">
        <v>790204</v>
      </c>
      <c r="F49" s="86">
        <v>67529</v>
      </c>
      <c r="G49" s="116">
        <f t="shared" si="1"/>
        <v>0.91454232071718189</v>
      </c>
      <c r="H49" s="15"/>
    </row>
    <row r="50" spans="1:8" ht="15.75" x14ac:dyDescent="0.25">
      <c r="A50" s="27" t="s">
        <v>42</v>
      </c>
      <c r="B50" s="28"/>
      <c r="C50" s="14"/>
      <c r="D50" s="85">
        <v>17</v>
      </c>
      <c r="E50" s="123">
        <v>453340</v>
      </c>
      <c r="F50" s="86">
        <v>46750.1</v>
      </c>
      <c r="G50" s="116">
        <f t="shared" si="1"/>
        <v>0.8968762959368245</v>
      </c>
      <c r="H50" s="15"/>
    </row>
    <row r="51" spans="1:8" ht="15.75" x14ac:dyDescent="0.25">
      <c r="A51" s="27" t="s">
        <v>43</v>
      </c>
      <c r="B51" s="28"/>
      <c r="C51" s="14"/>
      <c r="D51" s="85"/>
      <c r="E51" s="123"/>
      <c r="F51" s="86"/>
      <c r="G51" s="116"/>
      <c r="H51" s="15"/>
    </row>
    <row r="52" spans="1:8" ht="15.75" x14ac:dyDescent="0.25">
      <c r="A52" s="54" t="s">
        <v>44</v>
      </c>
      <c r="B52" s="28"/>
      <c r="C52" s="14"/>
      <c r="D52" s="85">
        <v>4</v>
      </c>
      <c r="E52" s="123">
        <v>178125</v>
      </c>
      <c r="F52" s="86">
        <v>10675</v>
      </c>
      <c r="G52" s="116">
        <f t="shared" si="1"/>
        <v>0.9400701754385965</v>
      </c>
      <c r="H52" s="15"/>
    </row>
    <row r="53" spans="1:8" ht="15.75" x14ac:dyDescent="0.25">
      <c r="A53" s="55" t="s">
        <v>64</v>
      </c>
      <c r="B53" s="28"/>
      <c r="C53" s="14"/>
      <c r="D53" s="85"/>
      <c r="E53" s="123"/>
      <c r="F53" s="86"/>
      <c r="G53" s="116"/>
      <c r="H53" s="15"/>
    </row>
    <row r="54" spans="1:8" ht="15.75" x14ac:dyDescent="0.25">
      <c r="A54" s="27" t="s">
        <v>109</v>
      </c>
      <c r="B54" s="28"/>
      <c r="C54" s="14"/>
      <c r="D54" s="85">
        <v>1037</v>
      </c>
      <c r="E54" s="123">
        <v>43653245.969999999</v>
      </c>
      <c r="F54" s="86">
        <v>5158673.2300000004</v>
      </c>
      <c r="G54" s="116">
        <f t="shared" si="1"/>
        <v>0.88182612505962976</v>
      </c>
      <c r="H54" s="15"/>
    </row>
    <row r="55" spans="1:8" ht="15.75" x14ac:dyDescent="0.25">
      <c r="A55" s="83" t="s">
        <v>110</v>
      </c>
      <c r="B55" s="30"/>
      <c r="C55" s="14"/>
      <c r="D55" s="85"/>
      <c r="E55" s="86"/>
      <c r="F55" s="86"/>
      <c r="G55" s="116"/>
      <c r="H55" s="15"/>
    </row>
    <row r="56" spans="1:8" ht="15.75" x14ac:dyDescent="0.25">
      <c r="A56" s="56"/>
      <c r="B56" s="30"/>
      <c r="C56" s="14"/>
      <c r="D56" s="85"/>
      <c r="E56" s="86"/>
      <c r="F56" s="86"/>
      <c r="G56" s="116"/>
      <c r="H56" s="15"/>
    </row>
    <row r="57" spans="1:8" x14ac:dyDescent="0.2">
      <c r="A57" s="16" t="s">
        <v>45</v>
      </c>
      <c r="B57" s="30"/>
      <c r="C57" s="14"/>
      <c r="D57" s="89"/>
      <c r="E57" s="108"/>
      <c r="F57" s="86"/>
      <c r="G57" s="117"/>
      <c r="H57" s="15"/>
    </row>
    <row r="58" spans="1:8" x14ac:dyDescent="0.2">
      <c r="A58" s="16" t="s">
        <v>46</v>
      </c>
      <c r="B58" s="28"/>
      <c r="C58" s="14"/>
      <c r="D58" s="89"/>
      <c r="E58" s="108"/>
      <c r="F58" s="86"/>
      <c r="G58" s="117"/>
      <c r="H58" s="15"/>
    </row>
    <row r="59" spans="1:8" x14ac:dyDescent="0.2">
      <c r="A59" s="16" t="s">
        <v>47</v>
      </c>
      <c r="B59" s="28"/>
      <c r="C59" s="14"/>
      <c r="D59" s="89"/>
      <c r="E59" s="107"/>
      <c r="F59" s="86">
        <v>100</v>
      </c>
      <c r="G59" s="117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117"/>
      <c r="H60" s="15"/>
    </row>
    <row r="61" spans="1:8" ht="15.75" x14ac:dyDescent="0.25">
      <c r="A61" s="32"/>
      <c r="B61" s="18"/>
      <c r="C61" s="14"/>
      <c r="D61" s="89"/>
      <c r="E61" s="92"/>
      <c r="F61" s="92"/>
      <c r="G61" s="117"/>
      <c r="H61" s="2"/>
    </row>
    <row r="62" spans="1:8" ht="15.75" x14ac:dyDescent="0.25">
      <c r="A62" s="20" t="s">
        <v>48</v>
      </c>
      <c r="B62" s="20"/>
      <c r="C62" s="21"/>
      <c r="D62" s="93">
        <f>SUM(D44:D58)</f>
        <v>1344</v>
      </c>
      <c r="E62" s="94">
        <f>SUM(E44:E61)</f>
        <v>62451920.469999999</v>
      </c>
      <c r="F62" s="94">
        <f>SUM(F44:F61)</f>
        <v>6268399.540000001</v>
      </c>
      <c r="G62" s="122">
        <f>1-(+F62/E62)</f>
        <v>0.89962839424592</v>
      </c>
      <c r="H62" s="2"/>
    </row>
    <row r="63" spans="1:8" x14ac:dyDescent="0.2">
      <c r="A63" s="33"/>
      <c r="B63" s="33"/>
      <c r="C63" s="33"/>
      <c r="D63" s="103"/>
      <c r="E63" s="104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7271233.6100000013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E53" sqref="E5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111"/>
      <c r="F9" s="86"/>
      <c r="G9" s="116"/>
      <c r="H9" s="15"/>
    </row>
    <row r="10" spans="1:8" ht="15.75" x14ac:dyDescent="0.25">
      <c r="A10" s="105" t="s">
        <v>11</v>
      </c>
      <c r="B10" s="13"/>
      <c r="C10" s="14"/>
      <c r="D10" s="85">
        <v>3</v>
      </c>
      <c r="E10" s="111">
        <v>210846</v>
      </c>
      <c r="F10" s="86">
        <v>48983.5</v>
      </c>
      <c r="G10" s="116">
        <f>F10/E10</f>
        <v>0.23231884882805459</v>
      </c>
      <c r="H10" s="15"/>
    </row>
    <row r="11" spans="1:8" ht="15.75" x14ac:dyDescent="0.25">
      <c r="A11" s="105" t="s">
        <v>79</v>
      </c>
      <c r="B11" s="13"/>
      <c r="C11" s="14"/>
      <c r="D11" s="85"/>
      <c r="E11" s="111"/>
      <c r="F11" s="86"/>
      <c r="G11" s="116"/>
      <c r="H11" s="15"/>
    </row>
    <row r="12" spans="1:8" ht="15.75" x14ac:dyDescent="0.25">
      <c r="A12" s="105" t="s">
        <v>25</v>
      </c>
      <c r="B12" s="13"/>
      <c r="C12" s="14"/>
      <c r="D12" s="85"/>
      <c r="E12" s="111"/>
      <c r="F12" s="86"/>
      <c r="G12" s="116"/>
      <c r="H12" s="15"/>
    </row>
    <row r="13" spans="1:8" ht="15.75" x14ac:dyDescent="0.25">
      <c r="A13" s="105" t="s">
        <v>80</v>
      </c>
      <c r="B13" s="13"/>
      <c r="C13" s="14"/>
      <c r="D13" s="85">
        <v>9</v>
      </c>
      <c r="E13" s="111">
        <v>654507</v>
      </c>
      <c r="F13" s="86">
        <v>127239.5</v>
      </c>
      <c r="G13" s="116">
        <f t="shared" ref="G13:G18" si="0">F13/E13</f>
        <v>0.19440510185528956</v>
      </c>
      <c r="H13" s="15"/>
    </row>
    <row r="14" spans="1:8" ht="15.75" x14ac:dyDescent="0.25">
      <c r="A14" s="105" t="s">
        <v>135</v>
      </c>
      <c r="B14" s="13"/>
      <c r="C14" s="14"/>
      <c r="D14" s="85"/>
      <c r="E14" s="111"/>
      <c r="F14" s="86"/>
      <c r="G14" s="116"/>
      <c r="H14" s="15"/>
    </row>
    <row r="15" spans="1:8" ht="15.75" x14ac:dyDescent="0.25">
      <c r="A15" s="105" t="s">
        <v>124</v>
      </c>
      <c r="B15" s="13"/>
      <c r="C15" s="14"/>
      <c r="D15" s="85">
        <v>1</v>
      </c>
      <c r="E15" s="111">
        <v>70111</v>
      </c>
      <c r="F15" s="86">
        <v>25277</v>
      </c>
      <c r="G15" s="116">
        <f t="shared" si="0"/>
        <v>0.36052830511617295</v>
      </c>
      <c r="H15" s="15"/>
    </row>
    <row r="16" spans="1:8" ht="15.75" x14ac:dyDescent="0.25">
      <c r="A16" s="105" t="s">
        <v>133</v>
      </c>
      <c r="B16" s="13"/>
      <c r="C16" s="14"/>
      <c r="D16" s="85"/>
      <c r="E16" s="111"/>
      <c r="F16" s="86"/>
      <c r="G16" s="116"/>
      <c r="H16" s="15"/>
    </row>
    <row r="17" spans="1:8" ht="15.75" x14ac:dyDescent="0.25">
      <c r="A17" s="105" t="s">
        <v>59</v>
      </c>
      <c r="B17" s="13"/>
      <c r="C17" s="14"/>
      <c r="D17" s="85"/>
      <c r="E17" s="111"/>
      <c r="F17" s="86"/>
      <c r="G17" s="116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111">
        <v>257118</v>
      </c>
      <c r="F18" s="86">
        <v>104591</v>
      </c>
      <c r="G18" s="116">
        <f t="shared" si="0"/>
        <v>0.40678210004744902</v>
      </c>
      <c r="H18" s="15"/>
    </row>
    <row r="19" spans="1:8" ht="15.75" x14ac:dyDescent="0.25">
      <c r="A19" s="105" t="s">
        <v>15</v>
      </c>
      <c r="B19" s="13"/>
      <c r="C19" s="14"/>
      <c r="D19" s="85"/>
      <c r="E19" s="111"/>
      <c r="F19" s="86"/>
      <c r="G19" s="116"/>
      <c r="H19" s="15"/>
    </row>
    <row r="20" spans="1:8" ht="15.75" x14ac:dyDescent="0.25">
      <c r="A20" s="82" t="s">
        <v>141</v>
      </c>
      <c r="B20" s="13"/>
      <c r="C20" s="14"/>
      <c r="D20" s="85"/>
      <c r="E20" s="111"/>
      <c r="F20" s="86"/>
      <c r="G20" s="116"/>
      <c r="H20" s="15"/>
    </row>
    <row r="21" spans="1:8" ht="15.75" x14ac:dyDescent="0.25">
      <c r="A21" s="105" t="s">
        <v>81</v>
      </c>
      <c r="B21" s="13"/>
      <c r="C21" s="14"/>
      <c r="D21" s="85"/>
      <c r="E21" s="111"/>
      <c r="F21" s="86"/>
      <c r="G21" s="116"/>
      <c r="H21" s="15"/>
    </row>
    <row r="22" spans="1:8" ht="15.75" x14ac:dyDescent="0.25">
      <c r="A22" s="105" t="s">
        <v>108</v>
      </c>
      <c r="B22" s="13"/>
      <c r="C22" s="14"/>
      <c r="D22" s="85">
        <v>1</v>
      </c>
      <c r="E22" s="111">
        <v>17410</v>
      </c>
      <c r="F22" s="86">
        <v>1487</v>
      </c>
      <c r="G22" s="116">
        <f>F22/E22</f>
        <v>8.5410683515221131E-2</v>
      </c>
      <c r="H22" s="15"/>
    </row>
    <row r="23" spans="1:8" ht="15.75" x14ac:dyDescent="0.25">
      <c r="A23" s="105" t="s">
        <v>77</v>
      </c>
      <c r="B23" s="13"/>
      <c r="C23" s="14"/>
      <c r="D23" s="85">
        <v>1</v>
      </c>
      <c r="E23" s="111">
        <v>18792.5</v>
      </c>
      <c r="F23" s="86">
        <v>8312</v>
      </c>
      <c r="G23" s="116">
        <f>F23/E23</f>
        <v>0.44230411068245312</v>
      </c>
      <c r="H23" s="15"/>
    </row>
    <row r="24" spans="1:8" ht="15.75" x14ac:dyDescent="0.25">
      <c r="A24" s="105" t="s">
        <v>82</v>
      </c>
      <c r="B24" s="13"/>
      <c r="C24" s="14"/>
      <c r="D24" s="85"/>
      <c r="E24" s="111"/>
      <c r="F24" s="86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1</v>
      </c>
      <c r="E25" s="111">
        <v>16577</v>
      </c>
      <c r="F25" s="86">
        <v>1204</v>
      </c>
      <c r="G25" s="116">
        <f>F25/E25</f>
        <v>7.2630753453580263E-2</v>
      </c>
      <c r="H25" s="15"/>
    </row>
    <row r="26" spans="1:8" ht="15.75" x14ac:dyDescent="0.25">
      <c r="A26" s="106" t="s">
        <v>21</v>
      </c>
      <c r="B26" s="13"/>
      <c r="C26" s="14"/>
      <c r="D26" s="85"/>
      <c r="E26" s="111"/>
      <c r="F26" s="86"/>
      <c r="G26" s="116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.75" x14ac:dyDescent="0.25">
      <c r="A29" s="82" t="s">
        <v>24</v>
      </c>
      <c r="B29" s="13"/>
      <c r="C29" s="14"/>
      <c r="D29" s="85"/>
      <c r="E29" s="86"/>
      <c r="F29" s="86"/>
      <c r="G29" s="116"/>
      <c r="H29" s="15"/>
    </row>
    <row r="30" spans="1:8" ht="15.75" x14ac:dyDescent="0.25">
      <c r="A30" s="82" t="s">
        <v>116</v>
      </c>
      <c r="B30" s="13"/>
      <c r="C30" s="14"/>
      <c r="D30" s="85">
        <v>1</v>
      </c>
      <c r="E30" s="86">
        <v>118682</v>
      </c>
      <c r="F30" s="86">
        <v>41939</v>
      </c>
      <c r="G30" s="116">
        <f>F30/E30</f>
        <v>0.35337287878532547</v>
      </c>
      <c r="H30" s="15"/>
    </row>
    <row r="31" spans="1:8" ht="15.75" x14ac:dyDescent="0.25">
      <c r="A31" s="82" t="s">
        <v>83</v>
      </c>
      <c r="B31" s="13"/>
      <c r="C31" s="14"/>
      <c r="D31" s="85"/>
      <c r="E31" s="86"/>
      <c r="F31" s="86"/>
      <c r="G31" s="116"/>
      <c r="H31" s="15"/>
    </row>
    <row r="32" spans="1:8" ht="15.75" x14ac:dyDescent="0.25">
      <c r="A32" s="82" t="s">
        <v>149</v>
      </c>
      <c r="B32" s="13"/>
      <c r="C32" s="14"/>
      <c r="D32" s="85">
        <v>1</v>
      </c>
      <c r="E32" s="86">
        <v>24794</v>
      </c>
      <c r="F32" s="86">
        <v>8234</v>
      </c>
      <c r="G32" s="116">
        <f>F32/E32</f>
        <v>0.33209647495361783</v>
      </c>
      <c r="H32" s="15"/>
    </row>
    <row r="33" spans="1:8" ht="15.75" x14ac:dyDescent="0.25">
      <c r="A33" s="82" t="s">
        <v>27</v>
      </c>
      <c r="B33" s="13"/>
      <c r="C33" s="14"/>
      <c r="D33" s="85"/>
      <c r="E33" s="86"/>
      <c r="F33" s="86"/>
      <c r="G33" s="116"/>
      <c r="H33" s="15"/>
    </row>
    <row r="34" spans="1:8" ht="15.75" x14ac:dyDescent="0.25">
      <c r="A34" s="82" t="s">
        <v>84</v>
      </c>
      <c r="B34" s="13"/>
      <c r="C34" s="14"/>
      <c r="D34" s="85">
        <v>2</v>
      </c>
      <c r="E34" s="86">
        <v>200794</v>
      </c>
      <c r="F34" s="86">
        <v>41229.5</v>
      </c>
      <c r="G34" s="116">
        <f>F34/E34</f>
        <v>0.20533233064733009</v>
      </c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x14ac:dyDescent="0.2">
      <c r="A36" s="16" t="s">
        <v>47</v>
      </c>
      <c r="B36" s="13"/>
      <c r="C36" s="14"/>
      <c r="D36" s="89"/>
      <c r="E36" s="107"/>
      <c r="F36" s="86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21</v>
      </c>
      <c r="E39" s="94">
        <f>SUM(E9:E38)</f>
        <v>1589631.5</v>
      </c>
      <c r="F39" s="94">
        <f>SUM(F9:F38)</f>
        <v>408496.5</v>
      </c>
      <c r="G39" s="118">
        <f>F39/E39</f>
        <v>0.25697559465825887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120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21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19</v>
      </c>
      <c r="E44" s="86">
        <v>1779722.15</v>
      </c>
      <c r="F44" s="86">
        <v>52447.09</v>
      </c>
      <c r="G44" s="116">
        <f>1-(+F44/E44)</f>
        <v>0.97053074267800732</v>
      </c>
      <c r="H44" s="15"/>
    </row>
    <row r="45" spans="1:8" ht="15.75" x14ac:dyDescent="0.25">
      <c r="A45" s="27" t="s">
        <v>37</v>
      </c>
      <c r="B45" s="28"/>
      <c r="C45" s="14"/>
      <c r="D45" s="85"/>
      <c r="E45" s="86"/>
      <c r="F45" s="86"/>
      <c r="G45" s="116"/>
      <c r="H45" s="15"/>
    </row>
    <row r="46" spans="1:8" ht="15.75" x14ac:dyDescent="0.25">
      <c r="A46" s="27" t="s">
        <v>38</v>
      </c>
      <c r="B46" s="28"/>
      <c r="C46" s="14"/>
      <c r="D46" s="85">
        <v>120</v>
      </c>
      <c r="E46" s="86">
        <v>3636528.75</v>
      </c>
      <c r="F46" s="86">
        <v>287363.82</v>
      </c>
      <c r="G46" s="116">
        <f t="shared" ref="G46:G52" si="1">1-(+F46/E46)</f>
        <v>0.92097853756827852</v>
      </c>
      <c r="H46" s="15"/>
    </row>
    <row r="47" spans="1:8" ht="15.75" x14ac:dyDescent="0.25">
      <c r="A47" s="27" t="s">
        <v>39</v>
      </c>
      <c r="B47" s="28"/>
      <c r="C47" s="14"/>
      <c r="D47" s="85">
        <v>32</v>
      </c>
      <c r="E47" s="86">
        <v>1228679.5</v>
      </c>
      <c r="F47" s="86">
        <v>72536.75</v>
      </c>
      <c r="G47" s="116">
        <f t="shared" si="1"/>
        <v>0.94096365244150326</v>
      </c>
      <c r="H47" s="15"/>
    </row>
    <row r="48" spans="1:8" ht="15.75" x14ac:dyDescent="0.25">
      <c r="A48" s="27" t="s">
        <v>40</v>
      </c>
      <c r="B48" s="28"/>
      <c r="C48" s="14"/>
      <c r="D48" s="85">
        <v>87</v>
      </c>
      <c r="E48" s="86">
        <v>4200745</v>
      </c>
      <c r="F48" s="86">
        <v>320181.98</v>
      </c>
      <c r="G48" s="116">
        <f t="shared" si="1"/>
        <v>0.9237797152647923</v>
      </c>
      <c r="H48" s="15"/>
    </row>
    <row r="49" spans="1:8" ht="15.75" x14ac:dyDescent="0.25">
      <c r="A49" s="27" t="s">
        <v>41</v>
      </c>
      <c r="B49" s="28"/>
      <c r="C49" s="14"/>
      <c r="D49" s="85">
        <v>6</v>
      </c>
      <c r="E49" s="86">
        <v>606980</v>
      </c>
      <c r="F49" s="86">
        <v>29425</v>
      </c>
      <c r="G49" s="116">
        <f t="shared" si="1"/>
        <v>0.9515222906850308</v>
      </c>
      <c r="H49" s="15"/>
    </row>
    <row r="50" spans="1:8" ht="15.75" x14ac:dyDescent="0.25">
      <c r="A50" s="27" t="s">
        <v>42</v>
      </c>
      <c r="B50" s="28"/>
      <c r="C50" s="14"/>
      <c r="D50" s="85">
        <v>6</v>
      </c>
      <c r="E50" s="86">
        <v>552685</v>
      </c>
      <c r="F50" s="86">
        <v>55630</v>
      </c>
      <c r="G50" s="116">
        <f t="shared" si="1"/>
        <v>0.89934592037055461</v>
      </c>
      <c r="H50" s="15"/>
    </row>
    <row r="51" spans="1:8" ht="15.75" x14ac:dyDescent="0.25">
      <c r="A51" s="27" t="s">
        <v>43</v>
      </c>
      <c r="B51" s="28"/>
      <c r="C51" s="14"/>
      <c r="D51" s="85">
        <v>1</v>
      </c>
      <c r="E51" s="86">
        <v>80810</v>
      </c>
      <c r="F51" s="86">
        <v>-3050</v>
      </c>
      <c r="G51" s="116">
        <f t="shared" si="1"/>
        <v>1.0377428536072268</v>
      </c>
      <c r="H51" s="15"/>
    </row>
    <row r="52" spans="1:8" ht="15.75" x14ac:dyDescent="0.25">
      <c r="A52" s="54" t="s">
        <v>44</v>
      </c>
      <c r="B52" s="28"/>
      <c r="C52" s="14"/>
      <c r="D52" s="85">
        <v>1</v>
      </c>
      <c r="E52" s="86">
        <v>226025</v>
      </c>
      <c r="F52" s="86">
        <v>20275</v>
      </c>
      <c r="G52" s="116">
        <f t="shared" si="1"/>
        <v>0.91029753345868825</v>
      </c>
      <c r="H52" s="15"/>
    </row>
    <row r="53" spans="1:8" ht="15.75" x14ac:dyDescent="0.25">
      <c r="A53" s="55" t="s">
        <v>64</v>
      </c>
      <c r="B53" s="28"/>
      <c r="C53" s="14"/>
      <c r="D53" s="85"/>
      <c r="E53" s="86"/>
      <c r="F53" s="86"/>
      <c r="G53" s="116"/>
      <c r="H53" s="15"/>
    </row>
    <row r="54" spans="1:8" ht="15.75" x14ac:dyDescent="0.25">
      <c r="A54" s="27" t="s">
        <v>109</v>
      </c>
      <c r="B54" s="28"/>
      <c r="C54" s="14"/>
      <c r="D54" s="85">
        <v>589</v>
      </c>
      <c r="E54" s="86">
        <v>18813409.289999999</v>
      </c>
      <c r="F54" s="86">
        <v>2300765.7599999998</v>
      </c>
      <c r="G54" s="116">
        <f>1-(+F54/E54)</f>
        <v>0.87770606993475986</v>
      </c>
      <c r="H54" s="15"/>
    </row>
    <row r="55" spans="1:8" ht="15.75" x14ac:dyDescent="0.25">
      <c r="A55" s="83" t="s">
        <v>110</v>
      </c>
      <c r="B55" s="30"/>
      <c r="C55" s="14"/>
      <c r="D55" s="85"/>
      <c r="E55" s="86"/>
      <c r="F55" s="86"/>
      <c r="G55" s="116"/>
      <c r="H55" s="15"/>
    </row>
    <row r="56" spans="1:8" x14ac:dyDescent="0.2">
      <c r="A56" s="16" t="s">
        <v>45</v>
      </c>
      <c r="B56" s="30"/>
      <c r="C56" s="14"/>
      <c r="D56" s="89"/>
      <c r="E56" s="108"/>
      <c r="F56" s="86"/>
      <c r="G56" s="117"/>
      <c r="H56" s="15"/>
    </row>
    <row r="57" spans="1:8" x14ac:dyDescent="0.2">
      <c r="A57" s="16" t="s">
        <v>46</v>
      </c>
      <c r="B57" s="28"/>
      <c r="C57" s="14"/>
      <c r="D57" s="89"/>
      <c r="E57" s="108"/>
      <c r="F57" s="86"/>
      <c r="G57" s="117"/>
      <c r="H57" s="15"/>
    </row>
    <row r="58" spans="1:8" x14ac:dyDescent="0.2">
      <c r="A58" s="16" t="s">
        <v>47</v>
      </c>
      <c r="B58" s="28"/>
      <c r="C58" s="14"/>
      <c r="D58" s="89"/>
      <c r="E58" s="107"/>
      <c r="F58" s="86"/>
      <c r="G58" s="117"/>
      <c r="H58" s="15"/>
    </row>
    <row r="59" spans="1:8" x14ac:dyDescent="0.2">
      <c r="A59" s="16" t="s">
        <v>30</v>
      </c>
      <c r="B59" s="28"/>
      <c r="C59" s="21"/>
      <c r="D59" s="89"/>
      <c r="E59" s="107"/>
      <c r="F59" s="86"/>
      <c r="G59" s="117"/>
      <c r="H59" s="15"/>
    </row>
    <row r="60" spans="1:8" ht="15.75" x14ac:dyDescent="0.25">
      <c r="A60" s="32"/>
      <c r="B60" s="18"/>
      <c r="C60" s="33"/>
      <c r="D60" s="89"/>
      <c r="E60" s="92"/>
      <c r="F60" s="92"/>
      <c r="G60" s="117"/>
      <c r="H60" s="2"/>
    </row>
    <row r="61" spans="1:8" ht="18" x14ac:dyDescent="0.25">
      <c r="A61" s="20" t="s">
        <v>48</v>
      </c>
      <c r="B61" s="20"/>
      <c r="C61" s="36"/>
      <c r="D61" s="93">
        <f>SUM(D44:D57)</f>
        <v>861</v>
      </c>
      <c r="E61" s="94">
        <f>SUM(E44:E60)</f>
        <v>31125584.689999998</v>
      </c>
      <c r="F61" s="94">
        <f>SUM(F44:F60)</f>
        <v>3135575.4</v>
      </c>
      <c r="G61" s="122">
        <f>1-(+F61/E61)</f>
        <v>0.89926051410024133</v>
      </c>
      <c r="H61" s="2"/>
    </row>
    <row r="62" spans="1:8" ht="18" x14ac:dyDescent="0.25">
      <c r="A62" s="38"/>
      <c r="B62" s="39"/>
      <c r="C62" s="39"/>
      <c r="D62" s="103"/>
      <c r="E62" s="104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3544071.9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75</v>
      </c>
      <c r="B11" s="13"/>
      <c r="C11" s="14"/>
      <c r="D11" s="85"/>
      <c r="E11" s="86"/>
      <c r="F11" s="86"/>
      <c r="G11" s="87"/>
      <c r="H11" s="15"/>
    </row>
    <row r="12" spans="1:8" ht="15.75" x14ac:dyDescent="0.2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x14ac:dyDescent="0.25">
      <c r="A13" s="105" t="s">
        <v>127</v>
      </c>
      <c r="B13" s="13"/>
      <c r="C13" s="14"/>
      <c r="D13" s="85"/>
      <c r="E13" s="86"/>
      <c r="F13" s="86"/>
      <c r="G13" s="87"/>
      <c r="H13" s="15"/>
    </row>
    <row r="14" spans="1:8" ht="15.75" x14ac:dyDescent="0.25">
      <c r="A14" s="105" t="s">
        <v>107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61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76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25</v>
      </c>
      <c r="B17" s="13"/>
      <c r="C17" s="14"/>
      <c r="D17" s="85">
        <v>1</v>
      </c>
      <c r="E17" s="86">
        <v>63707</v>
      </c>
      <c r="F17" s="86">
        <v>27747.5</v>
      </c>
      <c r="G17" s="87">
        <f>F17/E17</f>
        <v>0.43554868381810474</v>
      </c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86">
        <v>151013</v>
      </c>
      <c r="F18" s="86">
        <v>31995</v>
      </c>
      <c r="G18" s="87">
        <f>F18/E18</f>
        <v>0.2118691768258362</v>
      </c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x14ac:dyDescent="0.25">
      <c r="A21" s="105" t="s">
        <v>77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144</v>
      </c>
      <c r="B22" s="13"/>
      <c r="C22" s="14"/>
      <c r="D22" s="85"/>
      <c r="E22" s="86"/>
      <c r="F22" s="86"/>
      <c r="G22" s="87"/>
      <c r="H22" s="15"/>
    </row>
    <row r="23" spans="1:8" ht="15.75" x14ac:dyDescent="0.2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x14ac:dyDescent="0.2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/>
      <c r="E29" s="86"/>
      <c r="F29" s="86"/>
      <c r="G29" s="87"/>
      <c r="H29" s="15"/>
    </row>
    <row r="30" spans="1:8" ht="15.75" x14ac:dyDescent="0.25">
      <c r="A30" s="82" t="s">
        <v>123</v>
      </c>
      <c r="B30" s="13"/>
      <c r="C30" s="14"/>
      <c r="D30" s="85"/>
      <c r="E30" s="86"/>
      <c r="F30" s="86"/>
      <c r="G30" s="87"/>
      <c r="H30" s="15"/>
    </row>
    <row r="31" spans="1:8" ht="15.75" x14ac:dyDescent="0.25">
      <c r="A31" s="82" t="s">
        <v>27</v>
      </c>
      <c r="B31" s="13"/>
      <c r="C31" s="14"/>
      <c r="D31" s="85">
        <v>1</v>
      </c>
      <c r="E31" s="86">
        <v>26347</v>
      </c>
      <c r="F31" s="86">
        <v>11906</v>
      </c>
      <c r="G31" s="87">
        <f>F31/E31</f>
        <v>0.45189205602155841</v>
      </c>
      <c r="H31" s="15"/>
    </row>
    <row r="32" spans="1:8" ht="15.75" x14ac:dyDescent="0.25">
      <c r="A32" s="82" t="s">
        <v>57</v>
      </c>
      <c r="B32" s="13"/>
      <c r="C32" s="14"/>
      <c r="D32" s="85"/>
      <c r="E32" s="86"/>
      <c r="F32" s="86"/>
      <c r="G32" s="87"/>
      <c r="H32" s="15"/>
    </row>
    <row r="33" spans="1:8" ht="15.75" x14ac:dyDescent="0.25">
      <c r="A33" s="82" t="s">
        <v>131</v>
      </c>
      <c r="B33" s="13"/>
      <c r="C33" s="14"/>
      <c r="D33" s="85">
        <v>4</v>
      </c>
      <c r="E33" s="86">
        <v>196175</v>
      </c>
      <c r="F33" s="86">
        <v>62334</v>
      </c>
      <c r="G33" s="87">
        <f>F33/E33</f>
        <v>0.31774690964699887</v>
      </c>
      <c r="H33" s="15"/>
    </row>
    <row r="34" spans="1:8" ht="15.75" x14ac:dyDescent="0.25">
      <c r="A34" s="82" t="s">
        <v>147</v>
      </c>
      <c r="B34" s="13"/>
      <c r="C34" s="14"/>
      <c r="D34" s="85">
        <v>1</v>
      </c>
      <c r="E34" s="86">
        <v>6215</v>
      </c>
      <c r="F34" s="86">
        <v>3258</v>
      </c>
      <c r="G34" s="87">
        <f>F34/E34</f>
        <v>0.52421560740144812</v>
      </c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x14ac:dyDescent="0.2">
      <c r="A36" s="16" t="s">
        <v>47</v>
      </c>
      <c r="B36" s="13"/>
      <c r="C36" s="14"/>
      <c r="D36" s="89"/>
      <c r="E36" s="107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8</v>
      </c>
      <c r="E39" s="94">
        <f>SUM(E9:E38)</f>
        <v>443457</v>
      </c>
      <c r="F39" s="94">
        <f>SUM(F9:F38)</f>
        <v>137240.5</v>
      </c>
      <c r="G39" s="95">
        <f>F39/E39</f>
        <v>0.30947870932243715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37</v>
      </c>
      <c r="E44" s="86">
        <v>1482836.4</v>
      </c>
      <c r="F44" s="86">
        <v>82466.66</v>
      </c>
      <c r="G44" s="87">
        <f>1-(+F44/E44)</f>
        <v>0.94438586751714482</v>
      </c>
      <c r="H44" s="15"/>
    </row>
    <row r="45" spans="1:8" ht="15.75" x14ac:dyDescent="0.2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.75" x14ac:dyDescent="0.25">
      <c r="A46" s="27" t="s">
        <v>38</v>
      </c>
      <c r="B46" s="28"/>
      <c r="C46" s="14"/>
      <c r="D46" s="85">
        <v>48</v>
      </c>
      <c r="E46" s="86">
        <v>1359987.25</v>
      </c>
      <c r="F46" s="86">
        <v>131737.67000000001</v>
      </c>
      <c r="G46" s="87">
        <f>1-(+F46/E46)</f>
        <v>0.9031331580498273</v>
      </c>
      <c r="H46" s="15"/>
    </row>
    <row r="47" spans="1:8" ht="15.75" x14ac:dyDescent="0.25">
      <c r="A47" s="27" t="s">
        <v>39</v>
      </c>
      <c r="B47" s="28"/>
      <c r="C47" s="14"/>
      <c r="D47" s="85"/>
      <c r="E47" s="86"/>
      <c r="F47" s="86"/>
      <c r="G47" s="87"/>
      <c r="H47" s="15"/>
    </row>
    <row r="48" spans="1:8" ht="15.75" x14ac:dyDescent="0.25">
      <c r="A48" s="27" t="s">
        <v>40</v>
      </c>
      <c r="B48" s="28"/>
      <c r="C48" s="14"/>
      <c r="D48" s="85">
        <v>32</v>
      </c>
      <c r="E48" s="86">
        <v>1661528.84</v>
      </c>
      <c r="F48" s="86">
        <v>147760.43</v>
      </c>
      <c r="G48" s="87">
        <f>1-(+F48/E48)</f>
        <v>0.91106959660116404</v>
      </c>
      <c r="H48" s="15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42</v>
      </c>
      <c r="B50" s="28"/>
      <c r="C50" s="14"/>
      <c r="D50" s="85">
        <v>3</v>
      </c>
      <c r="E50" s="86">
        <v>120315</v>
      </c>
      <c r="F50" s="86">
        <v>13430</v>
      </c>
      <c r="G50" s="87">
        <f>1-(+F50/E50)</f>
        <v>0.8883763454265885</v>
      </c>
      <c r="H50" s="15"/>
    </row>
    <row r="51" spans="1:8" ht="15.75" x14ac:dyDescent="0.2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7" t="s">
        <v>65</v>
      </c>
      <c r="B53" s="30"/>
      <c r="C53" s="14"/>
      <c r="D53" s="124">
        <v>313</v>
      </c>
      <c r="E53" s="125">
        <v>12910815.24</v>
      </c>
      <c r="F53" s="125">
        <v>1610319.25</v>
      </c>
      <c r="G53" s="87">
        <f>1-(+F53/E53)</f>
        <v>0.87527361982449059</v>
      </c>
      <c r="H53" s="15"/>
    </row>
    <row r="54" spans="1:8" ht="15.75" x14ac:dyDescent="0.25">
      <c r="A54" s="27" t="s">
        <v>66</v>
      </c>
      <c r="B54" s="30"/>
      <c r="C54" s="14"/>
      <c r="D54" s="85"/>
      <c r="E54" s="86"/>
      <c r="F54" s="86"/>
      <c r="G54" s="87"/>
      <c r="H54" s="15"/>
    </row>
    <row r="55" spans="1:8" x14ac:dyDescent="0.2">
      <c r="A55" s="16" t="s">
        <v>45</v>
      </c>
      <c r="B55" s="30"/>
      <c r="C55" s="14"/>
      <c r="D55" s="89"/>
      <c r="E55" s="108"/>
      <c r="F55" s="86"/>
      <c r="G55" s="91"/>
      <c r="H55" s="15"/>
    </row>
    <row r="56" spans="1:8" x14ac:dyDescent="0.2">
      <c r="A56" s="16" t="s">
        <v>46</v>
      </c>
      <c r="B56" s="28"/>
      <c r="C56" s="14"/>
      <c r="D56" s="89"/>
      <c r="E56" s="108"/>
      <c r="F56" s="86"/>
      <c r="G56" s="91"/>
      <c r="H56" s="15"/>
    </row>
    <row r="57" spans="1:8" x14ac:dyDescent="0.2">
      <c r="A57" s="16" t="s">
        <v>47</v>
      </c>
      <c r="B57" s="28"/>
      <c r="C57" s="14"/>
      <c r="D57" s="89"/>
      <c r="E57" s="107"/>
      <c r="F57" s="86"/>
      <c r="G57" s="91"/>
      <c r="H57" s="15"/>
    </row>
    <row r="58" spans="1:8" x14ac:dyDescent="0.2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x14ac:dyDescent="0.25">
      <c r="A59" s="32"/>
      <c r="B59" s="18"/>
      <c r="C59" s="14"/>
      <c r="D59" s="89"/>
      <c r="E59" s="109"/>
      <c r="F59" s="92"/>
      <c r="G59" s="91"/>
      <c r="H59" s="15"/>
    </row>
    <row r="60" spans="1:8" ht="15.75" x14ac:dyDescent="0.25">
      <c r="A60" s="20" t="s">
        <v>48</v>
      </c>
      <c r="B60" s="20"/>
      <c r="C60" s="21"/>
      <c r="D60" s="93">
        <f>SUM(D44:D56)</f>
        <v>433</v>
      </c>
      <c r="E60" s="94">
        <f>SUM(E44:E59)</f>
        <v>17535482.73</v>
      </c>
      <c r="F60" s="94">
        <f>SUM(F44:F59)</f>
        <v>1985714.01</v>
      </c>
      <c r="G60" s="95">
        <f>1-(F60/E60)</f>
        <v>0.88676023120807468</v>
      </c>
      <c r="H60" s="15"/>
    </row>
    <row r="61" spans="1:8" x14ac:dyDescent="0.2">
      <c r="A61" s="33"/>
      <c r="B61" s="33"/>
      <c r="C61" s="50"/>
      <c r="D61" s="110"/>
      <c r="E61" s="104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2122954.5099999998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MARCH 2020</v>
      </c>
      <c r="B3" s="21"/>
      <c r="C3" s="21"/>
      <c r="D3" s="21"/>
      <c r="E3" s="21"/>
      <c r="F3" s="21"/>
      <c r="G3" s="21"/>
      <c r="H3" s="21"/>
    </row>
    <row r="4" spans="1:8" x14ac:dyDescent="0.2">
      <c r="A4" s="72"/>
      <c r="B4" s="72"/>
      <c r="C4" s="72"/>
      <c r="D4" s="72"/>
      <c r="E4" s="72"/>
      <c r="F4" s="5"/>
      <c r="G4" s="5"/>
      <c r="H4" s="21"/>
    </row>
    <row r="5" spans="1:8" ht="23.25" x14ac:dyDescent="0.35">
      <c r="A5" s="21"/>
      <c r="B5" s="72"/>
      <c r="C5" s="72"/>
      <c r="D5" s="73" t="s">
        <v>102</v>
      </c>
      <c r="E5" s="74"/>
      <c r="F5" s="8"/>
      <c r="G5" s="5"/>
      <c r="H5" s="75"/>
    </row>
    <row r="6" spans="1:8" ht="18" x14ac:dyDescent="0.25">
      <c r="A6" s="23" t="s">
        <v>3</v>
      </c>
      <c r="B6" s="72"/>
      <c r="C6" s="72"/>
      <c r="D6" s="72"/>
      <c r="E6" s="72"/>
      <c r="F6" s="5"/>
      <c r="G6" s="5"/>
      <c r="H6" s="75"/>
    </row>
    <row r="7" spans="1:8" ht="15.75" x14ac:dyDescent="0.25">
      <c r="A7" s="76"/>
      <c r="B7" s="76"/>
      <c r="C7" s="76"/>
      <c r="D7" s="76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6"/>
      <c r="B8" s="76"/>
      <c r="C8" s="76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78"/>
    </row>
    <row r="10" spans="1:8" ht="15.75" x14ac:dyDescent="0.25">
      <c r="A10" s="105" t="s">
        <v>11</v>
      </c>
      <c r="B10" s="13"/>
      <c r="C10" s="14"/>
      <c r="D10" s="85">
        <v>1</v>
      </c>
      <c r="E10" s="86">
        <v>9670</v>
      </c>
      <c r="F10" s="86">
        <v>-2580</v>
      </c>
      <c r="G10" s="87">
        <f>F10/E10</f>
        <v>-0.26680455015511895</v>
      </c>
      <c r="H10" s="78"/>
    </row>
    <row r="11" spans="1:8" ht="15.75" x14ac:dyDescent="0.25">
      <c r="A11" s="105" t="s">
        <v>56</v>
      </c>
      <c r="B11" s="13"/>
      <c r="C11" s="14"/>
      <c r="D11" s="85"/>
      <c r="E11" s="86"/>
      <c r="F11" s="86"/>
      <c r="G11" s="87"/>
      <c r="H11" s="78"/>
    </row>
    <row r="12" spans="1:8" ht="15.75" x14ac:dyDescent="0.25">
      <c r="A12" s="105" t="s">
        <v>69</v>
      </c>
      <c r="B12" s="13"/>
      <c r="C12" s="14"/>
      <c r="D12" s="85"/>
      <c r="E12" s="86"/>
      <c r="F12" s="86"/>
      <c r="G12" s="87"/>
      <c r="H12" s="78"/>
    </row>
    <row r="13" spans="1:8" ht="15.75" x14ac:dyDescent="0.25">
      <c r="A13" s="105" t="s">
        <v>13</v>
      </c>
      <c r="B13" s="13"/>
      <c r="C13" s="14"/>
      <c r="D13" s="85"/>
      <c r="E13" s="86"/>
      <c r="F13" s="86"/>
      <c r="G13" s="87"/>
      <c r="H13" s="78"/>
    </row>
    <row r="14" spans="1:8" ht="15.75" x14ac:dyDescent="0.25">
      <c r="A14" s="105" t="s">
        <v>71</v>
      </c>
      <c r="B14" s="13"/>
      <c r="C14" s="14"/>
      <c r="D14" s="85"/>
      <c r="E14" s="86"/>
      <c r="F14" s="86"/>
      <c r="G14" s="87"/>
      <c r="H14" s="78"/>
    </row>
    <row r="15" spans="1:8" ht="15.75" x14ac:dyDescent="0.25">
      <c r="A15" s="105" t="s">
        <v>25</v>
      </c>
      <c r="B15" s="13"/>
      <c r="C15" s="14"/>
      <c r="D15" s="85">
        <v>3</v>
      </c>
      <c r="E15" s="86">
        <v>255083</v>
      </c>
      <c r="F15" s="86">
        <v>73686</v>
      </c>
      <c r="G15" s="87">
        <f>F15/E15</f>
        <v>0.28887068130765281</v>
      </c>
      <c r="H15" s="78"/>
    </row>
    <row r="16" spans="1:8" ht="15.75" x14ac:dyDescent="0.25">
      <c r="A16" s="105" t="s">
        <v>72</v>
      </c>
      <c r="B16" s="13"/>
      <c r="C16" s="14"/>
      <c r="D16" s="85"/>
      <c r="E16" s="86"/>
      <c r="F16" s="86"/>
      <c r="G16" s="87"/>
      <c r="H16" s="78"/>
    </row>
    <row r="17" spans="1:8" ht="15.75" x14ac:dyDescent="0.25">
      <c r="A17" s="105" t="s">
        <v>108</v>
      </c>
      <c r="B17" s="13"/>
      <c r="C17" s="14"/>
      <c r="D17" s="85"/>
      <c r="E17" s="86"/>
      <c r="F17" s="86"/>
      <c r="G17" s="87"/>
      <c r="H17" s="78"/>
    </row>
    <row r="18" spans="1:8" ht="15.75" x14ac:dyDescent="0.25">
      <c r="A18" s="105" t="s">
        <v>14</v>
      </c>
      <c r="B18" s="13"/>
      <c r="C18" s="14"/>
      <c r="D18" s="85"/>
      <c r="E18" s="86"/>
      <c r="F18" s="86"/>
      <c r="G18" s="87"/>
      <c r="H18" s="78"/>
    </row>
    <row r="19" spans="1:8" ht="15.75" x14ac:dyDescent="0.25">
      <c r="A19" s="105" t="s">
        <v>16</v>
      </c>
      <c r="B19" s="13"/>
      <c r="C19" s="14"/>
      <c r="D19" s="85">
        <v>1</v>
      </c>
      <c r="E19" s="86">
        <v>302819</v>
      </c>
      <c r="F19" s="86">
        <v>144910</v>
      </c>
      <c r="G19" s="87">
        <f>F19/E19</f>
        <v>0.47853668362949486</v>
      </c>
      <c r="H19" s="78"/>
    </row>
    <row r="20" spans="1:8" ht="15.75" x14ac:dyDescent="0.25">
      <c r="A20" s="105" t="s">
        <v>101</v>
      </c>
      <c r="B20" s="13"/>
      <c r="C20" s="14"/>
      <c r="D20" s="85"/>
      <c r="E20" s="86"/>
      <c r="F20" s="86"/>
      <c r="G20" s="87"/>
      <c r="H20" s="78"/>
    </row>
    <row r="21" spans="1:8" ht="15.75" x14ac:dyDescent="0.25">
      <c r="A21" s="105" t="s">
        <v>103</v>
      </c>
      <c r="B21" s="13"/>
      <c r="C21" s="14"/>
      <c r="D21" s="85"/>
      <c r="E21" s="86"/>
      <c r="F21" s="86"/>
      <c r="G21" s="87"/>
      <c r="H21" s="78"/>
    </row>
    <row r="22" spans="1:8" ht="15.75" x14ac:dyDescent="0.25">
      <c r="A22" s="105" t="s">
        <v>17</v>
      </c>
      <c r="B22" s="13"/>
      <c r="C22" s="14"/>
      <c r="D22" s="85"/>
      <c r="E22" s="86"/>
      <c r="F22" s="86"/>
      <c r="G22" s="87"/>
      <c r="H22" s="78"/>
    </row>
    <row r="23" spans="1:8" ht="15.75" x14ac:dyDescent="0.25">
      <c r="A23" s="105" t="s">
        <v>115</v>
      </c>
      <c r="B23" s="13"/>
      <c r="C23" s="14"/>
      <c r="D23" s="85"/>
      <c r="E23" s="86"/>
      <c r="F23" s="86"/>
      <c r="G23" s="87"/>
      <c r="H23" s="78"/>
    </row>
    <row r="24" spans="1:8" ht="15.75" x14ac:dyDescent="0.25">
      <c r="A24" s="105" t="s">
        <v>18</v>
      </c>
      <c r="B24" s="13"/>
      <c r="C24" s="14"/>
      <c r="D24" s="85">
        <v>1</v>
      </c>
      <c r="E24" s="86">
        <v>236275</v>
      </c>
      <c r="F24" s="86">
        <v>48621</v>
      </c>
      <c r="G24" s="87">
        <f>F24/E24</f>
        <v>0.20578139879377844</v>
      </c>
      <c r="H24" s="78"/>
    </row>
    <row r="25" spans="1:8" ht="15.75" x14ac:dyDescent="0.25">
      <c r="A25" s="106" t="s">
        <v>20</v>
      </c>
      <c r="B25" s="13"/>
      <c r="C25" s="14"/>
      <c r="D25" s="85">
        <v>2</v>
      </c>
      <c r="E25" s="86">
        <v>17505</v>
      </c>
      <c r="F25" s="86">
        <v>7168</v>
      </c>
      <c r="G25" s="87">
        <f>F25/E25</f>
        <v>0.40948300485575551</v>
      </c>
      <c r="H25" s="78"/>
    </row>
    <row r="26" spans="1:8" ht="15.75" x14ac:dyDescent="0.25">
      <c r="A26" s="106" t="s">
        <v>21</v>
      </c>
      <c r="B26" s="13"/>
      <c r="C26" s="14"/>
      <c r="D26" s="85">
        <v>4</v>
      </c>
      <c r="E26" s="86">
        <v>6868</v>
      </c>
      <c r="F26" s="86">
        <v>6868</v>
      </c>
      <c r="G26" s="87">
        <f>F26/E26</f>
        <v>1</v>
      </c>
      <c r="H26" s="78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78"/>
    </row>
    <row r="28" spans="1:8" ht="15.75" x14ac:dyDescent="0.25">
      <c r="A28" s="82" t="s">
        <v>23</v>
      </c>
      <c r="B28" s="13"/>
      <c r="C28" s="14"/>
      <c r="D28" s="85"/>
      <c r="E28" s="86">
        <v>1665</v>
      </c>
      <c r="F28" s="86">
        <v>1665</v>
      </c>
      <c r="G28" s="87">
        <f>F28/E28</f>
        <v>1</v>
      </c>
      <c r="H28" s="78"/>
    </row>
    <row r="29" spans="1:8" ht="15.75" x14ac:dyDescent="0.25">
      <c r="A29" s="82" t="s">
        <v>104</v>
      </c>
      <c r="B29" s="13"/>
      <c r="C29" s="14"/>
      <c r="D29" s="85">
        <v>1</v>
      </c>
      <c r="E29" s="86">
        <v>45456</v>
      </c>
      <c r="F29" s="86">
        <v>14238</v>
      </c>
      <c r="G29" s="87">
        <f>F29/E29</f>
        <v>0.31322597676874342</v>
      </c>
      <c r="H29" s="78"/>
    </row>
    <row r="30" spans="1:8" ht="15.75" x14ac:dyDescent="0.25">
      <c r="A30" s="82" t="s">
        <v>131</v>
      </c>
      <c r="B30" s="13"/>
      <c r="C30" s="14"/>
      <c r="D30" s="85">
        <v>10</v>
      </c>
      <c r="E30" s="86">
        <v>492270</v>
      </c>
      <c r="F30" s="86">
        <v>52230.5</v>
      </c>
      <c r="G30" s="87">
        <f>F30/E30</f>
        <v>0.10610132650781075</v>
      </c>
      <c r="H30" s="78"/>
    </row>
    <row r="31" spans="1:8" ht="15.75" x14ac:dyDescent="0.25">
      <c r="A31" s="82" t="s">
        <v>140</v>
      </c>
      <c r="B31" s="13"/>
      <c r="C31" s="14"/>
      <c r="D31" s="85"/>
      <c r="E31" s="86"/>
      <c r="F31" s="86"/>
      <c r="G31" s="87"/>
      <c r="H31" s="78"/>
    </row>
    <row r="32" spans="1:8" ht="15.75" x14ac:dyDescent="0.25">
      <c r="A32" s="82" t="s">
        <v>106</v>
      </c>
      <c r="B32" s="13"/>
      <c r="C32" s="14"/>
      <c r="D32" s="85"/>
      <c r="E32" s="86"/>
      <c r="F32" s="86"/>
      <c r="G32" s="87"/>
      <c r="H32" s="78"/>
    </row>
    <row r="33" spans="1:8" ht="15.75" x14ac:dyDescent="0.25">
      <c r="A33" s="82" t="s">
        <v>73</v>
      </c>
      <c r="B33" s="13"/>
      <c r="C33" s="14"/>
      <c r="D33" s="85"/>
      <c r="E33" s="86"/>
      <c r="F33" s="86"/>
      <c r="G33" s="87"/>
      <c r="H33" s="78"/>
    </row>
    <row r="34" spans="1:8" ht="15.75" x14ac:dyDescent="0.25">
      <c r="A34" s="82" t="s">
        <v>145</v>
      </c>
      <c r="B34" s="13"/>
      <c r="C34" s="14"/>
      <c r="D34" s="85">
        <v>1</v>
      </c>
      <c r="E34" s="86">
        <v>37553</v>
      </c>
      <c r="F34" s="86">
        <v>3871</v>
      </c>
      <c r="G34" s="87">
        <f>F34/E34</f>
        <v>0.10308097888317844</v>
      </c>
      <c r="H34" s="78"/>
    </row>
    <row r="35" spans="1:8" x14ac:dyDescent="0.2">
      <c r="A35" s="16" t="s">
        <v>28</v>
      </c>
      <c r="B35" s="13"/>
      <c r="C35" s="14"/>
      <c r="D35" s="89"/>
      <c r="E35" s="107">
        <v>13000</v>
      </c>
      <c r="F35" s="86">
        <v>2000</v>
      </c>
      <c r="G35" s="91"/>
      <c r="H35" s="78"/>
    </row>
    <row r="36" spans="1:8" x14ac:dyDescent="0.2">
      <c r="A36" s="16" t="s">
        <v>47</v>
      </c>
      <c r="B36" s="13"/>
      <c r="C36" s="14"/>
      <c r="D36" s="89"/>
      <c r="E36" s="107"/>
      <c r="F36" s="86"/>
      <c r="G36" s="91"/>
      <c r="H36" s="78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78"/>
    </row>
    <row r="38" spans="1:8" x14ac:dyDescent="0.2">
      <c r="A38" s="17"/>
      <c r="B38" s="18"/>
      <c r="C38" s="14"/>
      <c r="D38" s="89"/>
      <c r="E38" s="92"/>
      <c r="F38" s="92"/>
      <c r="G38" s="91"/>
      <c r="H38" s="78"/>
    </row>
    <row r="39" spans="1:8" ht="15.75" x14ac:dyDescent="0.25">
      <c r="A39" s="19" t="s">
        <v>31</v>
      </c>
      <c r="B39" s="20"/>
      <c r="C39" s="21"/>
      <c r="D39" s="93">
        <f>SUM(D9:D38)</f>
        <v>24</v>
      </c>
      <c r="E39" s="94">
        <f>SUM(E9:E38)</f>
        <v>1418164</v>
      </c>
      <c r="F39" s="94">
        <f>SUM(F9:F38)</f>
        <v>352677.5</v>
      </c>
      <c r="G39" s="95">
        <f>F39/E39</f>
        <v>0.24868597708022486</v>
      </c>
      <c r="H39" s="79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80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80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80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80"/>
    </row>
    <row r="44" spans="1:8" ht="15.75" x14ac:dyDescent="0.25">
      <c r="A44" s="27" t="s">
        <v>36</v>
      </c>
      <c r="B44" s="28"/>
      <c r="C44" s="14"/>
      <c r="D44" s="85">
        <v>32</v>
      </c>
      <c r="E44" s="86">
        <v>278326.09999999998</v>
      </c>
      <c r="F44" s="86">
        <v>21134.05</v>
      </c>
      <c r="G44" s="87">
        <f>1-(+F44/E44)</f>
        <v>0.92406730809650983</v>
      </c>
      <c r="H44" s="78"/>
    </row>
    <row r="45" spans="1:8" ht="15.75" x14ac:dyDescent="0.25">
      <c r="A45" s="27" t="s">
        <v>37</v>
      </c>
      <c r="B45" s="28"/>
      <c r="C45" s="14"/>
      <c r="D45" s="85"/>
      <c r="E45" s="86"/>
      <c r="F45" s="86"/>
      <c r="G45" s="87"/>
      <c r="H45" s="78"/>
    </row>
    <row r="46" spans="1:8" ht="15.75" x14ac:dyDescent="0.25">
      <c r="A46" s="27" t="s">
        <v>38</v>
      </c>
      <c r="B46" s="28"/>
      <c r="C46" s="14"/>
      <c r="D46" s="85">
        <v>121</v>
      </c>
      <c r="E46" s="86">
        <v>2501219</v>
      </c>
      <c r="F46" s="86">
        <v>218400.19</v>
      </c>
      <c r="G46" s="87">
        <f t="shared" ref="G46:G52" si="0">1-(+F46/E46)</f>
        <v>0.91268250001299367</v>
      </c>
      <c r="H46" s="78"/>
    </row>
    <row r="47" spans="1:8" ht="15.75" x14ac:dyDescent="0.25">
      <c r="A47" s="27" t="s">
        <v>39</v>
      </c>
      <c r="B47" s="28"/>
      <c r="C47" s="14"/>
      <c r="D47" s="85">
        <v>8</v>
      </c>
      <c r="E47" s="86">
        <v>834497.5</v>
      </c>
      <c r="F47" s="86">
        <v>37586.25</v>
      </c>
      <c r="G47" s="87">
        <f t="shared" si="0"/>
        <v>0.95495942168790204</v>
      </c>
      <c r="H47" s="78"/>
    </row>
    <row r="48" spans="1:8" ht="15.75" x14ac:dyDescent="0.25">
      <c r="A48" s="27" t="s">
        <v>40</v>
      </c>
      <c r="B48" s="28"/>
      <c r="C48" s="14"/>
      <c r="D48" s="85">
        <v>107</v>
      </c>
      <c r="E48" s="86">
        <v>2498986</v>
      </c>
      <c r="F48" s="86">
        <v>226859.87</v>
      </c>
      <c r="G48" s="87">
        <f t="shared" si="0"/>
        <v>0.90921923132022353</v>
      </c>
      <c r="H48" s="78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87"/>
      <c r="H49" s="78"/>
    </row>
    <row r="50" spans="1:8" ht="15.75" x14ac:dyDescent="0.25">
      <c r="A50" s="27" t="s">
        <v>42</v>
      </c>
      <c r="B50" s="28"/>
      <c r="C50" s="14"/>
      <c r="D50" s="85">
        <v>9</v>
      </c>
      <c r="E50" s="86">
        <v>677055</v>
      </c>
      <c r="F50" s="86">
        <v>74275</v>
      </c>
      <c r="G50" s="87">
        <f t="shared" si="0"/>
        <v>0.8902969478107392</v>
      </c>
      <c r="H50" s="78"/>
    </row>
    <row r="51" spans="1:8" ht="15.75" x14ac:dyDescent="0.25">
      <c r="A51" s="27" t="s">
        <v>43</v>
      </c>
      <c r="B51" s="28"/>
      <c r="C51" s="14"/>
      <c r="D51" s="85">
        <v>4</v>
      </c>
      <c r="E51" s="86">
        <v>399730</v>
      </c>
      <c r="F51" s="86">
        <v>21720</v>
      </c>
      <c r="G51" s="87">
        <f t="shared" si="0"/>
        <v>0.94566332274285148</v>
      </c>
      <c r="H51" s="78"/>
    </row>
    <row r="52" spans="1:8" ht="15.75" x14ac:dyDescent="0.25">
      <c r="A52" s="27" t="s">
        <v>44</v>
      </c>
      <c r="B52" s="28"/>
      <c r="C52" s="14"/>
      <c r="D52" s="85">
        <v>2</v>
      </c>
      <c r="E52" s="86">
        <v>232300</v>
      </c>
      <c r="F52" s="86">
        <v>-5275</v>
      </c>
      <c r="G52" s="87">
        <f t="shared" si="0"/>
        <v>1.0227077055531639</v>
      </c>
      <c r="H52" s="78"/>
    </row>
    <row r="53" spans="1:8" ht="15.75" x14ac:dyDescent="0.25">
      <c r="A53" s="29" t="s">
        <v>64</v>
      </c>
      <c r="B53" s="28"/>
      <c r="C53" s="14"/>
      <c r="D53" s="85"/>
      <c r="E53" s="86"/>
      <c r="F53" s="86"/>
      <c r="G53" s="87"/>
      <c r="H53" s="78"/>
    </row>
    <row r="54" spans="1:8" ht="15.75" x14ac:dyDescent="0.25">
      <c r="A54" s="27" t="s">
        <v>65</v>
      </c>
      <c r="B54" s="30"/>
      <c r="C54" s="14"/>
      <c r="D54" s="85">
        <v>553</v>
      </c>
      <c r="E54" s="86">
        <v>17188684.129999999</v>
      </c>
      <c r="F54" s="86">
        <v>1985002.37</v>
      </c>
      <c r="G54" s="87">
        <f>1-(+F54/E54)</f>
        <v>0.8845169092068248</v>
      </c>
      <c r="H54" s="78"/>
    </row>
    <row r="55" spans="1:8" ht="15.75" x14ac:dyDescent="0.25">
      <c r="A55" s="27" t="s">
        <v>66</v>
      </c>
      <c r="B55" s="30"/>
      <c r="C55" s="14"/>
      <c r="D55" s="85">
        <v>8</v>
      </c>
      <c r="E55" s="86">
        <v>527613.84</v>
      </c>
      <c r="F55" s="86">
        <v>37335.82</v>
      </c>
      <c r="G55" s="87">
        <f>1-(+F55/E55)</f>
        <v>0.92923646582129082</v>
      </c>
      <c r="H55" s="78"/>
    </row>
    <row r="56" spans="1:8" x14ac:dyDescent="0.2">
      <c r="A56" s="16" t="s">
        <v>45</v>
      </c>
      <c r="B56" s="30"/>
      <c r="C56" s="14"/>
      <c r="D56" s="89"/>
      <c r="E56" s="108"/>
      <c r="F56" s="86"/>
      <c r="G56" s="91"/>
      <c r="H56" s="78"/>
    </row>
    <row r="57" spans="1:8" x14ac:dyDescent="0.2">
      <c r="A57" s="16" t="s">
        <v>46</v>
      </c>
      <c r="B57" s="28"/>
      <c r="C57" s="14"/>
      <c r="D57" s="89"/>
      <c r="E57" s="108"/>
      <c r="F57" s="86"/>
      <c r="G57" s="91"/>
      <c r="H57" s="78"/>
    </row>
    <row r="58" spans="1:8" x14ac:dyDescent="0.2">
      <c r="A58" s="16" t="s">
        <v>47</v>
      </c>
      <c r="B58" s="28"/>
      <c r="C58" s="14"/>
      <c r="D58" s="89"/>
      <c r="E58" s="107"/>
      <c r="F58" s="86">
        <v>262</v>
      </c>
      <c r="G58" s="91"/>
      <c r="H58" s="78"/>
    </row>
    <row r="59" spans="1:8" x14ac:dyDescent="0.2">
      <c r="A59" s="16" t="s">
        <v>30</v>
      </c>
      <c r="B59" s="28"/>
      <c r="C59" s="14"/>
      <c r="D59" s="89"/>
      <c r="E59" s="107"/>
      <c r="F59" s="86"/>
      <c r="G59" s="91"/>
      <c r="H59" s="78"/>
    </row>
    <row r="60" spans="1:8" ht="15.75" x14ac:dyDescent="0.25">
      <c r="A60" s="32"/>
      <c r="B60" s="18"/>
      <c r="C60" s="14"/>
      <c r="D60" s="89"/>
      <c r="E60" s="92"/>
      <c r="F60" s="92"/>
      <c r="G60" s="91"/>
      <c r="H60" s="78"/>
    </row>
    <row r="61" spans="1:8" ht="15.75" x14ac:dyDescent="0.25">
      <c r="A61" s="20" t="s">
        <v>48</v>
      </c>
      <c r="B61" s="33"/>
      <c r="C61" s="33"/>
      <c r="D61" s="93">
        <f>SUM(D44:D57)</f>
        <v>844</v>
      </c>
      <c r="E61" s="94">
        <f>SUM(E44:E60)</f>
        <v>25138411.569999997</v>
      </c>
      <c r="F61" s="94">
        <f>SUM(F44:F60)</f>
        <v>2617300.5499999998</v>
      </c>
      <c r="G61" s="95">
        <f>1-(F61/E61)</f>
        <v>0.8958844100904344</v>
      </c>
      <c r="H61" s="75"/>
    </row>
    <row r="62" spans="1:8" ht="18" x14ac:dyDescent="0.25">
      <c r="A62" s="35"/>
      <c r="B62" s="36"/>
      <c r="C62" s="36"/>
      <c r="D62" s="110"/>
      <c r="E62" s="104"/>
      <c r="F62" s="34"/>
      <c r="G62" s="34"/>
      <c r="H62" s="77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2969978.05</v>
      </c>
      <c r="G63" s="36"/>
      <c r="H63" s="77"/>
    </row>
    <row r="64" spans="1:8" ht="18" x14ac:dyDescent="0.25">
      <c r="A64" s="35"/>
      <c r="B64" s="36"/>
      <c r="C64" s="36"/>
      <c r="D64" s="51"/>
      <c r="E64" s="36"/>
      <c r="F64" s="37"/>
      <c r="G64" s="36"/>
      <c r="H64" s="77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7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7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2"/>
  <sheetViews>
    <sheetView showOutlineSymbols="0" zoomScale="87" workbookViewId="0">
      <selection activeCell="A21" sqref="A21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91</v>
      </c>
      <c r="B3" s="36"/>
      <c r="C3" s="21"/>
      <c r="D3" s="21"/>
    </row>
    <row r="4" spans="1:4" ht="23.25" x14ac:dyDescent="0.35">
      <c r="A4" s="57" t="str">
        <f>ARG!$A$3</f>
        <v>MONTH ENDED:   MARCH 2020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92</v>
      </c>
      <c r="B6" s="60">
        <f>ARG!$D$39+LADYLUCK!$D$39+HOLLYWOOD!$D$40+HARNKC!$D$40+ISLE!$D$39+AMERKC!$D$39+AMERSC!$D$39+STJO!$D$39+LAGRANGE!$D$39+ISLEBV!$D$39+LUMIERE!$D$39+RIVERCITY!$D$39+CAPE!$D$39</f>
        <v>526</v>
      </c>
      <c r="C6" s="61"/>
      <c r="D6" s="21"/>
    </row>
    <row r="7" spans="1:4" ht="20.25" x14ac:dyDescent="0.3">
      <c r="A7" s="62" t="s">
        <v>93</v>
      </c>
      <c r="B7" s="63">
        <f>ARG!$E$39+LADYLUCK!$E$39+HOLLYWOOD!$E$40+HARNKC!$E$40+ISLE!$E$39+AMERKC!$E$39+AMERSC!$E$39+STJO!$E$39+LAGRANGE!$E$39+ISLEBV!$E$39+LUMIERE!$E$39+RIVERCITY!$E$39+CAPE!$E$39</f>
        <v>56154173.5</v>
      </c>
      <c r="C7" s="61"/>
      <c r="D7" s="21"/>
    </row>
    <row r="8" spans="1:4" ht="20.25" x14ac:dyDescent="0.3">
      <c r="A8" s="62" t="s">
        <v>94</v>
      </c>
      <c r="B8" s="63">
        <f>ARG!$F$39+LADYLUCK!$F$39+HOLLYWOOD!$F$40+HARNKC!$F$40+ISLE!$F$39+AMERKC!$F$39+AMERSC!$F$39+STJO!$F$39+LAGRANGE!$F$39+ISLEBV!$F$39+LUMIERE!$F$39+RIVERCITY!$F$39+CAPE!$F$39</f>
        <v>11565175.92</v>
      </c>
      <c r="C8" s="61"/>
      <c r="D8" s="21"/>
    </row>
    <row r="9" spans="1:4" ht="20.25" x14ac:dyDescent="0.3">
      <c r="A9" s="62" t="s">
        <v>95</v>
      </c>
      <c r="B9" s="64">
        <f>B8/B7</f>
        <v>0.20595398701754555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96</v>
      </c>
      <c r="B11" s="67">
        <f>ARG!$D$60+LADYLUCK!$D$60+HOLLYWOOD!$D$62+HARNKC!$D$62+ISLE!$D$62+AMERKC!$D$62+AMERSC!$D$61+STJO!$D$60+LAGRANGE!$D$60+ISLEBV!$D$61+LUMIERE!$D$62+RIVERCITY!$D$62+CAPE!$D$61</f>
        <v>16181</v>
      </c>
      <c r="C11" s="61"/>
      <c r="D11" s="21"/>
    </row>
    <row r="12" spans="1:4" ht="20.25" x14ac:dyDescent="0.3">
      <c r="A12" s="62" t="s">
        <v>97</v>
      </c>
      <c r="B12" s="63">
        <f>ARG!$E$60+LADYLUCK!$E$60+HOLLYWOOD!$E$62+HARNKC!$E$62+ISLE!$E$62+AMERKC!$E$62+AMERSC!$E$61+STJO!$E$60+LAGRANGE!$E$60+ISLEBV!$E$61+LUMIERE!$E$62+RIVERCITY!$E$62+CAPE!$E$61</f>
        <v>658083666.96000004</v>
      </c>
      <c r="C12" s="61"/>
      <c r="D12" s="21"/>
    </row>
    <row r="13" spans="1:4" ht="20.25" x14ac:dyDescent="0.3">
      <c r="A13" s="62" t="s">
        <v>98</v>
      </c>
      <c r="B13" s="63">
        <f>ARG!$F$60+LADYLUCK!$F$60+HOLLYWOOD!$F$62+HARNKC!$F$62+ISLE!$F$62+AMERKC!$F$62+AMERSC!$F$61+STJO!$F$60+LAGRANGE!$F$60+ISLEBV!$F$61+LUMIERE!$F$62+RIVERCITY!$F$62+CAPE!$F$61</f>
        <v>65143676.25</v>
      </c>
      <c r="C13" s="61"/>
      <c r="D13" s="21"/>
    </row>
    <row r="14" spans="1:4" ht="20.25" x14ac:dyDescent="0.3">
      <c r="A14" s="62" t="s">
        <v>99</v>
      </c>
      <c r="B14" s="64">
        <f>1-(B13/B12)</f>
        <v>0.90101003942108226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100</v>
      </c>
      <c r="B16" s="63">
        <f>B13+B8</f>
        <v>76708852.170000002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5.75" x14ac:dyDescent="0.25">
      <c r="A21" s="71" t="s">
        <v>151</v>
      </c>
      <c r="B21" s="21"/>
      <c r="C21" s="21"/>
      <c r="D21" s="21"/>
    </row>
    <row r="22" spans="1:4" ht="15.75" x14ac:dyDescent="0.25">
      <c r="A22" s="38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117</v>
      </c>
      <c r="B11" s="13"/>
      <c r="C11" s="14"/>
      <c r="D11" s="85"/>
      <c r="E11" s="86"/>
      <c r="F11" s="86"/>
      <c r="G11" s="87"/>
      <c r="H11" s="15"/>
    </row>
    <row r="12" spans="1:8" ht="15.75" x14ac:dyDescent="0.2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x14ac:dyDescent="0.25">
      <c r="A13" s="105" t="s">
        <v>125</v>
      </c>
      <c r="B13" s="13"/>
      <c r="C13" s="14"/>
      <c r="D13" s="85"/>
      <c r="E13" s="86"/>
      <c r="F13" s="86"/>
      <c r="G13" s="87"/>
      <c r="H13" s="15"/>
    </row>
    <row r="14" spans="1:8" ht="15.75" x14ac:dyDescent="0.25">
      <c r="A14" s="105" t="s">
        <v>57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129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136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13</v>
      </c>
      <c r="B17" s="13"/>
      <c r="C17" s="14"/>
      <c r="D17" s="85"/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86">
        <v>233350</v>
      </c>
      <c r="F18" s="86">
        <v>77588</v>
      </c>
      <c r="G18" s="87">
        <f>F18/E18</f>
        <v>0.33249625026783802</v>
      </c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x14ac:dyDescent="0.25">
      <c r="A21" s="105" t="s">
        <v>137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60</v>
      </c>
      <c r="B22" s="13"/>
      <c r="C22" s="14"/>
      <c r="D22" s="85"/>
      <c r="E22" s="86"/>
      <c r="F22" s="86"/>
      <c r="G22" s="87"/>
      <c r="H22" s="15"/>
    </row>
    <row r="23" spans="1:8" ht="15.75" x14ac:dyDescent="0.2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x14ac:dyDescent="0.2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86">
        <v>16405</v>
      </c>
      <c r="F29" s="86">
        <v>3935</v>
      </c>
      <c r="G29" s="87">
        <f>F29/E29</f>
        <v>0.23986589454434623</v>
      </c>
      <c r="H29" s="15"/>
    </row>
    <row r="30" spans="1:8" ht="15.75" x14ac:dyDescent="0.25">
      <c r="A30" s="82" t="s">
        <v>25</v>
      </c>
      <c r="B30" s="13"/>
      <c r="C30" s="14"/>
      <c r="D30" s="85">
        <v>2</v>
      </c>
      <c r="E30" s="86">
        <v>187841</v>
      </c>
      <c r="F30" s="86">
        <v>78525</v>
      </c>
      <c r="G30" s="87">
        <f>F30/E30</f>
        <v>0.41803972508664244</v>
      </c>
      <c r="H30" s="15"/>
    </row>
    <row r="31" spans="1:8" ht="15.75" x14ac:dyDescent="0.25">
      <c r="A31" s="82" t="s">
        <v>26</v>
      </c>
      <c r="B31" s="13"/>
      <c r="C31" s="14"/>
      <c r="D31" s="85"/>
      <c r="E31" s="86"/>
      <c r="F31" s="86"/>
      <c r="G31" s="87"/>
      <c r="H31" s="15"/>
    </row>
    <row r="32" spans="1:8" ht="15.75" x14ac:dyDescent="0.25">
      <c r="A32" s="82" t="s">
        <v>131</v>
      </c>
      <c r="B32" s="13"/>
      <c r="C32" s="14"/>
      <c r="D32" s="85">
        <v>4</v>
      </c>
      <c r="E32" s="86">
        <v>398298</v>
      </c>
      <c r="F32" s="86">
        <v>114178</v>
      </c>
      <c r="G32" s="87">
        <f>F32/E32</f>
        <v>0.28666475854762014</v>
      </c>
      <c r="H32" s="15"/>
    </row>
    <row r="33" spans="1:8" ht="15.75" x14ac:dyDescent="0.25">
      <c r="A33" s="82" t="s">
        <v>108</v>
      </c>
      <c r="B33" s="13"/>
      <c r="C33" s="14"/>
      <c r="D33" s="85"/>
      <c r="E33" s="86"/>
      <c r="F33" s="86"/>
      <c r="G33" s="87"/>
      <c r="H33" s="15"/>
    </row>
    <row r="34" spans="1:8" ht="15.75" x14ac:dyDescent="0.25">
      <c r="A34" s="82" t="s">
        <v>27</v>
      </c>
      <c r="B34" s="13"/>
      <c r="C34" s="14"/>
      <c r="D34" s="85">
        <v>1</v>
      </c>
      <c r="E34" s="86">
        <v>13702</v>
      </c>
      <c r="F34" s="86">
        <v>5810</v>
      </c>
      <c r="G34" s="87">
        <f>F34/E34</f>
        <v>0.42402568968033866</v>
      </c>
      <c r="H34" s="15"/>
    </row>
    <row r="35" spans="1:8" x14ac:dyDescent="0.2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x14ac:dyDescent="0.2">
      <c r="A36" s="16" t="s">
        <v>29</v>
      </c>
      <c r="B36" s="13"/>
      <c r="C36" s="14"/>
      <c r="D36" s="89"/>
      <c r="E36" s="107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9</v>
      </c>
      <c r="E39" s="94">
        <f>SUM(E9:E38)</f>
        <v>849596</v>
      </c>
      <c r="F39" s="94">
        <f>SUM(F9:F38)</f>
        <v>280036</v>
      </c>
      <c r="G39" s="95">
        <f>F39/E39</f>
        <v>0.32961077971176889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23</v>
      </c>
      <c r="E44" s="86">
        <v>345190.97</v>
      </c>
      <c r="F44" s="86">
        <v>33903.4</v>
      </c>
      <c r="G44" s="87">
        <f>1-(+F44/E44)</f>
        <v>0.9017836416752153</v>
      </c>
      <c r="H44" s="15"/>
    </row>
    <row r="45" spans="1:8" ht="15.75" x14ac:dyDescent="0.2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.75" x14ac:dyDescent="0.25">
      <c r="A46" s="27" t="s">
        <v>38</v>
      </c>
      <c r="B46" s="28"/>
      <c r="C46" s="14"/>
      <c r="D46" s="85">
        <v>48</v>
      </c>
      <c r="E46" s="86">
        <v>710226.25</v>
      </c>
      <c r="F46" s="86">
        <v>55672.44</v>
      </c>
      <c r="G46" s="87">
        <f>1-(+F46/E46)</f>
        <v>0.92161309160285187</v>
      </c>
      <c r="H46" s="15"/>
    </row>
    <row r="47" spans="1:8" ht="15.75" x14ac:dyDescent="0.25">
      <c r="A47" s="27" t="s">
        <v>39</v>
      </c>
      <c r="B47" s="28"/>
      <c r="C47" s="14"/>
      <c r="D47" s="85">
        <v>10</v>
      </c>
      <c r="E47" s="86">
        <v>310670.75</v>
      </c>
      <c r="F47" s="86">
        <v>20304.75</v>
      </c>
      <c r="G47" s="87">
        <f>1-(+F47/E47)</f>
        <v>0.9346422217089958</v>
      </c>
      <c r="H47" s="15"/>
    </row>
    <row r="48" spans="1:8" ht="15.75" x14ac:dyDescent="0.25">
      <c r="A48" s="27" t="s">
        <v>40</v>
      </c>
      <c r="B48" s="28"/>
      <c r="C48" s="14"/>
      <c r="D48" s="85">
        <v>48</v>
      </c>
      <c r="E48" s="86">
        <v>1376565</v>
      </c>
      <c r="F48" s="86">
        <v>102225.25</v>
      </c>
      <c r="G48" s="87">
        <f>1-(+F48/E48)</f>
        <v>0.92573888628579104</v>
      </c>
      <c r="H48" s="15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42</v>
      </c>
      <c r="B50" s="28"/>
      <c r="C50" s="14"/>
      <c r="D50" s="85">
        <v>3</v>
      </c>
      <c r="E50" s="86">
        <v>250140</v>
      </c>
      <c r="F50" s="86">
        <v>12635</v>
      </c>
      <c r="G50" s="87">
        <f>1-(+F50/E50)</f>
        <v>0.94948828655952666</v>
      </c>
      <c r="H50" s="15"/>
    </row>
    <row r="51" spans="1:8" ht="15.75" x14ac:dyDescent="0.2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9" t="s">
        <v>65</v>
      </c>
      <c r="B53" s="30"/>
      <c r="C53" s="14"/>
      <c r="D53" s="85">
        <v>385</v>
      </c>
      <c r="E53" s="86">
        <v>12911996.130000001</v>
      </c>
      <c r="F53" s="86">
        <v>1401732.24</v>
      </c>
      <c r="G53" s="87">
        <f>1-(+F53/E53)</f>
        <v>0.89143953995283609</v>
      </c>
      <c r="H53" s="15"/>
    </row>
    <row r="54" spans="1:8" ht="15.75" x14ac:dyDescent="0.25">
      <c r="A54" s="29" t="s">
        <v>66</v>
      </c>
      <c r="B54" s="30"/>
      <c r="C54" s="14"/>
      <c r="D54" s="85"/>
      <c r="E54" s="86"/>
      <c r="F54" s="86"/>
      <c r="G54" s="87"/>
      <c r="H54" s="15"/>
    </row>
    <row r="55" spans="1:8" x14ac:dyDescent="0.2">
      <c r="A55" s="31" t="s">
        <v>45</v>
      </c>
      <c r="B55" s="30"/>
      <c r="C55" s="14"/>
      <c r="D55" s="89"/>
      <c r="E55" s="108"/>
      <c r="F55" s="86">
        <v>110</v>
      </c>
      <c r="G55" s="91"/>
      <c r="H55" s="15"/>
    </row>
    <row r="56" spans="1:8" x14ac:dyDescent="0.2">
      <c r="A56" s="16" t="s">
        <v>46</v>
      </c>
      <c r="B56" s="28"/>
      <c r="C56" s="14"/>
      <c r="D56" s="89"/>
      <c r="E56" s="108"/>
      <c r="F56" s="86"/>
      <c r="G56" s="91"/>
      <c r="H56" s="15"/>
    </row>
    <row r="57" spans="1:8" x14ac:dyDescent="0.2">
      <c r="A57" s="16" t="s">
        <v>47</v>
      </c>
      <c r="B57" s="28"/>
      <c r="C57" s="14"/>
      <c r="D57" s="89"/>
      <c r="E57" s="107"/>
      <c r="F57" s="86"/>
      <c r="G57" s="91"/>
      <c r="H57" s="15"/>
    </row>
    <row r="58" spans="1:8" x14ac:dyDescent="0.2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x14ac:dyDescent="0.25">
      <c r="A59" s="32"/>
      <c r="B59" s="18"/>
      <c r="C59" s="14"/>
      <c r="D59" s="89"/>
      <c r="E59" s="109"/>
      <c r="F59" s="92"/>
      <c r="G59" s="91"/>
      <c r="H59" s="15"/>
    </row>
    <row r="60" spans="1:8" ht="15.75" x14ac:dyDescent="0.25">
      <c r="A60" s="20" t="s">
        <v>48</v>
      </c>
      <c r="B60" s="20"/>
      <c r="C60" s="21"/>
      <c r="D60" s="93">
        <f>SUM(D44:D56)</f>
        <v>517</v>
      </c>
      <c r="E60" s="94">
        <f>SUM(E44:E59)</f>
        <v>15904789.100000001</v>
      </c>
      <c r="F60" s="94">
        <f>SUM(F44:F59)</f>
        <v>1626583.08</v>
      </c>
      <c r="G60" s="95">
        <f>1-(F60/E60)</f>
        <v>0.8977299812167896</v>
      </c>
      <c r="H60" s="15"/>
    </row>
    <row r="61" spans="1:8" x14ac:dyDescent="0.2">
      <c r="A61" s="33"/>
      <c r="B61" s="33"/>
      <c r="C61" s="50"/>
      <c r="D61" s="110"/>
      <c r="E61" s="104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1906619.08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1" t="s">
        <v>105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111</v>
      </c>
      <c r="B9" s="13"/>
      <c r="C9" s="14"/>
      <c r="D9" s="85">
        <v>5</v>
      </c>
      <c r="E9" s="86">
        <v>485608</v>
      </c>
      <c r="F9" s="86">
        <v>103491.5</v>
      </c>
      <c r="G9" s="87">
        <f>F9/E9</f>
        <v>0.21311737038928519</v>
      </c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114</v>
      </c>
      <c r="B11" s="13"/>
      <c r="C11" s="14"/>
      <c r="D11" s="85">
        <v>1</v>
      </c>
      <c r="E11" s="86">
        <v>169160</v>
      </c>
      <c r="F11" s="86">
        <v>29960</v>
      </c>
      <c r="G11" s="87">
        <f>F11/E11</f>
        <v>0.17711042799716245</v>
      </c>
      <c r="H11" s="15"/>
    </row>
    <row r="12" spans="1:8" ht="15.75" x14ac:dyDescent="0.25">
      <c r="A12" s="105" t="s">
        <v>73</v>
      </c>
      <c r="B12" s="13"/>
      <c r="C12" s="14"/>
      <c r="D12" s="85">
        <v>2</v>
      </c>
      <c r="E12" s="86">
        <v>64468</v>
      </c>
      <c r="F12" s="86">
        <v>20999</v>
      </c>
      <c r="G12" s="87">
        <f>F12/E12</f>
        <v>0.32572749270956131</v>
      </c>
      <c r="H12" s="15"/>
    </row>
    <row r="13" spans="1:8" ht="15.75" x14ac:dyDescent="0.25">
      <c r="A13" s="105" t="s">
        <v>118</v>
      </c>
      <c r="B13" s="13"/>
      <c r="C13" s="14"/>
      <c r="D13" s="85">
        <v>3</v>
      </c>
      <c r="E13" s="86">
        <v>351988</v>
      </c>
      <c r="F13" s="86">
        <v>133431</v>
      </c>
      <c r="G13" s="87">
        <f>F13/E13</f>
        <v>0.37907826403172834</v>
      </c>
      <c r="H13" s="15"/>
    </row>
    <row r="14" spans="1:8" ht="15.75" x14ac:dyDescent="0.25">
      <c r="A14" s="105" t="s">
        <v>25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57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10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14</v>
      </c>
      <c r="B17" s="13"/>
      <c r="C17" s="14"/>
      <c r="D17" s="85">
        <v>2</v>
      </c>
      <c r="E17" s="86">
        <v>503700</v>
      </c>
      <c r="F17" s="86">
        <v>86690</v>
      </c>
      <c r="G17" s="87">
        <f t="shared" ref="G17:G25" si="0">F17/E17</f>
        <v>0.17210641254715109</v>
      </c>
      <c r="H17" s="15"/>
    </row>
    <row r="18" spans="1:8" ht="15.75" x14ac:dyDescent="0.25">
      <c r="A18" s="105" t="s">
        <v>15</v>
      </c>
      <c r="B18" s="13"/>
      <c r="C18" s="14"/>
      <c r="D18" s="85">
        <v>2</v>
      </c>
      <c r="E18" s="86">
        <v>467386</v>
      </c>
      <c r="F18" s="86">
        <v>140620</v>
      </c>
      <c r="G18" s="87">
        <f t="shared" si="0"/>
        <v>0.3008648098145858</v>
      </c>
      <c r="H18" s="15"/>
    </row>
    <row r="19" spans="1:8" ht="15.75" x14ac:dyDescent="0.25">
      <c r="A19" s="105" t="s">
        <v>58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17</v>
      </c>
      <c r="B20" s="13"/>
      <c r="C20" s="14"/>
      <c r="D20" s="85">
        <v>1</v>
      </c>
      <c r="E20" s="86">
        <v>73208</v>
      </c>
      <c r="F20" s="86">
        <v>-38098.050000000003</v>
      </c>
      <c r="G20" s="87">
        <f t="shared" si="0"/>
        <v>-0.52040828871161626</v>
      </c>
      <c r="H20" s="15"/>
    </row>
    <row r="21" spans="1:8" ht="15.75" x14ac:dyDescent="0.25">
      <c r="A21" s="105" t="s">
        <v>128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59</v>
      </c>
      <c r="B22" s="13"/>
      <c r="C22" s="14"/>
      <c r="D22" s="85">
        <v>6</v>
      </c>
      <c r="E22" s="86">
        <v>2133279</v>
      </c>
      <c r="F22" s="86">
        <v>252327</v>
      </c>
      <c r="G22" s="87">
        <f t="shared" si="0"/>
        <v>0.1182812937266996</v>
      </c>
      <c r="H22" s="15"/>
    </row>
    <row r="23" spans="1:8" ht="15.75" x14ac:dyDescent="0.25">
      <c r="A23" s="105" t="s">
        <v>60</v>
      </c>
      <c r="B23" s="13"/>
      <c r="C23" s="14"/>
      <c r="D23" s="85">
        <v>4</v>
      </c>
      <c r="E23" s="86">
        <v>736463</v>
      </c>
      <c r="F23" s="86">
        <v>105159</v>
      </c>
      <c r="G23" s="87">
        <f t="shared" si="0"/>
        <v>0.14278925078381399</v>
      </c>
      <c r="H23" s="15"/>
    </row>
    <row r="24" spans="1:8" ht="15.75" x14ac:dyDescent="0.25">
      <c r="A24" s="106" t="s">
        <v>20</v>
      </c>
      <c r="B24" s="13"/>
      <c r="C24" s="14"/>
      <c r="D24" s="85">
        <v>6</v>
      </c>
      <c r="E24" s="86">
        <v>489009</v>
      </c>
      <c r="F24" s="86">
        <v>101162</v>
      </c>
      <c r="G24" s="87">
        <f t="shared" si="0"/>
        <v>0.2068714481737555</v>
      </c>
      <c r="H24" s="15"/>
    </row>
    <row r="25" spans="1:8" ht="15.75" x14ac:dyDescent="0.25">
      <c r="A25" s="106" t="s">
        <v>21</v>
      </c>
      <c r="B25" s="13"/>
      <c r="C25" s="14"/>
      <c r="D25" s="85">
        <v>20</v>
      </c>
      <c r="E25" s="86">
        <v>107478</v>
      </c>
      <c r="F25" s="86">
        <v>107478</v>
      </c>
      <c r="G25" s="87">
        <f t="shared" si="0"/>
        <v>1</v>
      </c>
      <c r="H25" s="15"/>
    </row>
    <row r="26" spans="1:8" ht="15.75" x14ac:dyDescent="0.25">
      <c r="A26" s="82" t="s">
        <v>22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23</v>
      </c>
      <c r="B27" s="13"/>
      <c r="C27" s="14"/>
      <c r="D27" s="85"/>
      <c r="E27" s="86">
        <v>35802</v>
      </c>
      <c r="F27" s="86">
        <v>-55523</v>
      </c>
      <c r="G27" s="87">
        <f>F27/E27</f>
        <v>-1.5508351488743646</v>
      </c>
      <c r="H27" s="15"/>
    </row>
    <row r="28" spans="1:8" ht="15.75" x14ac:dyDescent="0.25">
      <c r="A28" s="105" t="s">
        <v>138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>
        <v>2</v>
      </c>
      <c r="E29" s="86">
        <v>126359</v>
      </c>
      <c r="F29" s="86">
        <v>56599</v>
      </c>
      <c r="G29" s="87">
        <f>F29/E29</f>
        <v>0.44792218995085431</v>
      </c>
      <c r="H29" s="15"/>
    </row>
    <row r="30" spans="1:8" ht="15.75" x14ac:dyDescent="0.25">
      <c r="A30" s="82" t="s">
        <v>132</v>
      </c>
      <c r="B30" s="13"/>
      <c r="C30" s="14"/>
      <c r="D30" s="85">
        <v>2</v>
      </c>
      <c r="E30" s="86">
        <v>88088</v>
      </c>
      <c r="F30" s="86">
        <v>33605.5</v>
      </c>
      <c r="G30" s="87">
        <f>F30/E30</f>
        <v>0.38149918263554627</v>
      </c>
      <c r="H30" s="15"/>
    </row>
    <row r="31" spans="1:8" ht="15.75" x14ac:dyDescent="0.25">
      <c r="A31" s="82" t="s">
        <v>139</v>
      </c>
      <c r="B31" s="13"/>
      <c r="C31" s="14"/>
      <c r="D31" s="85"/>
      <c r="E31" s="88"/>
      <c r="F31" s="86"/>
      <c r="G31" s="87"/>
      <c r="H31" s="15"/>
    </row>
    <row r="32" spans="1:8" ht="15.75" x14ac:dyDescent="0.25">
      <c r="A32" s="82" t="s">
        <v>141</v>
      </c>
      <c r="B32" s="13"/>
      <c r="C32" s="14"/>
      <c r="D32" s="85"/>
      <c r="E32" s="88"/>
      <c r="F32" s="86"/>
      <c r="G32" s="87"/>
      <c r="H32" s="15"/>
    </row>
    <row r="33" spans="1:8" ht="15.75" x14ac:dyDescent="0.25">
      <c r="A33" s="82" t="s">
        <v>62</v>
      </c>
      <c r="B33" s="13"/>
      <c r="C33" s="14"/>
      <c r="D33" s="85">
        <v>24</v>
      </c>
      <c r="E33" s="88">
        <v>1290883</v>
      </c>
      <c r="F33" s="88">
        <v>348867.5</v>
      </c>
      <c r="G33" s="87">
        <f>F33/E33</f>
        <v>0.27025493402577927</v>
      </c>
      <c r="H33" s="15"/>
    </row>
    <row r="34" spans="1:8" ht="15.75" x14ac:dyDescent="0.25">
      <c r="A34" s="105" t="s">
        <v>63</v>
      </c>
      <c r="B34" s="13"/>
      <c r="C34" s="14"/>
      <c r="D34" s="85">
        <v>1</v>
      </c>
      <c r="E34" s="86">
        <v>67559</v>
      </c>
      <c r="F34" s="86">
        <v>20934</v>
      </c>
      <c r="G34" s="87">
        <f>F34/E34</f>
        <v>0.30986249056380349</v>
      </c>
      <c r="H34" s="15"/>
    </row>
    <row r="35" spans="1:8" ht="15.75" x14ac:dyDescent="0.25">
      <c r="A35" s="105" t="s">
        <v>108</v>
      </c>
      <c r="B35" s="13"/>
      <c r="C35" s="14"/>
      <c r="D35" s="85">
        <v>2</v>
      </c>
      <c r="E35" s="86">
        <v>129815</v>
      </c>
      <c r="F35" s="86">
        <v>35565.5</v>
      </c>
      <c r="G35" s="87">
        <f>F35/E35</f>
        <v>0.27397065054115471</v>
      </c>
      <c r="H35" s="15"/>
    </row>
    <row r="36" spans="1:8" x14ac:dyDescent="0.2">
      <c r="A36" s="16" t="s">
        <v>28</v>
      </c>
      <c r="B36" s="13"/>
      <c r="C36" s="14"/>
      <c r="D36" s="89"/>
      <c r="E36" s="90">
        <v>99420</v>
      </c>
      <c r="F36" s="86">
        <v>14704</v>
      </c>
      <c r="G36" s="91"/>
      <c r="H36" s="15"/>
    </row>
    <row r="37" spans="1:8" x14ac:dyDescent="0.2">
      <c r="A37" s="16" t="s">
        <v>29</v>
      </c>
      <c r="B37" s="13"/>
      <c r="C37" s="14"/>
      <c r="D37" s="89"/>
      <c r="E37" s="90"/>
      <c r="F37" s="86"/>
      <c r="G37" s="91"/>
      <c r="H37" s="15"/>
    </row>
    <row r="38" spans="1:8" x14ac:dyDescent="0.2">
      <c r="A38" s="16" t="s">
        <v>30</v>
      </c>
      <c r="B38" s="13"/>
      <c r="C38" s="14"/>
      <c r="D38" s="89"/>
      <c r="E38" s="90"/>
      <c r="F38" s="88"/>
      <c r="G38" s="91"/>
      <c r="H38" s="15"/>
    </row>
    <row r="39" spans="1:8" x14ac:dyDescent="0.2">
      <c r="A39" s="17"/>
      <c r="B39" s="18"/>
      <c r="C39" s="21"/>
      <c r="D39" s="89"/>
      <c r="E39" s="92"/>
      <c r="F39" s="92"/>
      <c r="G39" s="91"/>
      <c r="H39" s="15"/>
    </row>
    <row r="40" spans="1:8" ht="15.75" x14ac:dyDescent="0.25">
      <c r="A40" s="19" t="s">
        <v>31</v>
      </c>
      <c r="B40" s="20"/>
      <c r="C40" s="22"/>
      <c r="D40" s="93">
        <f>SUM(D9:D39)</f>
        <v>83</v>
      </c>
      <c r="E40" s="94">
        <f>SUM(E9:E39)</f>
        <v>7419673</v>
      </c>
      <c r="F40" s="94">
        <f>SUM(F9:F39)</f>
        <v>1497971.95</v>
      </c>
      <c r="G40" s="95">
        <f>F40/E40</f>
        <v>0.20189190952215819</v>
      </c>
      <c r="H40" s="2"/>
    </row>
    <row r="41" spans="1:8" ht="15.75" x14ac:dyDescent="0.25">
      <c r="A41" s="22"/>
      <c r="B41" s="22"/>
      <c r="C41" s="24"/>
      <c r="D41" s="96"/>
      <c r="E41" s="97"/>
      <c r="F41" s="98"/>
      <c r="G41" s="98"/>
      <c r="H41" s="2"/>
    </row>
    <row r="42" spans="1:8" ht="18" x14ac:dyDescent="0.25">
      <c r="A42" s="23" t="s">
        <v>32</v>
      </c>
      <c r="B42" s="24"/>
      <c r="C42" s="26"/>
      <c r="D42" s="25"/>
      <c r="E42" s="99"/>
      <c r="F42" s="100"/>
      <c r="G42" s="100"/>
      <c r="H42" s="2"/>
    </row>
    <row r="43" spans="1:8" ht="15.75" x14ac:dyDescent="0.25">
      <c r="A43" s="26"/>
      <c r="B43" s="26"/>
      <c r="C43" s="26"/>
      <c r="D43" s="101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1" t="s">
        <v>6</v>
      </c>
      <c r="E44" s="102" t="s">
        <v>34</v>
      </c>
      <c r="F44" s="100" t="s">
        <v>8</v>
      </c>
      <c r="G44" s="100" t="s">
        <v>35</v>
      </c>
      <c r="H44" s="15"/>
    </row>
    <row r="45" spans="1:8" ht="15.75" x14ac:dyDescent="0.25">
      <c r="A45" s="27" t="s">
        <v>36</v>
      </c>
      <c r="B45" s="28"/>
      <c r="C45" s="14"/>
      <c r="D45" s="85">
        <v>174</v>
      </c>
      <c r="E45" s="86">
        <v>14207925.5</v>
      </c>
      <c r="F45" s="86">
        <v>765081.97</v>
      </c>
      <c r="G45" s="87">
        <f t="shared" ref="G45:G51" si="1">1-(+F45/E45)</f>
        <v>0.94615104295134433</v>
      </c>
      <c r="H45" s="15"/>
    </row>
    <row r="46" spans="1:8" ht="15.75" x14ac:dyDescent="0.25">
      <c r="A46" s="27" t="s">
        <v>37</v>
      </c>
      <c r="B46" s="28"/>
      <c r="C46" s="14"/>
      <c r="D46" s="85">
        <v>3</v>
      </c>
      <c r="E46" s="86">
        <v>564158.32999999996</v>
      </c>
      <c r="F46" s="86">
        <v>107411.43</v>
      </c>
      <c r="G46" s="87">
        <f t="shared" si="1"/>
        <v>0.80960765039133609</v>
      </c>
      <c r="H46" s="15"/>
    </row>
    <row r="47" spans="1:8" ht="15.75" x14ac:dyDescent="0.25">
      <c r="A47" s="27" t="s">
        <v>38</v>
      </c>
      <c r="B47" s="28"/>
      <c r="C47" s="14"/>
      <c r="D47" s="85">
        <v>302</v>
      </c>
      <c r="E47" s="86">
        <v>13181326.75</v>
      </c>
      <c r="F47" s="86">
        <v>787292.86</v>
      </c>
      <c r="G47" s="87">
        <f t="shared" si="1"/>
        <v>0.94027210804102102</v>
      </c>
      <c r="H47" s="15"/>
    </row>
    <row r="48" spans="1:8" ht="15.75" x14ac:dyDescent="0.25">
      <c r="A48" s="27" t="s">
        <v>39</v>
      </c>
      <c r="B48" s="28"/>
      <c r="C48" s="14"/>
      <c r="D48" s="85">
        <v>23</v>
      </c>
      <c r="E48" s="86">
        <v>435254.5</v>
      </c>
      <c r="F48" s="86">
        <v>43145.5</v>
      </c>
      <c r="G48" s="87">
        <f t="shared" si="1"/>
        <v>0.90087293755722231</v>
      </c>
      <c r="H48" s="15"/>
    </row>
    <row r="49" spans="1:8" ht="15.75" x14ac:dyDescent="0.25">
      <c r="A49" s="27" t="s">
        <v>40</v>
      </c>
      <c r="B49" s="28"/>
      <c r="C49" s="14"/>
      <c r="D49" s="85">
        <v>149</v>
      </c>
      <c r="E49" s="86">
        <v>5362713.32</v>
      </c>
      <c r="F49" s="86">
        <v>434746.37</v>
      </c>
      <c r="G49" s="87">
        <f t="shared" si="1"/>
        <v>0.91893164074636757</v>
      </c>
      <c r="H49" s="15"/>
    </row>
    <row r="50" spans="1:8" ht="15.75" x14ac:dyDescent="0.25">
      <c r="A50" s="27" t="s">
        <v>41</v>
      </c>
      <c r="B50" s="28"/>
      <c r="C50" s="14"/>
      <c r="D50" s="85">
        <v>3</v>
      </c>
      <c r="E50" s="86">
        <v>130391</v>
      </c>
      <c r="F50" s="86">
        <v>16594</v>
      </c>
      <c r="G50" s="87">
        <f t="shared" si="1"/>
        <v>0.87273661525718804</v>
      </c>
      <c r="H50" s="15"/>
    </row>
    <row r="51" spans="1:8" ht="15.75" x14ac:dyDescent="0.25">
      <c r="A51" s="27" t="s">
        <v>42</v>
      </c>
      <c r="B51" s="28"/>
      <c r="C51" s="14"/>
      <c r="D51" s="85">
        <v>28</v>
      </c>
      <c r="E51" s="86">
        <v>1376200</v>
      </c>
      <c r="F51" s="86">
        <v>62042.91</v>
      </c>
      <c r="G51" s="87">
        <f t="shared" si="1"/>
        <v>0.95491722860049411</v>
      </c>
      <c r="H51" s="15"/>
    </row>
    <row r="52" spans="1:8" ht="15.75" x14ac:dyDescent="0.25">
      <c r="A52" s="27" t="s">
        <v>43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7" t="s">
        <v>44</v>
      </c>
      <c r="B53" s="28"/>
      <c r="C53" s="14"/>
      <c r="D53" s="85">
        <v>4</v>
      </c>
      <c r="E53" s="86">
        <v>175925</v>
      </c>
      <c r="F53" s="86">
        <v>30616</v>
      </c>
      <c r="G53" s="87">
        <f>1-(+F53/E53)</f>
        <v>0.82597129458576102</v>
      </c>
      <c r="H53" s="15"/>
    </row>
    <row r="54" spans="1:8" ht="15.75" x14ac:dyDescent="0.25">
      <c r="A54" s="29" t="s">
        <v>64</v>
      </c>
      <c r="B54" s="30"/>
      <c r="C54" s="14"/>
      <c r="D54" s="85">
        <v>2</v>
      </c>
      <c r="E54" s="86">
        <v>23800</v>
      </c>
      <c r="F54" s="86">
        <v>-12000</v>
      </c>
      <c r="G54" s="87">
        <f>1-(+F54/E54)</f>
        <v>1.5042016806722689</v>
      </c>
      <c r="H54" s="15"/>
    </row>
    <row r="55" spans="1:8" ht="15.75" x14ac:dyDescent="0.25">
      <c r="A55" s="27" t="s">
        <v>65</v>
      </c>
      <c r="B55" s="30"/>
      <c r="C55" s="14"/>
      <c r="D55" s="85">
        <v>1329</v>
      </c>
      <c r="E55" s="86">
        <v>50133168.020000003</v>
      </c>
      <c r="F55" s="86">
        <v>5785253.2999999998</v>
      </c>
      <c r="G55" s="87">
        <f>1-(+F55/E55)</f>
        <v>0.88460227971844818</v>
      </c>
      <c r="H55" s="15"/>
    </row>
    <row r="56" spans="1:8" ht="15.75" x14ac:dyDescent="0.25">
      <c r="A56" s="27" t="s">
        <v>66</v>
      </c>
      <c r="B56" s="30"/>
      <c r="C56" s="14"/>
      <c r="D56" s="85"/>
      <c r="E56" s="86"/>
      <c r="F56" s="86"/>
      <c r="G56" s="87"/>
      <c r="H56" s="15"/>
    </row>
    <row r="57" spans="1:8" x14ac:dyDescent="0.2">
      <c r="A57" s="31" t="s">
        <v>45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46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47</v>
      </c>
      <c r="B59" s="28"/>
      <c r="C59" s="14"/>
      <c r="D59" s="89"/>
      <c r="E59" s="90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90"/>
      <c r="F60" s="88"/>
      <c r="G60" s="91"/>
      <c r="H60" s="15"/>
    </row>
    <row r="61" spans="1:8" ht="15.75" x14ac:dyDescent="0.25">
      <c r="A61" s="32"/>
      <c r="B61" s="18"/>
      <c r="C61" s="21"/>
      <c r="D61" s="89"/>
      <c r="E61" s="92"/>
      <c r="F61" s="92"/>
      <c r="G61" s="91"/>
      <c r="H61" s="15"/>
    </row>
    <row r="62" spans="1:8" ht="15.75" x14ac:dyDescent="0.25">
      <c r="A62" s="20" t="s">
        <v>48</v>
      </c>
      <c r="B62" s="20"/>
      <c r="C62" s="33"/>
      <c r="D62" s="93">
        <f>SUM(D45:D58)</f>
        <v>2017</v>
      </c>
      <c r="E62" s="94">
        <f>SUM(E45:E61)</f>
        <v>85590862.420000002</v>
      </c>
      <c r="F62" s="94">
        <f>SUM(F45:F61)</f>
        <v>8020184.3399999999</v>
      </c>
      <c r="G62" s="95">
        <f>1-(+F62/E62)</f>
        <v>0.90629625507633715</v>
      </c>
      <c r="H62" s="2"/>
    </row>
    <row r="63" spans="1:8" ht="18" x14ac:dyDescent="0.25">
      <c r="A63" s="33"/>
      <c r="B63" s="33"/>
      <c r="C63" s="36"/>
      <c r="D63" s="103"/>
      <c r="E63" s="104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9518156.2899999991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111</v>
      </c>
      <c r="B9" s="13"/>
      <c r="C9" s="14"/>
      <c r="D9" s="85"/>
      <c r="E9" s="111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>
        <v>7</v>
      </c>
      <c r="E10" s="111">
        <v>1412576</v>
      </c>
      <c r="F10" s="86">
        <v>78848.5</v>
      </c>
      <c r="G10" s="112">
        <f>F10/E10</f>
        <v>5.5818943547108264E-2</v>
      </c>
      <c r="H10" s="15"/>
    </row>
    <row r="11" spans="1:8" ht="15.75" x14ac:dyDescent="0.25">
      <c r="A11" s="105" t="s">
        <v>114</v>
      </c>
      <c r="B11" s="13"/>
      <c r="C11" s="14"/>
      <c r="D11" s="85">
        <v>6</v>
      </c>
      <c r="E11" s="111">
        <v>231010</v>
      </c>
      <c r="F11" s="86">
        <v>94813.5</v>
      </c>
      <c r="G11" s="112">
        <f>F11/E11</f>
        <v>0.41043028440327256</v>
      </c>
      <c r="H11" s="15"/>
    </row>
    <row r="12" spans="1:8" ht="15.75" x14ac:dyDescent="0.25">
      <c r="A12" s="105" t="s">
        <v>73</v>
      </c>
      <c r="B12" s="13"/>
      <c r="C12" s="14"/>
      <c r="D12" s="85">
        <v>2</v>
      </c>
      <c r="E12" s="111">
        <v>95725</v>
      </c>
      <c r="F12" s="86">
        <v>41950.5</v>
      </c>
      <c r="G12" s="112">
        <f>F12/E12</f>
        <v>0.43823974928179682</v>
      </c>
      <c r="H12" s="15"/>
    </row>
    <row r="13" spans="1:8" ht="15.75" x14ac:dyDescent="0.25">
      <c r="A13" s="105" t="s">
        <v>118</v>
      </c>
      <c r="B13" s="13"/>
      <c r="C13" s="14"/>
      <c r="D13" s="85"/>
      <c r="E13" s="111"/>
      <c r="F13" s="86"/>
      <c r="G13" s="112"/>
      <c r="H13" s="15"/>
    </row>
    <row r="14" spans="1:8" ht="15.75" x14ac:dyDescent="0.25">
      <c r="A14" s="105" t="s">
        <v>25</v>
      </c>
      <c r="B14" s="13"/>
      <c r="C14" s="14"/>
      <c r="D14" s="85">
        <v>2</v>
      </c>
      <c r="E14" s="111">
        <v>222449</v>
      </c>
      <c r="F14" s="86">
        <v>73917</v>
      </c>
      <c r="G14" s="112">
        <f>F14/E14</f>
        <v>0.3322874007075779</v>
      </c>
      <c r="H14" s="15"/>
    </row>
    <row r="15" spans="1:8" ht="15.75" x14ac:dyDescent="0.25">
      <c r="A15" s="105" t="s">
        <v>57</v>
      </c>
      <c r="B15" s="13"/>
      <c r="C15" s="14"/>
      <c r="D15" s="85"/>
      <c r="E15" s="111"/>
      <c r="F15" s="86"/>
      <c r="G15" s="112"/>
      <c r="H15" s="15"/>
    </row>
    <row r="16" spans="1:8" ht="15.75" x14ac:dyDescent="0.25">
      <c r="A16" s="105" t="s">
        <v>10</v>
      </c>
      <c r="B16" s="13"/>
      <c r="C16" s="14"/>
      <c r="D16" s="85"/>
      <c r="E16" s="111"/>
      <c r="F16" s="86"/>
      <c r="G16" s="112"/>
      <c r="H16" s="15"/>
    </row>
    <row r="17" spans="1:8" ht="15.75" x14ac:dyDescent="0.25">
      <c r="A17" s="105" t="s">
        <v>14</v>
      </c>
      <c r="B17" s="13"/>
      <c r="C17" s="14"/>
      <c r="D17" s="85">
        <v>2</v>
      </c>
      <c r="E17" s="111">
        <v>672444</v>
      </c>
      <c r="F17" s="86">
        <v>197608.5</v>
      </c>
      <c r="G17" s="87">
        <f t="shared" ref="G17:G23" si="0">F17/E17</f>
        <v>0.29386610632260829</v>
      </c>
      <c r="H17" s="15"/>
    </row>
    <row r="18" spans="1:8" ht="15.75" x14ac:dyDescent="0.25">
      <c r="A18" s="105" t="s">
        <v>15</v>
      </c>
      <c r="B18" s="13"/>
      <c r="C18" s="14"/>
      <c r="D18" s="85">
        <v>2</v>
      </c>
      <c r="E18" s="111">
        <v>867183</v>
      </c>
      <c r="F18" s="86">
        <v>210038</v>
      </c>
      <c r="G18" s="112">
        <f t="shared" si="0"/>
        <v>0.24220723884116732</v>
      </c>
      <c r="H18" s="15"/>
    </row>
    <row r="19" spans="1:8" ht="15.75" x14ac:dyDescent="0.25">
      <c r="A19" s="105" t="s">
        <v>58</v>
      </c>
      <c r="B19" s="13"/>
      <c r="C19" s="14"/>
      <c r="D19" s="85">
        <v>1</v>
      </c>
      <c r="E19" s="111">
        <v>160545</v>
      </c>
      <c r="F19" s="86">
        <v>1047</v>
      </c>
      <c r="G19" s="87">
        <f t="shared" si="0"/>
        <v>6.5215360179388957E-3</v>
      </c>
      <c r="H19" s="15"/>
    </row>
    <row r="20" spans="1:8" ht="15.75" x14ac:dyDescent="0.25">
      <c r="A20" s="105" t="s">
        <v>17</v>
      </c>
      <c r="B20" s="13"/>
      <c r="C20" s="14"/>
      <c r="D20" s="85"/>
      <c r="E20" s="111"/>
      <c r="F20" s="86"/>
      <c r="G20" s="87"/>
      <c r="H20" s="15"/>
    </row>
    <row r="21" spans="1:8" ht="15.75" x14ac:dyDescent="0.25">
      <c r="A21" s="105" t="s">
        <v>128</v>
      </c>
      <c r="B21" s="13"/>
      <c r="C21" s="14"/>
      <c r="D21" s="85"/>
      <c r="E21" s="111"/>
      <c r="F21" s="86"/>
      <c r="G21" s="87"/>
      <c r="H21" s="15"/>
    </row>
    <row r="22" spans="1:8" ht="15.75" x14ac:dyDescent="0.25">
      <c r="A22" s="105" t="s">
        <v>59</v>
      </c>
      <c r="B22" s="13"/>
      <c r="C22" s="14"/>
      <c r="D22" s="85">
        <v>7</v>
      </c>
      <c r="E22" s="111">
        <v>1650498</v>
      </c>
      <c r="F22" s="86">
        <v>-10116.5</v>
      </c>
      <c r="G22" s="87">
        <f t="shared" si="0"/>
        <v>-6.1293621682667896E-3</v>
      </c>
      <c r="H22" s="15"/>
    </row>
    <row r="23" spans="1:8" ht="15.75" x14ac:dyDescent="0.25">
      <c r="A23" s="105" t="s">
        <v>60</v>
      </c>
      <c r="B23" s="13"/>
      <c r="C23" s="14"/>
      <c r="D23" s="85">
        <v>3</v>
      </c>
      <c r="E23" s="111">
        <v>648873</v>
      </c>
      <c r="F23" s="86">
        <v>57506.5</v>
      </c>
      <c r="G23" s="87">
        <f t="shared" si="0"/>
        <v>8.8625200925296632E-2</v>
      </c>
      <c r="H23" s="15"/>
    </row>
    <row r="24" spans="1:8" ht="15.75" x14ac:dyDescent="0.25">
      <c r="A24" s="106" t="s">
        <v>20</v>
      </c>
      <c r="B24" s="13"/>
      <c r="C24" s="14"/>
      <c r="D24" s="85">
        <v>4</v>
      </c>
      <c r="E24" s="111">
        <v>420718</v>
      </c>
      <c r="F24" s="86">
        <v>59469</v>
      </c>
      <c r="G24" s="87">
        <f>F24/E24</f>
        <v>0.14135121387722893</v>
      </c>
      <c r="H24" s="15"/>
    </row>
    <row r="25" spans="1:8" ht="15.75" x14ac:dyDescent="0.25">
      <c r="A25" s="106" t="s">
        <v>21</v>
      </c>
      <c r="B25" s="13"/>
      <c r="C25" s="14"/>
      <c r="D25" s="85">
        <v>13</v>
      </c>
      <c r="E25" s="111">
        <v>77015</v>
      </c>
      <c r="F25" s="86">
        <v>77015</v>
      </c>
      <c r="G25" s="87">
        <f>F25/E25</f>
        <v>1</v>
      </c>
      <c r="H25" s="15"/>
    </row>
    <row r="26" spans="1:8" ht="15.75" x14ac:dyDescent="0.25">
      <c r="A26" s="82" t="s">
        <v>22</v>
      </c>
      <c r="B26" s="13"/>
      <c r="C26" s="14"/>
      <c r="D26" s="85"/>
      <c r="E26" s="111"/>
      <c r="F26" s="86"/>
      <c r="G26" s="87"/>
      <c r="H26" s="15"/>
    </row>
    <row r="27" spans="1:8" ht="15.75" x14ac:dyDescent="0.25">
      <c r="A27" s="82" t="s">
        <v>23</v>
      </c>
      <c r="B27" s="13"/>
      <c r="C27" s="14"/>
      <c r="D27" s="85"/>
      <c r="E27" s="111">
        <v>19901</v>
      </c>
      <c r="F27" s="86">
        <v>4493</v>
      </c>
      <c r="G27" s="87">
        <f>F27/E27</f>
        <v>0.22576754936937843</v>
      </c>
      <c r="H27" s="15"/>
    </row>
    <row r="28" spans="1:8" ht="15.75" x14ac:dyDescent="0.25">
      <c r="A28" s="105" t="s">
        <v>138</v>
      </c>
      <c r="B28" s="13"/>
      <c r="C28" s="14"/>
      <c r="D28" s="85">
        <v>1</v>
      </c>
      <c r="E28" s="111">
        <v>72903</v>
      </c>
      <c r="F28" s="86">
        <v>-5013</v>
      </c>
      <c r="G28" s="112">
        <f>F28/E28</f>
        <v>-6.8762602362042707E-2</v>
      </c>
      <c r="H28" s="15"/>
    </row>
    <row r="29" spans="1:8" ht="15.75" x14ac:dyDescent="0.25">
      <c r="A29" s="82" t="s">
        <v>24</v>
      </c>
      <c r="B29" s="13"/>
      <c r="C29" s="14"/>
      <c r="D29" s="85">
        <v>2</v>
      </c>
      <c r="E29" s="111">
        <v>96152</v>
      </c>
      <c r="F29" s="86">
        <v>43078.5</v>
      </c>
      <c r="G29" s="87">
        <f>F29/E29</f>
        <v>0.44802500208003992</v>
      </c>
      <c r="H29" s="15"/>
    </row>
    <row r="30" spans="1:8" ht="15.75" x14ac:dyDescent="0.25">
      <c r="A30" s="82" t="s">
        <v>132</v>
      </c>
      <c r="B30" s="13"/>
      <c r="C30" s="14"/>
      <c r="D30" s="113"/>
      <c r="E30" s="111"/>
      <c r="F30" s="111"/>
      <c r="G30" s="114"/>
      <c r="H30" s="15"/>
    </row>
    <row r="31" spans="1:8" ht="15.75" x14ac:dyDescent="0.25">
      <c r="A31" s="82" t="s">
        <v>139</v>
      </c>
      <c r="B31" s="13"/>
      <c r="C31" s="14"/>
      <c r="D31" s="85">
        <v>1</v>
      </c>
      <c r="E31" s="115">
        <v>63647</v>
      </c>
      <c r="F31" s="86">
        <v>19312.5</v>
      </c>
      <c r="G31" s="112">
        <f>F31/E31</f>
        <v>0.30343142646157711</v>
      </c>
      <c r="H31" s="15"/>
    </row>
    <row r="32" spans="1:8" ht="15.75" x14ac:dyDescent="0.25">
      <c r="A32" s="82" t="s">
        <v>141</v>
      </c>
      <c r="B32" s="13"/>
      <c r="C32" s="14"/>
      <c r="D32" s="85"/>
      <c r="E32" s="115"/>
      <c r="F32" s="86"/>
      <c r="G32" s="112"/>
      <c r="H32" s="15"/>
    </row>
    <row r="33" spans="1:8" ht="15.75" x14ac:dyDescent="0.25">
      <c r="A33" s="82" t="s">
        <v>62</v>
      </c>
      <c r="B33" s="13"/>
      <c r="C33" s="14"/>
      <c r="D33" s="85">
        <v>9</v>
      </c>
      <c r="E33" s="115">
        <v>583980</v>
      </c>
      <c r="F33" s="88">
        <v>88989.5</v>
      </c>
      <c r="G33" s="112">
        <f>F33/E33</f>
        <v>0.15238449946915991</v>
      </c>
      <c r="H33" s="15"/>
    </row>
    <row r="34" spans="1:8" ht="15.75" x14ac:dyDescent="0.25">
      <c r="A34" s="105" t="s">
        <v>63</v>
      </c>
      <c r="B34" s="13"/>
      <c r="C34" s="14"/>
      <c r="D34" s="85"/>
      <c r="E34" s="111"/>
      <c r="F34" s="86"/>
      <c r="G34" s="112"/>
      <c r="H34" s="15"/>
    </row>
    <row r="35" spans="1:8" ht="15.75" x14ac:dyDescent="0.25">
      <c r="A35" s="105" t="s">
        <v>108</v>
      </c>
      <c r="B35" s="13"/>
      <c r="C35" s="14"/>
      <c r="D35" s="85">
        <v>1</v>
      </c>
      <c r="E35" s="111">
        <v>96625</v>
      </c>
      <c r="F35" s="86">
        <v>41546</v>
      </c>
      <c r="G35" s="112">
        <f>F35/E35</f>
        <v>0.42997153945666233</v>
      </c>
      <c r="H35" s="15"/>
    </row>
    <row r="36" spans="1:8" x14ac:dyDescent="0.2">
      <c r="A36" s="16" t="s">
        <v>28</v>
      </c>
      <c r="B36" s="13"/>
      <c r="C36" s="14"/>
      <c r="D36" s="89"/>
      <c r="E36" s="115">
        <v>60880</v>
      </c>
      <c r="F36" s="88">
        <v>11084</v>
      </c>
      <c r="G36" s="91"/>
      <c r="H36" s="15"/>
    </row>
    <row r="37" spans="1:8" x14ac:dyDescent="0.2">
      <c r="A37" s="16" t="s">
        <v>29</v>
      </c>
      <c r="B37" s="13"/>
      <c r="C37" s="14"/>
      <c r="D37" s="89"/>
      <c r="E37" s="115"/>
      <c r="F37" s="88"/>
      <c r="G37" s="91"/>
      <c r="H37" s="15"/>
    </row>
    <row r="38" spans="1:8" x14ac:dyDescent="0.2">
      <c r="A38" s="16" t="s">
        <v>30</v>
      </c>
      <c r="B38" s="13"/>
      <c r="C38" s="14"/>
      <c r="D38" s="89"/>
      <c r="E38" s="111"/>
      <c r="F38" s="86"/>
      <c r="G38" s="91"/>
      <c r="H38" s="15"/>
    </row>
    <row r="39" spans="1:8" x14ac:dyDescent="0.2">
      <c r="A39" s="17"/>
      <c r="B39" s="18"/>
      <c r="C39" s="21"/>
      <c r="D39" s="89"/>
      <c r="E39" s="92"/>
      <c r="F39" s="92"/>
      <c r="G39" s="91"/>
      <c r="H39" s="15"/>
    </row>
    <row r="40" spans="1:8" ht="15.75" x14ac:dyDescent="0.25">
      <c r="A40" s="19" t="s">
        <v>31</v>
      </c>
      <c r="B40" s="20"/>
      <c r="C40" s="22"/>
      <c r="D40" s="93">
        <f>SUM(D9:D39)</f>
        <v>63</v>
      </c>
      <c r="E40" s="94">
        <f>SUM(E9:E39)</f>
        <v>7453124</v>
      </c>
      <c r="F40" s="94">
        <f>SUM(F9:F39)</f>
        <v>1085587.5</v>
      </c>
      <c r="G40" s="95">
        <f>F40/E40</f>
        <v>0.14565536545480795</v>
      </c>
      <c r="H40" s="2"/>
    </row>
    <row r="41" spans="1:8" ht="15.75" x14ac:dyDescent="0.25">
      <c r="A41" s="22"/>
      <c r="B41" s="22"/>
      <c r="C41" s="24"/>
      <c r="D41" s="96"/>
      <c r="E41" s="97"/>
      <c r="F41" s="98"/>
      <c r="G41" s="98"/>
      <c r="H41" s="2"/>
    </row>
    <row r="42" spans="1:8" ht="18" x14ac:dyDescent="0.25">
      <c r="A42" s="23" t="s">
        <v>32</v>
      </c>
      <c r="B42" s="24"/>
      <c r="C42" s="26"/>
      <c r="D42" s="25"/>
      <c r="E42" s="99"/>
      <c r="F42" s="100"/>
      <c r="G42" s="100"/>
      <c r="H42" s="2"/>
    </row>
    <row r="43" spans="1:8" ht="15.75" x14ac:dyDescent="0.25">
      <c r="A43" s="26"/>
      <c r="B43" s="26"/>
      <c r="C43" s="26"/>
      <c r="D43" s="101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1" t="s">
        <v>6</v>
      </c>
      <c r="E44" s="102" t="s">
        <v>34</v>
      </c>
      <c r="F44" s="100" t="s">
        <v>8</v>
      </c>
      <c r="G44" s="100" t="s">
        <v>35</v>
      </c>
      <c r="H44" s="15"/>
    </row>
    <row r="45" spans="1:8" ht="15.75" x14ac:dyDescent="0.25">
      <c r="A45" s="27" t="s">
        <v>36</v>
      </c>
      <c r="B45" s="28"/>
      <c r="C45" s="14"/>
      <c r="D45" s="85">
        <v>72</v>
      </c>
      <c r="E45" s="86">
        <v>3988159.05</v>
      </c>
      <c r="F45" s="86">
        <v>307937.96000000002</v>
      </c>
      <c r="G45" s="87">
        <f>1-(+F45/E45)</f>
        <v>0.92278694100727998</v>
      </c>
      <c r="H45" s="15"/>
    </row>
    <row r="46" spans="1:8" ht="15.75" x14ac:dyDescent="0.25">
      <c r="A46" s="27" t="s">
        <v>37</v>
      </c>
      <c r="B46" s="28"/>
      <c r="C46" s="14"/>
      <c r="D46" s="85">
        <v>8</v>
      </c>
      <c r="E46" s="86">
        <v>877811.57</v>
      </c>
      <c r="F46" s="86">
        <v>104287.03999999999</v>
      </c>
      <c r="G46" s="87">
        <f t="shared" ref="G46:G55" si="1">1-(+F46/E46)</f>
        <v>0.88119655337876213</v>
      </c>
      <c r="H46" s="15"/>
    </row>
    <row r="47" spans="1:8" ht="15.75" x14ac:dyDescent="0.25">
      <c r="A47" s="27" t="s">
        <v>38</v>
      </c>
      <c r="B47" s="28"/>
      <c r="C47" s="14"/>
      <c r="D47" s="85">
        <v>187</v>
      </c>
      <c r="E47" s="86">
        <v>7300784.75</v>
      </c>
      <c r="F47" s="86">
        <v>497107.46</v>
      </c>
      <c r="G47" s="87">
        <f t="shared" si="1"/>
        <v>0.9319104073024479</v>
      </c>
      <c r="H47" s="15"/>
    </row>
    <row r="48" spans="1:8" ht="15.75" x14ac:dyDescent="0.25">
      <c r="A48" s="27" t="s">
        <v>39</v>
      </c>
      <c r="B48" s="28"/>
      <c r="C48" s="14"/>
      <c r="D48" s="85">
        <v>8</v>
      </c>
      <c r="E48" s="86">
        <v>898491.5</v>
      </c>
      <c r="F48" s="86">
        <v>59672.5</v>
      </c>
      <c r="G48" s="87">
        <f t="shared" si="1"/>
        <v>0.93358590481935555</v>
      </c>
      <c r="H48" s="15"/>
    </row>
    <row r="49" spans="1:8" ht="15.75" x14ac:dyDescent="0.25">
      <c r="A49" s="27" t="s">
        <v>40</v>
      </c>
      <c r="B49" s="28"/>
      <c r="C49" s="14"/>
      <c r="D49" s="85">
        <v>126</v>
      </c>
      <c r="E49" s="86">
        <v>6345698.6399999997</v>
      </c>
      <c r="F49" s="86">
        <v>605422.30000000005</v>
      </c>
      <c r="G49" s="87">
        <f t="shared" si="1"/>
        <v>0.90459327895218167</v>
      </c>
      <c r="H49" s="15"/>
    </row>
    <row r="50" spans="1:8" ht="15.75" x14ac:dyDescent="0.25">
      <c r="A50" s="27" t="s">
        <v>41</v>
      </c>
      <c r="B50" s="28"/>
      <c r="C50" s="14"/>
      <c r="D50" s="85">
        <v>8</v>
      </c>
      <c r="E50" s="86">
        <v>629798</v>
      </c>
      <c r="F50" s="86">
        <v>30187.21</v>
      </c>
      <c r="G50" s="87">
        <f t="shared" si="1"/>
        <v>0.95206842511408418</v>
      </c>
      <c r="H50" s="15"/>
    </row>
    <row r="51" spans="1:8" ht="15.75" x14ac:dyDescent="0.25">
      <c r="A51" s="27" t="s">
        <v>42</v>
      </c>
      <c r="B51" s="28"/>
      <c r="C51" s="14"/>
      <c r="D51" s="85">
        <v>9</v>
      </c>
      <c r="E51" s="86">
        <v>909720</v>
      </c>
      <c r="F51" s="86">
        <v>151015</v>
      </c>
      <c r="G51" s="87">
        <f t="shared" si="1"/>
        <v>0.83399837312579694</v>
      </c>
      <c r="H51" s="15"/>
    </row>
    <row r="52" spans="1:8" ht="15.75" x14ac:dyDescent="0.25">
      <c r="A52" s="27" t="s">
        <v>43</v>
      </c>
      <c r="B52" s="28"/>
      <c r="C52" s="14"/>
      <c r="D52" s="85">
        <v>2</v>
      </c>
      <c r="E52" s="86">
        <v>112210</v>
      </c>
      <c r="F52" s="86">
        <v>4720</v>
      </c>
      <c r="G52" s="87">
        <f t="shared" si="1"/>
        <v>0.95793601283308083</v>
      </c>
      <c r="H52" s="15"/>
    </row>
    <row r="53" spans="1:8" ht="15.75" x14ac:dyDescent="0.25">
      <c r="A53" s="27" t="s">
        <v>44</v>
      </c>
      <c r="B53" s="28"/>
      <c r="C53" s="14"/>
      <c r="D53" s="85">
        <v>2</v>
      </c>
      <c r="E53" s="86">
        <v>231825</v>
      </c>
      <c r="F53" s="86">
        <v>13900</v>
      </c>
      <c r="G53" s="87">
        <f t="shared" si="1"/>
        <v>0.94004097918688667</v>
      </c>
      <c r="H53" s="15"/>
    </row>
    <row r="54" spans="1:8" ht="15.75" x14ac:dyDescent="0.25">
      <c r="A54" s="29" t="s">
        <v>64</v>
      </c>
      <c r="B54" s="30"/>
      <c r="C54" s="14"/>
      <c r="D54" s="85">
        <v>3</v>
      </c>
      <c r="E54" s="86">
        <v>45000</v>
      </c>
      <c r="F54" s="86">
        <v>-9000</v>
      </c>
      <c r="G54" s="87">
        <f t="shared" si="1"/>
        <v>1.2</v>
      </c>
      <c r="H54" s="15"/>
    </row>
    <row r="55" spans="1:8" ht="15.75" x14ac:dyDescent="0.25">
      <c r="A55" s="27" t="s">
        <v>65</v>
      </c>
      <c r="B55" s="30"/>
      <c r="C55" s="14"/>
      <c r="D55" s="85">
        <v>820</v>
      </c>
      <c r="E55" s="86">
        <v>35920511.909999996</v>
      </c>
      <c r="F55" s="86">
        <v>4392333.4000000004</v>
      </c>
      <c r="G55" s="87">
        <f t="shared" si="1"/>
        <v>0.87772074599033734</v>
      </c>
      <c r="H55" s="15"/>
    </row>
    <row r="56" spans="1:8" ht="15.75" x14ac:dyDescent="0.25">
      <c r="A56" s="27" t="s">
        <v>66</v>
      </c>
      <c r="B56" s="30"/>
      <c r="C56" s="14"/>
      <c r="D56" s="85"/>
      <c r="E56" s="86"/>
      <c r="F56" s="86"/>
      <c r="G56" s="87"/>
      <c r="H56" s="15"/>
    </row>
    <row r="57" spans="1:8" x14ac:dyDescent="0.2">
      <c r="A57" s="31" t="s">
        <v>45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46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47</v>
      </c>
      <c r="B59" s="28"/>
      <c r="C59" s="14"/>
      <c r="D59" s="89"/>
      <c r="E59" s="90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.75" x14ac:dyDescent="0.25">
      <c r="A61" s="32"/>
      <c r="B61" s="18"/>
      <c r="C61" s="21"/>
      <c r="D61" s="89"/>
      <c r="E61" s="109"/>
      <c r="F61" s="92"/>
      <c r="G61" s="91"/>
      <c r="H61" s="2"/>
    </row>
    <row r="62" spans="1:8" ht="18" x14ac:dyDescent="0.25">
      <c r="A62" s="20" t="s">
        <v>48</v>
      </c>
      <c r="B62" s="20"/>
      <c r="C62" s="39"/>
      <c r="D62" s="93">
        <f>SUM(D45:D58)</f>
        <v>1245</v>
      </c>
      <c r="E62" s="94">
        <f>SUM(E45:E61)</f>
        <v>57260010.420000002</v>
      </c>
      <c r="F62" s="94">
        <f>SUM(F45:F61)</f>
        <v>6157582.8700000001</v>
      </c>
      <c r="G62" s="95">
        <f>1-(F62/E62)</f>
        <v>0.89246277070446955</v>
      </c>
      <c r="H62" s="2"/>
    </row>
    <row r="63" spans="1:8" ht="18" x14ac:dyDescent="0.25">
      <c r="A63" s="33"/>
      <c r="B63" s="33"/>
      <c r="C63" s="39"/>
      <c r="D63" s="110"/>
      <c r="E63" s="104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7243170.3700000001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126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>
        <v>3</v>
      </c>
      <c r="E10" s="86">
        <v>152720</v>
      </c>
      <c r="F10" s="86">
        <v>30614</v>
      </c>
      <c r="G10" s="87">
        <f>F10/E10</f>
        <v>0.20045835515976951</v>
      </c>
      <c r="H10" s="15"/>
    </row>
    <row r="11" spans="1:8" ht="15.75" x14ac:dyDescent="0.25">
      <c r="A11" s="105" t="s">
        <v>111</v>
      </c>
      <c r="B11" s="13"/>
      <c r="C11" s="14"/>
      <c r="D11" s="85"/>
      <c r="E11" s="86"/>
      <c r="F11" s="86"/>
      <c r="G11" s="87"/>
      <c r="H11" s="15"/>
    </row>
    <row r="12" spans="1:8" ht="15.75" x14ac:dyDescent="0.25">
      <c r="A12" s="105" t="s">
        <v>69</v>
      </c>
      <c r="B12" s="13"/>
      <c r="C12" s="14"/>
      <c r="D12" s="85">
        <v>1</v>
      </c>
      <c r="E12" s="86">
        <v>55420</v>
      </c>
      <c r="F12" s="86">
        <v>17789.5</v>
      </c>
      <c r="G12" s="87">
        <f>F12/E12</f>
        <v>0.3209942259112234</v>
      </c>
      <c r="H12" s="15"/>
    </row>
    <row r="13" spans="1:8" ht="15.75" x14ac:dyDescent="0.25">
      <c r="A13" s="105" t="s">
        <v>70</v>
      </c>
      <c r="B13" s="13"/>
      <c r="C13" s="14"/>
      <c r="D13" s="85">
        <v>1</v>
      </c>
      <c r="E13" s="86">
        <v>7339</v>
      </c>
      <c r="F13" s="86">
        <v>2203</v>
      </c>
      <c r="G13" s="87">
        <f>F13/E13</f>
        <v>0.30017713584957079</v>
      </c>
      <c r="H13" s="15"/>
    </row>
    <row r="14" spans="1:8" ht="15.75" x14ac:dyDescent="0.25">
      <c r="A14" s="105" t="s">
        <v>146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25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122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148</v>
      </c>
      <c r="B17" s="13"/>
      <c r="C17" s="14"/>
      <c r="D17" s="85"/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86">
        <v>320405</v>
      </c>
      <c r="F18" s="86">
        <v>90255.5</v>
      </c>
      <c r="G18" s="87">
        <f>F18/E18</f>
        <v>0.28169192116227898</v>
      </c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112</v>
      </c>
      <c r="B20" s="13"/>
      <c r="C20" s="14"/>
      <c r="D20" s="85"/>
      <c r="E20" s="86"/>
      <c r="F20" s="86"/>
      <c r="G20" s="87"/>
      <c r="H20" s="15"/>
    </row>
    <row r="21" spans="1:8" ht="15.75" x14ac:dyDescent="0.25">
      <c r="A21" s="105" t="s">
        <v>139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143</v>
      </c>
      <c r="B22" s="13"/>
      <c r="C22" s="14"/>
      <c r="D22" s="85"/>
      <c r="E22" s="86"/>
      <c r="F22" s="86"/>
      <c r="G22" s="87"/>
      <c r="H22" s="15"/>
    </row>
    <row r="23" spans="1:8" ht="15.75" x14ac:dyDescent="0.25">
      <c r="A23" s="105" t="s">
        <v>130</v>
      </c>
      <c r="B23" s="13"/>
      <c r="C23" s="14"/>
      <c r="D23" s="85">
        <v>4</v>
      </c>
      <c r="E23" s="86">
        <v>335641</v>
      </c>
      <c r="F23" s="86">
        <v>54853.5</v>
      </c>
      <c r="G23" s="87">
        <f>F23/E23</f>
        <v>0.16342908047586557</v>
      </c>
      <c r="H23" s="15"/>
    </row>
    <row r="24" spans="1:8" ht="15.75" x14ac:dyDescent="0.25">
      <c r="A24" s="105" t="s">
        <v>10</v>
      </c>
      <c r="B24" s="13"/>
      <c r="C24" s="14"/>
      <c r="D24" s="85"/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>
        <v>1</v>
      </c>
      <c r="E25" s="86">
        <v>22248</v>
      </c>
      <c r="F25" s="86">
        <v>9305</v>
      </c>
      <c r="G25" s="87">
        <f>F25/E25</f>
        <v>0.41823984178353113</v>
      </c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79</v>
      </c>
      <c r="B29" s="13"/>
      <c r="C29" s="14"/>
      <c r="D29" s="85"/>
      <c r="E29" s="86"/>
      <c r="F29" s="86"/>
      <c r="G29" s="87"/>
      <c r="H29" s="15"/>
    </row>
    <row r="30" spans="1:8" ht="15.75" x14ac:dyDescent="0.25">
      <c r="A30" s="82" t="s">
        <v>73</v>
      </c>
      <c r="B30" s="13"/>
      <c r="C30" s="14"/>
      <c r="D30" s="85"/>
      <c r="E30" s="86"/>
      <c r="F30" s="86"/>
      <c r="G30" s="87"/>
      <c r="H30" s="15"/>
    </row>
    <row r="31" spans="1:8" ht="15.75" x14ac:dyDescent="0.25">
      <c r="A31" s="82" t="s">
        <v>120</v>
      </c>
      <c r="B31" s="13"/>
      <c r="C31" s="14"/>
      <c r="D31" s="85"/>
      <c r="E31" s="86"/>
      <c r="F31" s="86"/>
      <c r="G31" s="87"/>
      <c r="H31" s="15"/>
    </row>
    <row r="32" spans="1:8" ht="15.75" x14ac:dyDescent="0.25">
      <c r="A32" s="82" t="s">
        <v>57</v>
      </c>
      <c r="B32" s="13"/>
      <c r="C32" s="14"/>
      <c r="D32" s="85"/>
      <c r="E32" s="86"/>
      <c r="F32" s="86"/>
      <c r="G32" s="87"/>
      <c r="H32" s="15"/>
    </row>
    <row r="33" spans="1:8" ht="15.75" x14ac:dyDescent="0.25">
      <c r="A33" s="82" t="s">
        <v>108</v>
      </c>
      <c r="B33" s="13"/>
      <c r="C33" s="14"/>
      <c r="D33" s="85"/>
      <c r="E33" s="86"/>
      <c r="F33" s="86"/>
      <c r="G33" s="87"/>
      <c r="H33" s="15"/>
    </row>
    <row r="34" spans="1:8" ht="15.75" x14ac:dyDescent="0.25">
      <c r="A34" s="82" t="s">
        <v>113</v>
      </c>
      <c r="B34" s="13"/>
      <c r="C34" s="14"/>
      <c r="D34" s="85"/>
      <c r="E34" s="86"/>
      <c r="F34" s="86"/>
      <c r="G34" s="87"/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x14ac:dyDescent="0.2">
      <c r="A36" s="16" t="s">
        <v>47</v>
      </c>
      <c r="B36" s="13"/>
      <c r="C36" s="14"/>
      <c r="D36" s="89"/>
      <c r="E36" s="107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11</v>
      </c>
      <c r="E39" s="94">
        <f>SUM(E9:E38)</f>
        <v>893773</v>
      </c>
      <c r="F39" s="94">
        <f>SUM(F9:F38)</f>
        <v>205020.5</v>
      </c>
      <c r="G39" s="95">
        <f>F39/E39</f>
        <v>0.22938766331048263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2"/>
    </row>
    <row r="44" spans="1:8" ht="15.75" x14ac:dyDescent="0.25">
      <c r="A44" s="27" t="s">
        <v>36</v>
      </c>
      <c r="B44" s="28"/>
      <c r="C44" s="14"/>
      <c r="D44" s="85"/>
      <c r="E44" s="86"/>
      <c r="F44" s="86"/>
      <c r="G44" s="87"/>
      <c r="H44" s="15"/>
    </row>
    <row r="45" spans="1:8" ht="15.75" x14ac:dyDescent="0.2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.75" x14ac:dyDescent="0.25">
      <c r="A46" s="27" t="s">
        <v>38</v>
      </c>
      <c r="B46" s="28"/>
      <c r="C46" s="14"/>
      <c r="D46" s="85">
        <v>60</v>
      </c>
      <c r="E46" s="86">
        <v>949589.5</v>
      </c>
      <c r="F46" s="86">
        <v>90148.23</v>
      </c>
      <c r="G46" s="87">
        <f>1-(+F46/E46)</f>
        <v>0.90506610488005612</v>
      </c>
      <c r="H46" s="15"/>
    </row>
    <row r="47" spans="1:8" ht="15.75" x14ac:dyDescent="0.25">
      <c r="A47" s="27" t="s">
        <v>39</v>
      </c>
      <c r="B47" s="28"/>
      <c r="C47" s="14"/>
      <c r="D47" s="85">
        <v>7</v>
      </c>
      <c r="E47" s="86">
        <v>487375.25</v>
      </c>
      <c r="F47" s="86">
        <v>25374</v>
      </c>
      <c r="G47" s="87"/>
      <c r="H47" s="15"/>
    </row>
    <row r="48" spans="1:8" ht="15.75" x14ac:dyDescent="0.25">
      <c r="A48" s="27" t="s">
        <v>40</v>
      </c>
      <c r="B48" s="28"/>
      <c r="C48" s="14"/>
      <c r="D48" s="85">
        <v>46</v>
      </c>
      <c r="E48" s="86">
        <v>1453476</v>
      </c>
      <c r="F48" s="86">
        <v>119518.23</v>
      </c>
      <c r="G48" s="87">
        <f>1-(+F48/E48)</f>
        <v>0.91777075782469064</v>
      </c>
      <c r="H48" s="15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42</v>
      </c>
      <c r="B50" s="28"/>
      <c r="C50" s="14"/>
      <c r="D50" s="85">
        <v>18</v>
      </c>
      <c r="E50" s="86">
        <v>398635</v>
      </c>
      <c r="F50" s="86">
        <v>42440</v>
      </c>
      <c r="G50" s="87">
        <f>1-(+F50/E50)</f>
        <v>0.89353669396816637</v>
      </c>
      <c r="H50" s="15"/>
    </row>
    <row r="51" spans="1:8" ht="15.75" x14ac:dyDescent="0.2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9" t="s">
        <v>64</v>
      </c>
      <c r="B53" s="30"/>
      <c r="C53" s="14"/>
      <c r="D53" s="85"/>
      <c r="E53" s="86"/>
      <c r="F53" s="86"/>
      <c r="G53" s="87"/>
      <c r="H53" s="15"/>
    </row>
    <row r="54" spans="1:8" ht="15.75" x14ac:dyDescent="0.25">
      <c r="A54" s="27" t="s">
        <v>65</v>
      </c>
      <c r="B54" s="30"/>
      <c r="C54" s="14"/>
      <c r="D54" s="85">
        <v>620</v>
      </c>
      <c r="E54" s="86">
        <v>18396195.719999999</v>
      </c>
      <c r="F54" s="86">
        <v>2267397.33</v>
      </c>
      <c r="G54" s="87">
        <f>1-(+F54/E54)</f>
        <v>0.87674640102165646</v>
      </c>
      <c r="H54" s="15"/>
    </row>
    <row r="55" spans="1:8" ht="15.75" x14ac:dyDescent="0.25">
      <c r="A55" s="27" t="s">
        <v>66</v>
      </c>
      <c r="B55" s="30"/>
      <c r="C55" s="14"/>
      <c r="D55" s="85">
        <v>3</v>
      </c>
      <c r="E55" s="86">
        <v>51966.080000000002</v>
      </c>
      <c r="F55" s="86">
        <v>5292.38</v>
      </c>
      <c r="G55" s="87">
        <f>1-(+F55/E55)</f>
        <v>0.89815702858479995</v>
      </c>
      <c r="H55" s="15"/>
    </row>
    <row r="56" spans="1:8" ht="15.75" x14ac:dyDescent="0.25">
      <c r="A56" s="84" t="s">
        <v>142</v>
      </c>
      <c r="B56" s="30"/>
      <c r="C56" s="14"/>
      <c r="D56" s="85">
        <v>140</v>
      </c>
      <c r="E56" s="86">
        <v>5970114.7599999998</v>
      </c>
      <c r="F56" s="86">
        <v>588112.98</v>
      </c>
      <c r="G56" s="87">
        <f>1-(+F56/E56)</f>
        <v>0.9014905066917005</v>
      </c>
      <c r="H56" s="15"/>
    </row>
    <row r="57" spans="1:8" x14ac:dyDescent="0.2">
      <c r="A57" s="16" t="s">
        <v>45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46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47</v>
      </c>
      <c r="B59" s="28"/>
      <c r="C59" s="14"/>
      <c r="D59" s="89"/>
      <c r="E59" s="107"/>
      <c r="F59" s="86">
        <v>10</v>
      </c>
      <c r="G59" s="91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.75" x14ac:dyDescent="0.25">
      <c r="A61" s="32"/>
      <c r="B61" s="18"/>
      <c r="C61" s="14"/>
      <c r="D61" s="89"/>
      <c r="E61" s="92"/>
      <c r="F61" s="92"/>
      <c r="G61" s="91"/>
      <c r="H61" s="15"/>
    </row>
    <row r="62" spans="1:8" ht="15.75" x14ac:dyDescent="0.25">
      <c r="A62" s="20" t="s">
        <v>48</v>
      </c>
      <c r="B62" s="20"/>
      <c r="C62" s="21"/>
      <c r="D62" s="93">
        <f>SUM(D44:D58)</f>
        <v>894</v>
      </c>
      <c r="E62" s="94">
        <f>SUM(E44:E61)</f>
        <v>27707352.309999995</v>
      </c>
      <c r="F62" s="94">
        <f>SUM(F44:F61)</f>
        <v>3138293.15</v>
      </c>
      <c r="G62" s="95">
        <f>1-(+F62/E62)</f>
        <v>0.88673428211805927</v>
      </c>
      <c r="H62" s="2"/>
    </row>
    <row r="63" spans="1:8" x14ac:dyDescent="0.2">
      <c r="A63" s="33"/>
      <c r="B63" s="33"/>
      <c r="C63" s="33"/>
      <c r="D63" s="103"/>
      <c r="E63" s="104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3343313.65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126</v>
      </c>
      <c r="B9" s="13"/>
      <c r="C9" s="14"/>
      <c r="D9" s="85"/>
      <c r="E9" s="111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111"/>
      <c r="F10" s="86"/>
      <c r="G10" s="87"/>
      <c r="H10" s="15"/>
    </row>
    <row r="11" spans="1:8" ht="15.75" x14ac:dyDescent="0.25">
      <c r="A11" s="105" t="s">
        <v>111</v>
      </c>
      <c r="B11" s="13"/>
      <c r="C11" s="14"/>
      <c r="D11" s="85">
        <v>6</v>
      </c>
      <c r="E11" s="111">
        <v>678513</v>
      </c>
      <c r="F11" s="86">
        <v>134773.5</v>
      </c>
      <c r="G11" s="87">
        <f t="shared" ref="G11:G22" si="0">F11/E11</f>
        <v>0.19863068209452139</v>
      </c>
      <c r="H11" s="15"/>
    </row>
    <row r="12" spans="1:8" ht="15.75" x14ac:dyDescent="0.25">
      <c r="A12" s="105" t="s">
        <v>69</v>
      </c>
      <c r="B12" s="13"/>
      <c r="C12" s="14"/>
      <c r="D12" s="85"/>
      <c r="E12" s="111"/>
      <c r="F12" s="86"/>
      <c r="G12" s="87"/>
      <c r="H12" s="15"/>
    </row>
    <row r="13" spans="1:8" ht="15.75" x14ac:dyDescent="0.25">
      <c r="A13" s="105" t="s">
        <v>70</v>
      </c>
      <c r="B13" s="13"/>
      <c r="C13" s="14"/>
      <c r="D13" s="85">
        <v>1</v>
      </c>
      <c r="E13" s="111">
        <v>42553</v>
      </c>
      <c r="F13" s="86">
        <v>9532</v>
      </c>
      <c r="G13" s="87">
        <f t="shared" si="0"/>
        <v>0.22400300801353606</v>
      </c>
      <c r="H13" s="15"/>
    </row>
    <row r="14" spans="1:8" ht="15.75" x14ac:dyDescent="0.25">
      <c r="A14" s="105" t="s">
        <v>146</v>
      </c>
      <c r="B14" s="13"/>
      <c r="C14" s="14"/>
      <c r="D14" s="85">
        <v>2</v>
      </c>
      <c r="E14" s="111">
        <v>497419</v>
      </c>
      <c r="F14" s="86">
        <v>106677</v>
      </c>
      <c r="G14" s="87">
        <f t="shared" si="0"/>
        <v>0.21446104792941162</v>
      </c>
      <c r="H14" s="15"/>
    </row>
    <row r="15" spans="1:8" ht="15.75" x14ac:dyDescent="0.25">
      <c r="A15" s="105" t="s">
        <v>25</v>
      </c>
      <c r="B15" s="13"/>
      <c r="C15" s="14"/>
      <c r="D15" s="85">
        <v>2</v>
      </c>
      <c r="E15" s="111">
        <v>128125</v>
      </c>
      <c r="F15" s="86">
        <v>43383.5</v>
      </c>
      <c r="G15" s="87">
        <f t="shared" si="0"/>
        <v>0.33860292682926829</v>
      </c>
      <c r="H15" s="15"/>
    </row>
    <row r="16" spans="1:8" ht="15.75" x14ac:dyDescent="0.25">
      <c r="A16" s="105" t="s">
        <v>122</v>
      </c>
      <c r="B16" s="13"/>
      <c r="C16" s="14"/>
      <c r="D16" s="85">
        <v>1</v>
      </c>
      <c r="E16" s="111">
        <v>50416</v>
      </c>
      <c r="F16" s="86">
        <v>5003</v>
      </c>
      <c r="G16" s="87">
        <f t="shared" si="0"/>
        <v>9.923437004125675E-2</v>
      </c>
      <c r="H16" s="15"/>
    </row>
    <row r="17" spans="1:8" ht="15.75" x14ac:dyDescent="0.25">
      <c r="A17" s="105" t="s">
        <v>148</v>
      </c>
      <c r="B17" s="13"/>
      <c r="C17" s="14"/>
      <c r="D17" s="85">
        <v>2</v>
      </c>
      <c r="E17" s="111">
        <v>692522</v>
      </c>
      <c r="F17" s="86">
        <v>117987</v>
      </c>
      <c r="G17" s="87">
        <f t="shared" si="0"/>
        <v>0.17037292678066546</v>
      </c>
      <c r="H17" s="15"/>
    </row>
    <row r="18" spans="1:8" ht="15.75" x14ac:dyDescent="0.25">
      <c r="A18" s="105" t="s">
        <v>14</v>
      </c>
      <c r="B18" s="13"/>
      <c r="C18" s="14"/>
      <c r="D18" s="85">
        <v>2</v>
      </c>
      <c r="E18" s="111">
        <v>300344</v>
      </c>
      <c r="F18" s="86">
        <v>80834</v>
      </c>
      <c r="G18" s="87">
        <f t="shared" si="0"/>
        <v>0.26913805503023203</v>
      </c>
      <c r="H18" s="15"/>
    </row>
    <row r="19" spans="1:8" ht="15.75" x14ac:dyDescent="0.25">
      <c r="A19" s="105" t="s">
        <v>15</v>
      </c>
      <c r="B19" s="13"/>
      <c r="C19" s="14"/>
      <c r="D19" s="85">
        <v>3</v>
      </c>
      <c r="E19" s="111">
        <v>568502</v>
      </c>
      <c r="F19" s="86">
        <v>234975</v>
      </c>
      <c r="G19" s="87">
        <f t="shared" si="0"/>
        <v>0.41332308417560537</v>
      </c>
      <c r="H19" s="15"/>
    </row>
    <row r="20" spans="1:8" ht="15.75" x14ac:dyDescent="0.25">
      <c r="A20" s="105" t="s">
        <v>112</v>
      </c>
      <c r="B20" s="13"/>
      <c r="C20" s="14"/>
      <c r="D20" s="85">
        <v>15</v>
      </c>
      <c r="E20" s="111">
        <v>965340</v>
      </c>
      <c r="F20" s="86">
        <v>188175.5</v>
      </c>
      <c r="G20" s="87">
        <f t="shared" si="0"/>
        <v>0.19493183748731016</v>
      </c>
      <c r="H20" s="15"/>
    </row>
    <row r="21" spans="1:8" ht="15.75" x14ac:dyDescent="0.25">
      <c r="A21" s="105" t="s">
        <v>139</v>
      </c>
      <c r="B21" s="13"/>
      <c r="C21" s="14"/>
      <c r="D21" s="85">
        <v>1</v>
      </c>
      <c r="E21" s="111">
        <v>135479</v>
      </c>
      <c r="F21" s="86">
        <v>54112.5</v>
      </c>
      <c r="G21" s="87">
        <f t="shared" si="0"/>
        <v>0.3994161456757136</v>
      </c>
      <c r="H21" s="15"/>
    </row>
    <row r="22" spans="1:8" ht="15.75" x14ac:dyDescent="0.25">
      <c r="A22" s="105" t="s">
        <v>143</v>
      </c>
      <c r="B22" s="13"/>
      <c r="C22" s="14"/>
      <c r="D22" s="85">
        <v>7</v>
      </c>
      <c r="E22" s="111">
        <v>465275</v>
      </c>
      <c r="F22" s="86">
        <v>102803.5</v>
      </c>
      <c r="G22" s="87">
        <f t="shared" si="0"/>
        <v>0.22095212508731396</v>
      </c>
      <c r="H22" s="15"/>
    </row>
    <row r="23" spans="1:8" ht="15.75" x14ac:dyDescent="0.25">
      <c r="A23" s="105" t="s">
        <v>130</v>
      </c>
      <c r="B23" s="13"/>
      <c r="C23" s="14"/>
      <c r="D23" s="85"/>
      <c r="E23" s="111"/>
      <c r="F23" s="86"/>
      <c r="G23" s="87"/>
      <c r="H23" s="15"/>
    </row>
    <row r="24" spans="1:8" ht="15.75" x14ac:dyDescent="0.25">
      <c r="A24" s="105" t="s">
        <v>10</v>
      </c>
      <c r="B24" s="13"/>
      <c r="C24" s="14"/>
      <c r="D24" s="85"/>
      <c r="E24" s="111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>
        <v>4</v>
      </c>
      <c r="E25" s="111">
        <v>377161</v>
      </c>
      <c r="F25" s="86">
        <v>90998</v>
      </c>
      <c r="G25" s="87">
        <f>F25/E25</f>
        <v>0.24127096916171079</v>
      </c>
      <c r="H25" s="15"/>
    </row>
    <row r="26" spans="1:8" ht="15.75" x14ac:dyDescent="0.25">
      <c r="A26" s="106" t="s">
        <v>21</v>
      </c>
      <c r="B26" s="13"/>
      <c r="C26" s="14"/>
      <c r="D26" s="85">
        <v>13</v>
      </c>
      <c r="E26" s="111">
        <v>39728</v>
      </c>
      <c r="F26" s="86">
        <v>39728</v>
      </c>
      <c r="G26" s="87">
        <f>F26/E26</f>
        <v>1</v>
      </c>
      <c r="H26" s="15"/>
    </row>
    <row r="27" spans="1:8" ht="15.75" x14ac:dyDescent="0.25">
      <c r="A27" s="82" t="s">
        <v>22</v>
      </c>
      <c r="B27" s="13"/>
      <c r="C27" s="14"/>
      <c r="D27" s="85"/>
      <c r="E27" s="111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111">
        <v>9634</v>
      </c>
      <c r="F28" s="86">
        <v>1934</v>
      </c>
      <c r="G28" s="87">
        <f>F28/E28</f>
        <v>0.20074735312435127</v>
      </c>
      <c r="H28" s="15"/>
    </row>
    <row r="29" spans="1:8" ht="15.75" x14ac:dyDescent="0.25">
      <c r="A29" s="82" t="s">
        <v>79</v>
      </c>
      <c r="B29" s="13"/>
      <c r="C29" s="14"/>
      <c r="D29" s="85"/>
      <c r="E29" s="111"/>
      <c r="F29" s="86"/>
      <c r="G29" s="87"/>
      <c r="H29" s="15"/>
    </row>
    <row r="30" spans="1:8" ht="15.75" x14ac:dyDescent="0.25">
      <c r="A30" s="82" t="s">
        <v>73</v>
      </c>
      <c r="B30" s="13"/>
      <c r="C30" s="14"/>
      <c r="D30" s="85">
        <v>1</v>
      </c>
      <c r="E30" s="111">
        <v>49349</v>
      </c>
      <c r="F30" s="86">
        <v>24342</v>
      </c>
      <c r="G30" s="87">
        <f>F30/E30</f>
        <v>0.49326227481813206</v>
      </c>
      <c r="H30" s="15"/>
    </row>
    <row r="31" spans="1:8" ht="15.75" x14ac:dyDescent="0.25">
      <c r="A31" s="82" t="s">
        <v>120</v>
      </c>
      <c r="B31" s="13"/>
      <c r="C31" s="14"/>
      <c r="D31" s="85">
        <v>1</v>
      </c>
      <c r="E31" s="111">
        <v>20202</v>
      </c>
      <c r="F31" s="86">
        <v>8725</v>
      </c>
      <c r="G31" s="87">
        <f>F31/E31</f>
        <v>0.4318879318879319</v>
      </c>
      <c r="H31" s="15"/>
    </row>
    <row r="32" spans="1:8" ht="15.75" x14ac:dyDescent="0.25">
      <c r="A32" s="82" t="s">
        <v>57</v>
      </c>
      <c r="B32" s="13"/>
      <c r="C32" s="14"/>
      <c r="D32" s="85">
        <v>1</v>
      </c>
      <c r="E32" s="111">
        <v>88954</v>
      </c>
      <c r="F32" s="86">
        <v>38729</v>
      </c>
      <c r="G32" s="87">
        <f>F32/E32</f>
        <v>0.43538233244148661</v>
      </c>
      <c r="H32" s="15"/>
    </row>
    <row r="33" spans="1:8" ht="15.75" x14ac:dyDescent="0.25">
      <c r="A33" s="82" t="s">
        <v>108</v>
      </c>
      <c r="B33" s="13"/>
      <c r="C33" s="14"/>
      <c r="D33" s="85">
        <v>1</v>
      </c>
      <c r="E33" s="111">
        <v>50818</v>
      </c>
      <c r="F33" s="86">
        <v>18471</v>
      </c>
      <c r="G33" s="87">
        <f>F33/E33</f>
        <v>0.36347357235625172</v>
      </c>
      <c r="H33" s="15"/>
    </row>
    <row r="34" spans="1:8" ht="15.75" x14ac:dyDescent="0.25">
      <c r="A34" s="82" t="s">
        <v>113</v>
      </c>
      <c r="B34" s="13"/>
      <c r="C34" s="14"/>
      <c r="D34" s="85">
        <v>8</v>
      </c>
      <c r="E34" s="111">
        <v>855206</v>
      </c>
      <c r="F34" s="86">
        <v>58312</v>
      </c>
      <c r="G34" s="87">
        <f>F34/E34</f>
        <v>6.8184741454105788E-2</v>
      </c>
      <c r="H34" s="15"/>
    </row>
    <row r="35" spans="1:8" x14ac:dyDescent="0.2">
      <c r="A35" s="16" t="s">
        <v>28</v>
      </c>
      <c r="B35" s="13"/>
      <c r="C35" s="14"/>
      <c r="D35" s="89"/>
      <c r="E35" s="111">
        <v>29180</v>
      </c>
      <c r="F35" s="86">
        <v>4916</v>
      </c>
      <c r="G35" s="91"/>
      <c r="H35" s="15"/>
    </row>
    <row r="36" spans="1:8" x14ac:dyDescent="0.2">
      <c r="A36" s="16" t="s">
        <v>47</v>
      </c>
      <c r="B36" s="13"/>
      <c r="C36" s="14"/>
      <c r="D36" s="89"/>
      <c r="E36" s="111"/>
      <c r="F36" s="86">
        <v>1000</v>
      </c>
      <c r="G36" s="91"/>
      <c r="H36" s="15"/>
    </row>
    <row r="37" spans="1:8" x14ac:dyDescent="0.2">
      <c r="A37" s="16" t="s">
        <v>30</v>
      </c>
      <c r="B37" s="13"/>
      <c r="C37" s="14"/>
      <c r="D37" s="89"/>
      <c r="E37" s="111"/>
      <c r="F37" s="86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71</v>
      </c>
      <c r="E39" s="94">
        <f>SUM(E9:E38)</f>
        <v>6044720</v>
      </c>
      <c r="F39" s="94">
        <f>SUM(F9:F38)</f>
        <v>1365411.5</v>
      </c>
      <c r="G39" s="95">
        <f>F39/E39</f>
        <v>0.2258849872285234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144</v>
      </c>
      <c r="E44" s="86">
        <v>7593296.2999999998</v>
      </c>
      <c r="F44" s="86">
        <v>404538.75</v>
      </c>
      <c r="G44" s="87">
        <f>1-(+F44/E44)</f>
        <v>0.94672422436616888</v>
      </c>
      <c r="H44" s="15"/>
    </row>
    <row r="45" spans="1:8" ht="15.75" x14ac:dyDescent="0.25">
      <c r="A45" s="27" t="s">
        <v>37</v>
      </c>
      <c r="B45" s="28"/>
      <c r="C45" s="14"/>
      <c r="D45" s="85">
        <v>5</v>
      </c>
      <c r="E45" s="86">
        <v>1206878.55</v>
      </c>
      <c r="F45" s="86">
        <v>49841.65</v>
      </c>
      <c r="G45" s="87">
        <f t="shared" ref="G45:G53" si="1">1-(+F45/E45)</f>
        <v>0.95870201686822587</v>
      </c>
      <c r="H45" s="15"/>
    </row>
    <row r="46" spans="1:8" ht="15.75" x14ac:dyDescent="0.25">
      <c r="A46" s="27" t="s">
        <v>38</v>
      </c>
      <c r="B46" s="28"/>
      <c r="C46" s="14"/>
      <c r="D46" s="85">
        <v>267</v>
      </c>
      <c r="E46" s="86">
        <v>4668445.5</v>
      </c>
      <c r="F46" s="86">
        <v>302629.68</v>
      </c>
      <c r="G46" s="87">
        <f t="shared" si="1"/>
        <v>0.93517549257027843</v>
      </c>
      <c r="H46" s="15"/>
    </row>
    <row r="47" spans="1:8" ht="15.75" x14ac:dyDescent="0.25">
      <c r="A47" s="27" t="s">
        <v>39</v>
      </c>
      <c r="B47" s="28"/>
      <c r="C47" s="14"/>
      <c r="D47" s="85">
        <v>36</v>
      </c>
      <c r="E47" s="86">
        <v>1628477.86</v>
      </c>
      <c r="F47" s="86">
        <v>130978.82</v>
      </c>
      <c r="G47" s="87">
        <f t="shared" si="1"/>
        <v>0.91956978770346931</v>
      </c>
      <c r="H47" s="15"/>
    </row>
    <row r="48" spans="1:8" ht="15.75" x14ac:dyDescent="0.25">
      <c r="A48" s="27" t="s">
        <v>40</v>
      </c>
      <c r="B48" s="28"/>
      <c r="C48" s="14"/>
      <c r="D48" s="85">
        <v>99</v>
      </c>
      <c r="E48" s="86">
        <v>6814130.2800000003</v>
      </c>
      <c r="F48" s="86">
        <v>548089.17000000004</v>
      </c>
      <c r="G48" s="87">
        <f t="shared" si="1"/>
        <v>0.9195657923346896</v>
      </c>
      <c r="H48" s="15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42</v>
      </c>
      <c r="B50" s="28"/>
      <c r="C50" s="14"/>
      <c r="D50" s="85">
        <v>18</v>
      </c>
      <c r="E50" s="86">
        <v>983175</v>
      </c>
      <c r="F50" s="86">
        <v>89096</v>
      </c>
      <c r="G50" s="87">
        <f t="shared" si="1"/>
        <v>0.90937930683754165</v>
      </c>
      <c r="H50" s="15"/>
    </row>
    <row r="51" spans="1:8" ht="15.75" x14ac:dyDescent="0.25">
      <c r="A51" s="27" t="s">
        <v>43</v>
      </c>
      <c r="B51" s="28"/>
      <c r="C51" s="14"/>
      <c r="D51" s="85">
        <v>3</v>
      </c>
      <c r="E51" s="86">
        <v>96370</v>
      </c>
      <c r="F51" s="86">
        <v>12010</v>
      </c>
      <c r="G51" s="87">
        <f t="shared" si="1"/>
        <v>0.8753761544048978</v>
      </c>
      <c r="H51" s="15"/>
    </row>
    <row r="52" spans="1:8" ht="15.75" x14ac:dyDescent="0.25">
      <c r="A52" s="27" t="s">
        <v>44</v>
      </c>
      <c r="B52" s="28"/>
      <c r="C52" s="14"/>
      <c r="D52" s="85">
        <v>3</v>
      </c>
      <c r="E52" s="86">
        <v>101325</v>
      </c>
      <c r="F52" s="86">
        <v>9225</v>
      </c>
      <c r="G52" s="87">
        <f t="shared" si="1"/>
        <v>0.90895632864544784</v>
      </c>
      <c r="H52" s="15"/>
    </row>
    <row r="53" spans="1:8" ht="15.75" x14ac:dyDescent="0.25">
      <c r="A53" s="29" t="s">
        <v>64</v>
      </c>
      <c r="B53" s="30"/>
      <c r="C53" s="14"/>
      <c r="D53" s="85">
        <v>2</v>
      </c>
      <c r="E53" s="86">
        <v>118200</v>
      </c>
      <c r="F53" s="86">
        <v>17000</v>
      </c>
      <c r="G53" s="87">
        <f t="shared" si="1"/>
        <v>0.85617597292724201</v>
      </c>
      <c r="H53" s="15"/>
    </row>
    <row r="54" spans="1:8" ht="15.75" x14ac:dyDescent="0.25">
      <c r="A54" s="27" t="s">
        <v>65</v>
      </c>
      <c r="B54" s="30"/>
      <c r="C54" s="14"/>
      <c r="D54" s="85">
        <v>1424</v>
      </c>
      <c r="E54" s="86">
        <v>48873247.520000003</v>
      </c>
      <c r="F54" s="86">
        <v>5589274.3700000001</v>
      </c>
      <c r="G54" s="87">
        <f>1-(+F54/E54)</f>
        <v>0.88563734448559517</v>
      </c>
      <c r="H54" s="15"/>
    </row>
    <row r="55" spans="1:8" ht="15.75" x14ac:dyDescent="0.25">
      <c r="A55" s="27" t="s">
        <v>66</v>
      </c>
      <c r="B55" s="30"/>
      <c r="C55" s="14"/>
      <c r="D55" s="85">
        <v>22</v>
      </c>
      <c r="E55" s="86">
        <v>350788.43</v>
      </c>
      <c r="F55" s="86">
        <v>39241.43</v>
      </c>
      <c r="G55" s="87">
        <f>1-(+F55/E55)</f>
        <v>0.88813362515975802</v>
      </c>
      <c r="H55" s="15"/>
    </row>
    <row r="56" spans="1:8" ht="15.75" x14ac:dyDescent="0.25">
      <c r="A56" s="84" t="s">
        <v>142</v>
      </c>
      <c r="B56" s="30"/>
      <c r="C56" s="14"/>
      <c r="D56" s="85"/>
      <c r="E56" s="86"/>
      <c r="F56" s="86"/>
      <c r="G56" s="87"/>
      <c r="H56" s="15"/>
    </row>
    <row r="57" spans="1:8" x14ac:dyDescent="0.2">
      <c r="A57" s="16" t="s">
        <v>45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46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47</v>
      </c>
      <c r="B59" s="28"/>
      <c r="C59" s="14"/>
      <c r="D59" s="89"/>
      <c r="E59" s="107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.75" x14ac:dyDescent="0.25">
      <c r="A61" s="32"/>
      <c r="B61" s="18"/>
      <c r="C61" s="14"/>
      <c r="D61" s="89"/>
      <c r="E61" s="109"/>
      <c r="F61" s="92"/>
      <c r="G61" s="91"/>
      <c r="H61" s="15"/>
    </row>
    <row r="62" spans="1:8" ht="15.75" x14ac:dyDescent="0.25">
      <c r="A62" s="20" t="s">
        <v>48</v>
      </c>
      <c r="B62" s="20"/>
      <c r="C62" s="21"/>
      <c r="D62" s="93">
        <f>SUM(D44:D58)</f>
        <v>2023</v>
      </c>
      <c r="E62" s="94">
        <f>SUM(E44:E61)</f>
        <v>72434334.440000013</v>
      </c>
      <c r="F62" s="94">
        <f>SUM(F44:F61)</f>
        <v>7191924.8700000001</v>
      </c>
      <c r="G62" s="95"/>
      <c r="H62" s="15"/>
    </row>
    <row r="63" spans="1:8" x14ac:dyDescent="0.2">
      <c r="A63" s="33"/>
      <c r="B63" s="33"/>
      <c r="C63" s="50"/>
      <c r="D63" s="110"/>
      <c r="E63" s="104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8557336.370000001</v>
      </c>
      <c r="G64" s="36"/>
      <c r="H64" s="2"/>
    </row>
    <row r="65" spans="1:8" ht="18" x14ac:dyDescent="0.25">
      <c r="A65" s="38"/>
      <c r="B65" s="39"/>
      <c r="C65" s="39"/>
      <c r="D65" s="12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5" t="s">
        <v>10</v>
      </c>
      <c r="B9" s="13"/>
      <c r="C9" s="14"/>
      <c r="D9" s="85">
        <v>4</v>
      </c>
      <c r="E9" s="86">
        <v>162314</v>
      </c>
      <c r="F9" s="86">
        <v>35401</v>
      </c>
      <c r="G9" s="87">
        <f>F9/E9</f>
        <v>0.21810195054031076</v>
      </c>
      <c r="H9" s="15"/>
    </row>
    <row r="10" spans="1:8" ht="15.75" customHeight="1" x14ac:dyDescent="0.3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customHeight="1" x14ac:dyDescent="0.35">
      <c r="A11" s="105" t="s">
        <v>75</v>
      </c>
      <c r="B11" s="13"/>
      <c r="C11" s="14"/>
      <c r="D11" s="85"/>
      <c r="E11" s="86"/>
      <c r="F11" s="86"/>
      <c r="G11" s="87"/>
      <c r="H11" s="15"/>
    </row>
    <row r="12" spans="1:8" ht="15.75" customHeight="1" x14ac:dyDescent="0.3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customHeight="1" x14ac:dyDescent="0.35">
      <c r="A13" s="105" t="s">
        <v>127</v>
      </c>
      <c r="B13" s="13"/>
      <c r="C13" s="14"/>
      <c r="D13" s="85"/>
      <c r="E13" s="86"/>
      <c r="F13" s="86"/>
      <c r="G13" s="87"/>
      <c r="H13" s="15"/>
    </row>
    <row r="14" spans="1:8" ht="15.75" customHeight="1" x14ac:dyDescent="0.35">
      <c r="A14" s="105" t="s">
        <v>107</v>
      </c>
      <c r="B14" s="13"/>
      <c r="C14" s="14"/>
      <c r="D14" s="85">
        <v>1</v>
      </c>
      <c r="E14" s="86">
        <v>10235</v>
      </c>
      <c r="F14" s="86">
        <v>5129.5</v>
      </c>
      <c r="G14" s="87">
        <f>F14/E14</f>
        <v>0.50117244748412315</v>
      </c>
      <c r="H14" s="15"/>
    </row>
    <row r="15" spans="1:8" ht="15.75" customHeight="1" x14ac:dyDescent="0.35">
      <c r="A15" s="105" t="s">
        <v>61</v>
      </c>
      <c r="B15" s="13"/>
      <c r="C15" s="14"/>
      <c r="D15" s="85">
        <v>1</v>
      </c>
      <c r="E15" s="86">
        <v>62270</v>
      </c>
      <c r="F15" s="86">
        <v>2587.5</v>
      </c>
      <c r="G15" s="87">
        <f>F15/E15</f>
        <v>4.1552914726192387E-2</v>
      </c>
      <c r="H15" s="15"/>
    </row>
    <row r="16" spans="1:8" ht="15.75" customHeight="1" x14ac:dyDescent="0.35">
      <c r="A16" s="105" t="s">
        <v>76</v>
      </c>
      <c r="B16" s="13"/>
      <c r="C16" s="14"/>
      <c r="D16" s="85"/>
      <c r="E16" s="86"/>
      <c r="F16" s="86"/>
      <c r="G16" s="87"/>
      <c r="H16" s="15"/>
    </row>
    <row r="17" spans="1:8" ht="15.75" customHeight="1" x14ac:dyDescent="0.35">
      <c r="A17" s="105" t="s">
        <v>25</v>
      </c>
      <c r="B17" s="13"/>
      <c r="C17" s="14"/>
      <c r="D17" s="85">
        <v>1</v>
      </c>
      <c r="E17" s="86">
        <v>5075</v>
      </c>
      <c r="F17" s="86">
        <v>2752</v>
      </c>
      <c r="G17" s="87">
        <f>F17/E17</f>
        <v>0.54226600985221673</v>
      </c>
      <c r="H17" s="15"/>
    </row>
    <row r="18" spans="1:8" ht="15.75" customHeight="1" x14ac:dyDescent="0.35">
      <c r="A18" s="105" t="s">
        <v>14</v>
      </c>
      <c r="B18" s="13"/>
      <c r="C18" s="14"/>
      <c r="D18" s="85">
        <v>2</v>
      </c>
      <c r="E18" s="86">
        <v>116468</v>
      </c>
      <c r="F18" s="86">
        <v>49112</v>
      </c>
      <c r="G18" s="87">
        <f>F18/E18</f>
        <v>0.42167805749218668</v>
      </c>
      <c r="H18" s="15"/>
    </row>
    <row r="19" spans="1:8" ht="15.75" customHeight="1" x14ac:dyDescent="0.3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customHeight="1" x14ac:dyDescent="0.3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customHeight="1" x14ac:dyDescent="0.35">
      <c r="A21" s="105" t="s">
        <v>77</v>
      </c>
      <c r="B21" s="13"/>
      <c r="C21" s="14"/>
      <c r="D21" s="85"/>
      <c r="E21" s="86"/>
      <c r="F21" s="86"/>
      <c r="G21" s="87"/>
      <c r="H21" s="15"/>
    </row>
    <row r="22" spans="1:8" ht="15.75" customHeight="1" x14ac:dyDescent="0.35">
      <c r="A22" s="105" t="s">
        <v>144</v>
      </c>
      <c r="B22" s="13"/>
      <c r="C22" s="14"/>
      <c r="D22" s="85"/>
      <c r="E22" s="86"/>
      <c r="F22" s="86"/>
      <c r="G22" s="87"/>
      <c r="H22" s="15"/>
    </row>
    <row r="23" spans="1:8" ht="15.75" customHeight="1" x14ac:dyDescent="0.3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customHeight="1" x14ac:dyDescent="0.3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customHeight="1" x14ac:dyDescent="0.3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customHeight="1" x14ac:dyDescent="0.3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customHeight="1" x14ac:dyDescent="0.3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customHeight="1" x14ac:dyDescent="0.3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customHeight="1" x14ac:dyDescent="0.35">
      <c r="A29" s="82" t="s">
        <v>24</v>
      </c>
      <c r="B29" s="13"/>
      <c r="C29" s="14"/>
      <c r="D29" s="85"/>
      <c r="E29" s="86"/>
      <c r="F29" s="86"/>
      <c r="G29" s="87"/>
      <c r="H29" s="15"/>
    </row>
    <row r="30" spans="1:8" ht="15.75" customHeight="1" x14ac:dyDescent="0.35">
      <c r="A30" s="82" t="s">
        <v>123</v>
      </c>
      <c r="B30" s="13"/>
      <c r="C30" s="14"/>
      <c r="D30" s="85"/>
      <c r="E30" s="86"/>
      <c r="F30" s="86"/>
      <c r="G30" s="87"/>
      <c r="H30" s="15"/>
    </row>
    <row r="31" spans="1:8" ht="15.75" customHeight="1" x14ac:dyDescent="0.35">
      <c r="A31" s="82" t="s">
        <v>27</v>
      </c>
      <c r="B31" s="13"/>
      <c r="C31" s="14"/>
      <c r="D31" s="85">
        <v>1</v>
      </c>
      <c r="E31" s="86">
        <v>56567</v>
      </c>
      <c r="F31" s="86">
        <v>11744.5</v>
      </c>
      <c r="G31" s="87">
        <f>F31/E31</f>
        <v>0.2076210511428925</v>
      </c>
      <c r="H31" s="15"/>
    </row>
    <row r="32" spans="1:8" ht="15.75" customHeight="1" x14ac:dyDescent="0.35">
      <c r="A32" s="82" t="s">
        <v>57</v>
      </c>
      <c r="B32" s="13"/>
      <c r="C32" s="14"/>
      <c r="D32" s="85"/>
      <c r="E32" s="86"/>
      <c r="F32" s="86"/>
      <c r="G32" s="87"/>
      <c r="H32" s="15"/>
    </row>
    <row r="33" spans="1:8" ht="15.75" customHeight="1" x14ac:dyDescent="0.35">
      <c r="A33" s="82" t="s">
        <v>131</v>
      </c>
      <c r="B33" s="13"/>
      <c r="C33" s="14"/>
      <c r="D33" s="85"/>
      <c r="E33" s="86"/>
      <c r="F33" s="86"/>
      <c r="G33" s="87"/>
      <c r="H33" s="15"/>
    </row>
    <row r="34" spans="1:8" ht="15.75" customHeight="1" x14ac:dyDescent="0.35">
      <c r="A34" s="82" t="s">
        <v>147</v>
      </c>
      <c r="B34" s="13"/>
      <c r="C34" s="14"/>
      <c r="D34" s="85"/>
      <c r="E34" s="86"/>
      <c r="F34" s="86"/>
      <c r="G34" s="87"/>
      <c r="H34" s="15"/>
    </row>
    <row r="35" spans="1:8" ht="15.75" customHeight="1" x14ac:dyDescent="0.35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ht="15.75" customHeight="1" x14ac:dyDescent="0.35">
      <c r="A36" s="16" t="s">
        <v>47</v>
      </c>
      <c r="B36" s="13"/>
      <c r="C36" s="14"/>
      <c r="D36" s="89"/>
      <c r="E36" s="107"/>
      <c r="F36" s="86"/>
      <c r="G36" s="91"/>
      <c r="H36" s="15"/>
    </row>
    <row r="37" spans="1:8" ht="15.75" customHeight="1" x14ac:dyDescent="0.3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.75" customHeight="1" x14ac:dyDescent="0.35">
      <c r="A38" s="17"/>
      <c r="B38" s="18"/>
      <c r="C38" s="14"/>
      <c r="D38" s="89"/>
      <c r="E38" s="92"/>
      <c r="F38" s="92"/>
      <c r="G38" s="91"/>
      <c r="H38" s="15"/>
    </row>
    <row r="39" spans="1:8" ht="15.75" customHeight="1" x14ac:dyDescent="0.35">
      <c r="A39" s="19" t="s">
        <v>31</v>
      </c>
      <c r="B39" s="20"/>
      <c r="C39" s="21"/>
      <c r="D39" s="93">
        <f>SUM(D9:D38)</f>
        <v>10</v>
      </c>
      <c r="E39" s="94">
        <f>SUM(E9:E38)</f>
        <v>412929</v>
      </c>
      <c r="F39" s="94">
        <f>SUM(F9:F38)</f>
        <v>106726.5</v>
      </c>
      <c r="G39" s="95">
        <f>F39/E39</f>
        <v>0.25846210849807111</v>
      </c>
      <c r="H39" s="15"/>
    </row>
    <row r="40" spans="1:8" ht="15.75" customHeight="1" x14ac:dyDescent="0.35">
      <c r="A40" s="22"/>
      <c r="B40" s="22"/>
      <c r="C40" s="22"/>
      <c r="D40" s="96"/>
      <c r="E40" s="97"/>
      <c r="F40" s="98"/>
      <c r="G40" s="98"/>
      <c r="H40" s="2"/>
    </row>
    <row r="41" spans="1:8" ht="15.75" customHeight="1" x14ac:dyDescent="0.3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customHeight="1" x14ac:dyDescent="0.35">
      <c r="A42" s="26"/>
      <c r="B42" s="26"/>
      <c r="C42" s="26"/>
      <c r="D42" s="101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00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5">
        <v>24</v>
      </c>
      <c r="E44" s="86">
        <v>436111.45</v>
      </c>
      <c r="F44" s="86">
        <v>23128.15</v>
      </c>
      <c r="G44" s="87">
        <f>1-(+F44/E44)</f>
        <v>0.94696734057314935</v>
      </c>
      <c r="H44" s="15"/>
    </row>
    <row r="45" spans="1:8" ht="15.75" customHeight="1" x14ac:dyDescent="0.3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.75" customHeight="1" x14ac:dyDescent="0.35">
      <c r="A46" s="27" t="s">
        <v>38</v>
      </c>
      <c r="B46" s="28"/>
      <c r="C46" s="14"/>
      <c r="D46" s="85">
        <v>38</v>
      </c>
      <c r="E46" s="86">
        <v>692651.75</v>
      </c>
      <c r="F46" s="86">
        <v>62379.83</v>
      </c>
      <c r="G46" s="87">
        <f>1-(+F46/E46)</f>
        <v>0.90994055815205832</v>
      </c>
      <c r="H46" s="15"/>
    </row>
    <row r="47" spans="1:8" ht="15.75" customHeight="1" x14ac:dyDescent="0.35">
      <c r="A47" s="27" t="s">
        <v>39</v>
      </c>
      <c r="B47" s="28"/>
      <c r="C47" s="14"/>
      <c r="D47" s="85">
        <v>12</v>
      </c>
      <c r="E47" s="86">
        <v>428938.5</v>
      </c>
      <c r="F47" s="86">
        <v>34243</v>
      </c>
      <c r="G47" s="87">
        <f>1-(+F47/E47)</f>
        <v>0.92016804273806152</v>
      </c>
      <c r="H47" s="15"/>
    </row>
    <row r="48" spans="1:8" ht="15.75" customHeight="1" x14ac:dyDescent="0.35">
      <c r="A48" s="27" t="s">
        <v>40</v>
      </c>
      <c r="B48" s="28"/>
      <c r="C48" s="14"/>
      <c r="D48" s="85">
        <v>32</v>
      </c>
      <c r="E48" s="86">
        <v>668904.21</v>
      </c>
      <c r="F48" s="86">
        <v>60831.21</v>
      </c>
      <c r="G48" s="87">
        <f>1-(+F48/E48)</f>
        <v>0.90905841361052275</v>
      </c>
      <c r="H48" s="15"/>
    </row>
    <row r="49" spans="1:8" ht="15.75" customHeight="1" x14ac:dyDescent="0.3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.75" customHeight="1" x14ac:dyDescent="0.35">
      <c r="A50" s="27" t="s">
        <v>42</v>
      </c>
      <c r="B50" s="28"/>
      <c r="C50" s="14"/>
      <c r="D50" s="85">
        <v>11</v>
      </c>
      <c r="E50" s="86">
        <v>422673.5</v>
      </c>
      <c r="F50" s="86">
        <v>45396.5</v>
      </c>
      <c r="G50" s="87">
        <f>1-(+F50/E50)</f>
        <v>0.8925967679544613</v>
      </c>
      <c r="H50" s="15"/>
    </row>
    <row r="51" spans="1:8" ht="15.75" customHeight="1" x14ac:dyDescent="0.3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.75" customHeight="1" x14ac:dyDescent="0.3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.75" customHeight="1" x14ac:dyDescent="0.35">
      <c r="A53" s="27" t="s">
        <v>65</v>
      </c>
      <c r="B53" s="30"/>
      <c r="C53" s="14"/>
      <c r="D53" s="85">
        <v>323</v>
      </c>
      <c r="E53" s="86">
        <v>12148659.68</v>
      </c>
      <c r="F53" s="86">
        <v>1488115.37</v>
      </c>
      <c r="G53" s="87">
        <f>1-(+F53/E53)</f>
        <v>0.87750785607651494</v>
      </c>
      <c r="H53" s="15"/>
    </row>
    <row r="54" spans="1:8" ht="15.75" customHeight="1" x14ac:dyDescent="0.35">
      <c r="A54" s="27" t="s">
        <v>66</v>
      </c>
      <c r="B54" s="30"/>
      <c r="C54" s="14"/>
      <c r="D54" s="85"/>
      <c r="E54" s="86"/>
      <c r="F54" s="86"/>
      <c r="G54" s="87"/>
      <c r="H54" s="15"/>
    </row>
    <row r="55" spans="1:8" ht="15.75" customHeight="1" x14ac:dyDescent="0.35">
      <c r="A55" s="31" t="s">
        <v>45</v>
      </c>
      <c r="B55" s="30"/>
      <c r="C55" s="14"/>
      <c r="D55" s="89"/>
      <c r="E55" s="108"/>
      <c r="F55" s="86"/>
      <c r="G55" s="91"/>
      <c r="H55" s="15"/>
    </row>
    <row r="56" spans="1:8" ht="15.75" customHeight="1" x14ac:dyDescent="0.35">
      <c r="A56" s="16" t="s">
        <v>46</v>
      </c>
      <c r="B56" s="28"/>
      <c r="C56" s="14"/>
      <c r="D56" s="89"/>
      <c r="E56" s="108"/>
      <c r="F56" s="86"/>
      <c r="G56" s="91"/>
      <c r="H56" s="15"/>
    </row>
    <row r="57" spans="1:8" ht="15.75" customHeight="1" x14ac:dyDescent="0.35">
      <c r="A57" s="16" t="s">
        <v>29</v>
      </c>
      <c r="B57" s="28"/>
      <c r="C57" s="14"/>
      <c r="D57" s="89"/>
      <c r="E57" s="107"/>
      <c r="F57" s="86"/>
      <c r="G57" s="91"/>
      <c r="H57" s="15"/>
    </row>
    <row r="58" spans="1:8" ht="15.75" customHeight="1" x14ac:dyDescent="0.35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customHeight="1" x14ac:dyDescent="0.35">
      <c r="A59" s="32"/>
      <c r="B59" s="18"/>
      <c r="C59" s="14"/>
      <c r="D59" s="89"/>
      <c r="E59" s="92"/>
      <c r="F59" s="92"/>
      <c r="G59" s="91"/>
      <c r="H59" s="15"/>
    </row>
    <row r="60" spans="1:8" ht="15.75" customHeight="1" x14ac:dyDescent="0.35">
      <c r="A60" s="20" t="s">
        <v>48</v>
      </c>
      <c r="B60" s="20"/>
      <c r="C60" s="21"/>
      <c r="D60" s="93">
        <f>SUM(D44:D56)</f>
        <v>440</v>
      </c>
      <c r="E60" s="94">
        <f>SUM(E44:E59)</f>
        <v>14797939.09</v>
      </c>
      <c r="F60" s="94">
        <f>SUM(F44:F59)</f>
        <v>1714094.06</v>
      </c>
      <c r="G60" s="95">
        <f>1-(F60/E60)</f>
        <v>0.88416670391903873</v>
      </c>
      <c r="H60" s="15"/>
    </row>
    <row r="61" spans="1:8" ht="15.75" customHeight="1" x14ac:dyDescent="0.35">
      <c r="A61" s="33"/>
      <c r="B61" s="33"/>
      <c r="C61" s="33"/>
      <c r="D61" s="110"/>
      <c r="E61" s="104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1820820.56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116"/>
      <c r="H9" s="15"/>
    </row>
    <row r="10" spans="1:8" ht="15.75" x14ac:dyDescent="0.25">
      <c r="A10" s="105" t="s">
        <v>11</v>
      </c>
      <c r="B10" s="13"/>
      <c r="C10" s="14"/>
      <c r="D10" s="85">
        <v>4</v>
      </c>
      <c r="E10" s="86">
        <v>654601</v>
      </c>
      <c r="F10" s="86">
        <v>131306</v>
      </c>
      <c r="G10" s="116">
        <f>F10/E10</f>
        <v>0.20058936665235769</v>
      </c>
      <c r="H10" s="15"/>
    </row>
    <row r="11" spans="1:8" ht="15.75" x14ac:dyDescent="0.25">
      <c r="A11" s="105" t="s">
        <v>79</v>
      </c>
      <c r="B11" s="13"/>
      <c r="C11" s="14"/>
      <c r="D11" s="85">
        <v>1</v>
      </c>
      <c r="E11" s="86">
        <v>157356</v>
      </c>
      <c r="F11" s="86">
        <v>59288.2</v>
      </c>
      <c r="G11" s="116">
        <f>F11/E11</f>
        <v>0.37677749815704514</v>
      </c>
      <c r="H11" s="15"/>
    </row>
    <row r="12" spans="1:8" ht="15.75" x14ac:dyDescent="0.25">
      <c r="A12" s="105" t="s">
        <v>25</v>
      </c>
      <c r="B12" s="13"/>
      <c r="C12" s="14"/>
      <c r="D12" s="85">
        <v>1</v>
      </c>
      <c r="E12" s="86">
        <v>170406</v>
      </c>
      <c r="F12" s="86">
        <v>65047</v>
      </c>
      <c r="G12" s="116">
        <f>F12/E12</f>
        <v>0.38171777989037947</v>
      </c>
      <c r="H12" s="15"/>
    </row>
    <row r="13" spans="1:8" ht="15.75" x14ac:dyDescent="0.25">
      <c r="A13" s="105" t="s">
        <v>80</v>
      </c>
      <c r="B13" s="13"/>
      <c r="C13" s="14"/>
      <c r="D13" s="85">
        <v>27</v>
      </c>
      <c r="E13" s="86">
        <v>2374196</v>
      </c>
      <c r="F13" s="86">
        <v>455101.5</v>
      </c>
      <c r="G13" s="116">
        <f>F13/E13</f>
        <v>0.19168657516060172</v>
      </c>
      <c r="H13" s="15"/>
    </row>
    <row r="14" spans="1:8" ht="15.75" x14ac:dyDescent="0.25">
      <c r="A14" s="105" t="s">
        <v>135</v>
      </c>
      <c r="B14" s="13"/>
      <c r="C14" s="14"/>
      <c r="D14" s="85">
        <v>1</v>
      </c>
      <c r="E14" s="86">
        <v>105841</v>
      </c>
      <c r="F14" s="86">
        <v>23642.27</v>
      </c>
      <c r="G14" s="116">
        <f>F14/E14</f>
        <v>0.2233753460379248</v>
      </c>
      <c r="H14" s="15"/>
    </row>
    <row r="15" spans="1:8" ht="15.75" x14ac:dyDescent="0.25">
      <c r="A15" s="105" t="s">
        <v>124</v>
      </c>
      <c r="B15" s="13"/>
      <c r="C15" s="14"/>
      <c r="D15" s="85"/>
      <c r="E15" s="86"/>
      <c r="F15" s="86"/>
      <c r="G15" s="116"/>
      <c r="H15" s="15"/>
    </row>
    <row r="16" spans="1:8" ht="15.75" x14ac:dyDescent="0.25">
      <c r="A16" s="105" t="s">
        <v>133</v>
      </c>
      <c r="B16" s="13"/>
      <c r="C16" s="14"/>
      <c r="D16" s="85">
        <v>1</v>
      </c>
      <c r="E16" s="86">
        <v>140002</v>
      </c>
      <c r="F16" s="86">
        <v>34519</v>
      </c>
      <c r="G16" s="116">
        <f t="shared" ref="G16:G22" si="0">F16/E16</f>
        <v>0.24656076341766547</v>
      </c>
      <c r="H16" s="15"/>
    </row>
    <row r="17" spans="1:8" ht="15.75" x14ac:dyDescent="0.25">
      <c r="A17" s="105" t="s">
        <v>59</v>
      </c>
      <c r="B17" s="13"/>
      <c r="C17" s="14"/>
      <c r="D17" s="85"/>
      <c r="E17" s="86"/>
      <c r="F17" s="86"/>
      <c r="G17" s="116"/>
      <c r="H17" s="15"/>
    </row>
    <row r="18" spans="1:8" ht="15.75" x14ac:dyDescent="0.25">
      <c r="A18" s="105" t="s">
        <v>14</v>
      </c>
      <c r="B18" s="13"/>
      <c r="C18" s="14"/>
      <c r="D18" s="85">
        <v>2</v>
      </c>
      <c r="E18" s="86">
        <v>741134</v>
      </c>
      <c r="F18" s="86">
        <v>258453</v>
      </c>
      <c r="G18" s="116">
        <f t="shared" si="0"/>
        <v>0.34872641114832137</v>
      </c>
      <c r="H18" s="15"/>
    </row>
    <row r="19" spans="1:8" ht="15.75" x14ac:dyDescent="0.25">
      <c r="A19" s="105" t="s">
        <v>15</v>
      </c>
      <c r="B19" s="13"/>
      <c r="C19" s="14"/>
      <c r="D19" s="85">
        <v>2</v>
      </c>
      <c r="E19" s="86">
        <v>894566</v>
      </c>
      <c r="F19" s="86">
        <v>524832</v>
      </c>
      <c r="G19" s="116">
        <f t="shared" si="0"/>
        <v>0.58668896425752826</v>
      </c>
      <c r="H19" s="15"/>
    </row>
    <row r="20" spans="1:8" ht="15.75" x14ac:dyDescent="0.25">
      <c r="A20" s="82" t="s">
        <v>141</v>
      </c>
      <c r="B20" s="13"/>
      <c r="C20" s="14"/>
      <c r="D20" s="85"/>
      <c r="E20" s="86"/>
      <c r="F20" s="86"/>
      <c r="G20" s="116"/>
      <c r="H20" s="15"/>
    </row>
    <row r="21" spans="1:8" ht="15.75" x14ac:dyDescent="0.25">
      <c r="A21" s="105" t="s">
        <v>81</v>
      </c>
      <c r="B21" s="13"/>
      <c r="C21" s="14"/>
      <c r="D21" s="85">
        <v>3</v>
      </c>
      <c r="E21" s="86">
        <v>1282777</v>
      </c>
      <c r="F21" s="86">
        <v>206755</v>
      </c>
      <c r="G21" s="116">
        <f t="shared" si="0"/>
        <v>0.16117766377164541</v>
      </c>
      <c r="H21" s="15"/>
    </row>
    <row r="22" spans="1:8" ht="15.75" x14ac:dyDescent="0.25">
      <c r="A22" s="105" t="s">
        <v>108</v>
      </c>
      <c r="B22" s="13"/>
      <c r="C22" s="14"/>
      <c r="D22" s="85">
        <v>1</v>
      </c>
      <c r="E22" s="86">
        <v>161703</v>
      </c>
      <c r="F22" s="86">
        <v>27114</v>
      </c>
      <c r="G22" s="116">
        <f t="shared" si="0"/>
        <v>0.16767777963303093</v>
      </c>
      <c r="H22" s="15"/>
    </row>
    <row r="23" spans="1:8" ht="15.75" x14ac:dyDescent="0.25">
      <c r="A23" s="105" t="s">
        <v>77</v>
      </c>
      <c r="B23" s="13"/>
      <c r="C23" s="14"/>
      <c r="D23" s="85"/>
      <c r="E23" s="86"/>
      <c r="F23" s="86"/>
      <c r="G23" s="116"/>
      <c r="H23" s="15"/>
    </row>
    <row r="24" spans="1:8" ht="15.75" x14ac:dyDescent="0.25">
      <c r="A24" s="105" t="s">
        <v>82</v>
      </c>
      <c r="B24" s="13"/>
      <c r="C24" s="14"/>
      <c r="D24" s="85"/>
      <c r="E24" s="86"/>
      <c r="F24" s="86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6</v>
      </c>
      <c r="E25" s="86">
        <v>787216</v>
      </c>
      <c r="F25" s="86">
        <v>204412</v>
      </c>
      <c r="G25" s="116">
        <f>F25/E25</f>
        <v>0.25966443771468062</v>
      </c>
      <c r="H25" s="15"/>
    </row>
    <row r="26" spans="1:8" ht="15.75" x14ac:dyDescent="0.25">
      <c r="A26" s="106" t="s">
        <v>21</v>
      </c>
      <c r="B26" s="13"/>
      <c r="C26" s="14"/>
      <c r="D26" s="85">
        <v>29</v>
      </c>
      <c r="E26" s="86">
        <v>107700</v>
      </c>
      <c r="F26" s="86">
        <v>107700</v>
      </c>
      <c r="G26" s="116">
        <f>F26/E26</f>
        <v>1</v>
      </c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86">
        <v>27009</v>
      </c>
      <c r="F28" s="86">
        <v>2659</v>
      </c>
      <c r="G28" s="116">
        <f>F28/E28</f>
        <v>9.8448665259728244E-2</v>
      </c>
      <c r="H28" s="15"/>
    </row>
    <row r="29" spans="1:8" ht="15.75" x14ac:dyDescent="0.25">
      <c r="A29" s="82" t="s">
        <v>24</v>
      </c>
      <c r="B29" s="13"/>
      <c r="C29" s="14"/>
      <c r="D29" s="85"/>
      <c r="E29" s="86"/>
      <c r="F29" s="86"/>
      <c r="G29" s="116"/>
      <c r="H29" s="15"/>
    </row>
    <row r="30" spans="1:8" ht="15.75" x14ac:dyDescent="0.25">
      <c r="A30" s="82" t="s">
        <v>116</v>
      </c>
      <c r="B30" s="13"/>
      <c r="C30" s="14"/>
      <c r="D30" s="85"/>
      <c r="E30" s="86"/>
      <c r="F30" s="86"/>
      <c r="G30" s="116"/>
      <c r="H30" s="15"/>
    </row>
    <row r="31" spans="1:8" ht="15.75" x14ac:dyDescent="0.25">
      <c r="A31" s="82" t="s">
        <v>83</v>
      </c>
      <c r="B31" s="13"/>
      <c r="C31" s="14"/>
      <c r="D31" s="85">
        <v>2</v>
      </c>
      <c r="E31" s="86">
        <v>158068</v>
      </c>
      <c r="F31" s="86">
        <v>45235</v>
      </c>
      <c r="G31" s="116">
        <f>F31/E31</f>
        <v>0.28617430472961003</v>
      </c>
      <c r="H31" s="15"/>
    </row>
    <row r="32" spans="1:8" ht="15.75" x14ac:dyDescent="0.25">
      <c r="A32" s="82" t="s">
        <v>149</v>
      </c>
      <c r="B32" s="13"/>
      <c r="C32" s="14"/>
      <c r="D32" s="85"/>
      <c r="E32" s="86"/>
      <c r="F32" s="86"/>
      <c r="G32" s="116"/>
      <c r="H32" s="15"/>
    </row>
    <row r="33" spans="1:8" ht="15.75" x14ac:dyDescent="0.25">
      <c r="A33" s="82" t="s">
        <v>27</v>
      </c>
      <c r="B33" s="13"/>
      <c r="C33" s="14"/>
      <c r="D33" s="85">
        <v>2</v>
      </c>
      <c r="E33" s="86">
        <v>407337</v>
      </c>
      <c r="F33" s="86">
        <v>72277.5</v>
      </c>
      <c r="G33" s="116">
        <f>F33/E33</f>
        <v>0.17743907378902482</v>
      </c>
      <c r="H33" s="15"/>
    </row>
    <row r="34" spans="1:8" ht="15.75" x14ac:dyDescent="0.25">
      <c r="A34" s="82" t="s">
        <v>84</v>
      </c>
      <c r="B34" s="13"/>
      <c r="C34" s="14"/>
      <c r="D34" s="85">
        <v>3</v>
      </c>
      <c r="E34" s="86">
        <v>1247812</v>
      </c>
      <c r="F34" s="86">
        <v>129429</v>
      </c>
      <c r="G34" s="116">
        <f>F34/E34</f>
        <v>0.1037247598195882</v>
      </c>
      <c r="H34" s="15"/>
    </row>
    <row r="35" spans="1:8" x14ac:dyDescent="0.2">
      <c r="A35" s="16" t="s">
        <v>28</v>
      </c>
      <c r="B35" s="13"/>
      <c r="C35" s="14"/>
      <c r="D35" s="89"/>
      <c r="E35" s="107">
        <v>1479945</v>
      </c>
      <c r="F35" s="86">
        <v>229589</v>
      </c>
      <c r="G35" s="117"/>
      <c r="H35" s="15"/>
    </row>
    <row r="36" spans="1:8" x14ac:dyDescent="0.2">
      <c r="A36" s="16" t="s">
        <v>47</v>
      </c>
      <c r="B36" s="13"/>
      <c r="C36" s="14"/>
      <c r="D36" s="89"/>
      <c r="E36" s="107">
        <v>244800</v>
      </c>
      <c r="F36" s="86">
        <v>42840</v>
      </c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85</v>
      </c>
      <c r="E39" s="94">
        <f>SUM(E9:E38)</f>
        <v>11142469</v>
      </c>
      <c r="F39" s="94">
        <f>SUM(F9:F38)</f>
        <v>2620199.4699999997</v>
      </c>
      <c r="G39" s="118">
        <f>F39/E39</f>
        <v>0.23515429749008049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120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21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118</v>
      </c>
      <c r="E44" s="86">
        <v>8791936.8499999996</v>
      </c>
      <c r="F44" s="86">
        <v>443733.27</v>
      </c>
      <c r="G44" s="116">
        <f>1-(+F44/E44)</f>
        <v>0.94952952033544236</v>
      </c>
      <c r="H44" s="15"/>
    </row>
    <row r="45" spans="1:8" ht="15.75" x14ac:dyDescent="0.25">
      <c r="A45" s="27" t="s">
        <v>37</v>
      </c>
      <c r="B45" s="28"/>
      <c r="C45" s="14"/>
      <c r="D45" s="85">
        <v>6</v>
      </c>
      <c r="E45" s="86">
        <v>1822517.5</v>
      </c>
      <c r="F45" s="86">
        <v>224170.9</v>
      </c>
      <c r="G45" s="116">
        <f>1-(+F45/E45)</f>
        <v>0.87699931550725851</v>
      </c>
      <c r="H45" s="15"/>
    </row>
    <row r="46" spans="1:8" ht="15.75" x14ac:dyDescent="0.25">
      <c r="A46" s="27" t="s">
        <v>38</v>
      </c>
      <c r="B46" s="28"/>
      <c r="C46" s="14"/>
      <c r="D46" s="85">
        <v>372</v>
      </c>
      <c r="E46" s="86">
        <v>13374631.75</v>
      </c>
      <c r="F46" s="86">
        <v>761568.52</v>
      </c>
      <c r="G46" s="116">
        <f>1-(+F46/E46)</f>
        <v>0.94305872982259864</v>
      </c>
      <c r="H46" s="15"/>
    </row>
    <row r="47" spans="1:8" ht="15.75" x14ac:dyDescent="0.25">
      <c r="A47" s="27" t="s">
        <v>39</v>
      </c>
      <c r="B47" s="28"/>
      <c r="C47" s="14"/>
      <c r="D47" s="85">
        <v>41</v>
      </c>
      <c r="E47" s="86">
        <v>1809426.5</v>
      </c>
      <c r="F47" s="86">
        <v>131512.76</v>
      </c>
      <c r="G47" s="116">
        <f>1-(+F47/E47)</f>
        <v>0.92731798721860215</v>
      </c>
      <c r="H47" s="15"/>
    </row>
    <row r="48" spans="1:8" ht="15.75" x14ac:dyDescent="0.25">
      <c r="A48" s="27" t="s">
        <v>40</v>
      </c>
      <c r="B48" s="28"/>
      <c r="C48" s="14"/>
      <c r="D48" s="85">
        <v>141</v>
      </c>
      <c r="E48" s="86">
        <v>11800451.189999999</v>
      </c>
      <c r="F48" s="86">
        <v>723305.29</v>
      </c>
      <c r="G48" s="116">
        <f>1-(+F48/E48)</f>
        <v>0.93870528521714935</v>
      </c>
      <c r="H48" s="15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116"/>
      <c r="H49" s="15"/>
    </row>
    <row r="50" spans="1:8" ht="15.75" x14ac:dyDescent="0.25">
      <c r="A50" s="27" t="s">
        <v>42</v>
      </c>
      <c r="B50" s="28"/>
      <c r="C50" s="14"/>
      <c r="D50" s="85">
        <v>49</v>
      </c>
      <c r="E50" s="86">
        <v>3997727.5</v>
      </c>
      <c r="F50" s="86">
        <v>132415.18</v>
      </c>
      <c r="G50" s="116">
        <f>1-(+F50/E50)</f>
        <v>0.96687738721561189</v>
      </c>
      <c r="H50" s="15"/>
    </row>
    <row r="51" spans="1:8" ht="15.75" x14ac:dyDescent="0.25">
      <c r="A51" s="27" t="s">
        <v>43</v>
      </c>
      <c r="B51" s="28"/>
      <c r="C51" s="14"/>
      <c r="D51" s="85">
        <v>8</v>
      </c>
      <c r="E51" s="86">
        <v>769420</v>
      </c>
      <c r="F51" s="86">
        <v>90360</v>
      </c>
      <c r="G51" s="116">
        <f>1-(+F51/E51)</f>
        <v>0.88256089002105487</v>
      </c>
      <c r="H51" s="15"/>
    </row>
    <row r="52" spans="1:8" ht="15.75" x14ac:dyDescent="0.25">
      <c r="A52" s="54" t="s">
        <v>44</v>
      </c>
      <c r="B52" s="28"/>
      <c r="C52" s="14"/>
      <c r="D52" s="85">
        <v>6</v>
      </c>
      <c r="E52" s="86">
        <v>365675</v>
      </c>
      <c r="F52" s="86">
        <v>-65100</v>
      </c>
      <c r="G52" s="116">
        <f>1-(+F52/E52)</f>
        <v>1.1780269364873179</v>
      </c>
      <c r="H52" s="15"/>
    </row>
    <row r="53" spans="1:8" ht="15.75" x14ac:dyDescent="0.25">
      <c r="A53" s="55" t="s">
        <v>64</v>
      </c>
      <c r="B53" s="28"/>
      <c r="C53" s="14"/>
      <c r="D53" s="85">
        <v>2</v>
      </c>
      <c r="E53" s="86">
        <v>39700</v>
      </c>
      <c r="F53" s="86">
        <v>16700</v>
      </c>
      <c r="G53" s="116">
        <f>1-(+F53/E53)</f>
        <v>0.579345088161209</v>
      </c>
      <c r="H53" s="15"/>
    </row>
    <row r="54" spans="1:8" ht="15.75" x14ac:dyDescent="0.25">
      <c r="A54" s="27" t="s">
        <v>109</v>
      </c>
      <c r="B54" s="28"/>
      <c r="C54" s="14"/>
      <c r="D54" s="85">
        <v>1558</v>
      </c>
      <c r="E54" s="86">
        <v>57468798.229999997</v>
      </c>
      <c r="F54" s="86">
        <v>6638635.6600000001</v>
      </c>
      <c r="G54" s="116">
        <f>1-(+F54/E54)</f>
        <v>0.88448278258001778</v>
      </c>
      <c r="H54" s="15"/>
    </row>
    <row r="55" spans="1:8" ht="15.75" x14ac:dyDescent="0.25">
      <c r="A55" s="83" t="s">
        <v>110</v>
      </c>
      <c r="B55" s="30"/>
      <c r="C55" s="14"/>
      <c r="D55" s="85"/>
      <c r="E55" s="86"/>
      <c r="F55" s="86"/>
      <c r="G55" s="116"/>
      <c r="H55" s="15"/>
    </row>
    <row r="56" spans="1:8" x14ac:dyDescent="0.2">
      <c r="A56" s="31" t="s">
        <v>45</v>
      </c>
      <c r="B56" s="30"/>
      <c r="C56" s="14"/>
      <c r="D56" s="89"/>
      <c r="E56" s="108"/>
      <c r="F56" s="86"/>
      <c r="G56" s="117"/>
      <c r="H56" s="15"/>
    </row>
    <row r="57" spans="1:8" x14ac:dyDescent="0.2">
      <c r="A57" s="16" t="s">
        <v>46</v>
      </c>
      <c r="B57" s="28"/>
      <c r="C57" s="14"/>
      <c r="D57" s="89"/>
      <c r="E57" s="108"/>
      <c r="F57" s="86"/>
      <c r="G57" s="117"/>
      <c r="H57" s="15"/>
    </row>
    <row r="58" spans="1:8" x14ac:dyDescent="0.2">
      <c r="A58" s="16" t="s">
        <v>29</v>
      </c>
      <c r="B58" s="28"/>
      <c r="C58" s="14"/>
      <c r="D58" s="89"/>
      <c r="E58" s="107"/>
      <c r="F58" s="86">
        <v>133.30000000000001</v>
      </c>
      <c r="G58" s="117"/>
      <c r="H58" s="15"/>
    </row>
    <row r="59" spans="1:8" x14ac:dyDescent="0.2">
      <c r="A59" s="16" t="s">
        <v>30</v>
      </c>
      <c r="B59" s="28"/>
      <c r="C59" s="14"/>
      <c r="D59" s="89"/>
      <c r="E59" s="107"/>
      <c r="F59" s="86"/>
      <c r="G59" s="117"/>
      <c r="H59" s="15"/>
    </row>
    <row r="60" spans="1:8" ht="15.75" x14ac:dyDescent="0.25">
      <c r="A60" s="32"/>
      <c r="B60" s="18"/>
      <c r="C60" s="14"/>
      <c r="D60" s="89"/>
      <c r="E60" s="92"/>
      <c r="F60" s="92"/>
      <c r="G60" s="117"/>
      <c r="H60" s="2"/>
    </row>
    <row r="61" spans="1:8" ht="15.75" x14ac:dyDescent="0.25">
      <c r="A61" s="20" t="s">
        <v>48</v>
      </c>
      <c r="B61" s="20"/>
      <c r="C61" s="21"/>
      <c r="D61" s="93">
        <f>SUM(D44:D57)</f>
        <v>2301</v>
      </c>
      <c r="E61" s="94">
        <f>SUM(E44:E60)</f>
        <v>100240284.52</v>
      </c>
      <c r="F61" s="94">
        <f>SUM(F44:F60)</f>
        <v>9097434.8800000008</v>
      </c>
      <c r="G61" s="122">
        <f>1-(+F61/E61)</f>
        <v>0.90924372448100066</v>
      </c>
      <c r="H61" s="2"/>
    </row>
    <row r="62" spans="1:8" x14ac:dyDescent="0.2">
      <c r="A62" s="33"/>
      <c r="B62" s="33"/>
      <c r="C62" s="33"/>
      <c r="D62" s="103"/>
      <c r="E62" s="104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11717634.350000001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MARCH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111"/>
      <c r="F9" s="123"/>
      <c r="G9" s="116"/>
      <c r="H9" s="15"/>
    </row>
    <row r="10" spans="1:8" ht="15.75" x14ac:dyDescent="0.25">
      <c r="A10" s="105" t="s">
        <v>11</v>
      </c>
      <c r="B10" s="13"/>
      <c r="C10" s="14"/>
      <c r="D10" s="85"/>
      <c r="E10" s="111"/>
      <c r="F10" s="123"/>
      <c r="G10" s="116"/>
      <c r="H10" s="15"/>
    </row>
    <row r="11" spans="1:8" ht="15.75" x14ac:dyDescent="0.25">
      <c r="A11" s="105" t="s">
        <v>134</v>
      </c>
      <c r="B11" s="13"/>
      <c r="C11" s="14"/>
      <c r="D11" s="85">
        <v>1</v>
      </c>
      <c r="E11" s="111">
        <v>1945</v>
      </c>
      <c r="F11" s="123">
        <v>1635</v>
      </c>
      <c r="G11" s="116">
        <f>F11/E11</f>
        <v>0.84061696658097684</v>
      </c>
      <c r="H11" s="15"/>
    </row>
    <row r="12" spans="1:8" ht="15.75" x14ac:dyDescent="0.25">
      <c r="A12" s="105" t="s">
        <v>25</v>
      </c>
      <c r="B12" s="13"/>
      <c r="C12" s="14"/>
      <c r="D12" s="85"/>
      <c r="E12" s="111"/>
      <c r="F12" s="123"/>
      <c r="G12" s="116"/>
      <c r="H12" s="15"/>
    </row>
    <row r="13" spans="1:8" ht="15.75" x14ac:dyDescent="0.25">
      <c r="A13" s="105" t="s">
        <v>80</v>
      </c>
      <c r="B13" s="13"/>
      <c r="C13" s="14"/>
      <c r="D13" s="85">
        <v>22</v>
      </c>
      <c r="E13" s="111">
        <v>1548936</v>
      </c>
      <c r="F13" s="123">
        <v>317764.5</v>
      </c>
      <c r="G13" s="116">
        <f>F13/E13</f>
        <v>0.20515018051100883</v>
      </c>
      <c r="H13" s="15"/>
    </row>
    <row r="14" spans="1:8" ht="15.75" x14ac:dyDescent="0.25">
      <c r="A14" s="105" t="s">
        <v>117</v>
      </c>
      <c r="B14" s="13"/>
      <c r="C14" s="14"/>
      <c r="D14" s="85">
        <v>2</v>
      </c>
      <c r="E14" s="111">
        <v>310857</v>
      </c>
      <c r="F14" s="123">
        <v>67361.5</v>
      </c>
      <c r="G14" s="116">
        <f>F14/E14</f>
        <v>0.21669610142284074</v>
      </c>
      <c r="H14" s="15"/>
    </row>
    <row r="15" spans="1:8" ht="15.75" x14ac:dyDescent="0.25">
      <c r="A15" s="105" t="s">
        <v>119</v>
      </c>
      <c r="B15" s="13"/>
      <c r="C15" s="14"/>
      <c r="D15" s="85"/>
      <c r="E15" s="111"/>
      <c r="F15" s="123"/>
      <c r="G15" s="116"/>
      <c r="H15" s="15"/>
    </row>
    <row r="16" spans="1:8" ht="15.75" x14ac:dyDescent="0.25">
      <c r="A16" s="105" t="s">
        <v>114</v>
      </c>
      <c r="B16" s="13"/>
      <c r="C16" s="14"/>
      <c r="D16" s="85">
        <v>4</v>
      </c>
      <c r="E16" s="111">
        <v>205821</v>
      </c>
      <c r="F16" s="123">
        <v>48853</v>
      </c>
      <c r="G16" s="116">
        <f>F16/E16</f>
        <v>0.23735673230622725</v>
      </c>
      <c r="H16" s="15"/>
    </row>
    <row r="17" spans="1:8" ht="15.75" x14ac:dyDescent="0.25">
      <c r="A17" s="105" t="s">
        <v>86</v>
      </c>
      <c r="B17" s="13"/>
      <c r="C17" s="14"/>
      <c r="D17" s="85">
        <v>2</v>
      </c>
      <c r="E17" s="111">
        <v>419814</v>
      </c>
      <c r="F17" s="123">
        <v>166319</v>
      </c>
      <c r="G17" s="116">
        <f>F17/E17</f>
        <v>0.39617306712020084</v>
      </c>
      <c r="H17" s="15"/>
    </row>
    <row r="18" spans="1:8" ht="15.75" x14ac:dyDescent="0.25">
      <c r="A18" s="82" t="s">
        <v>125</v>
      </c>
      <c r="B18" s="13"/>
      <c r="C18" s="14"/>
      <c r="D18" s="85">
        <v>2</v>
      </c>
      <c r="E18" s="111">
        <v>227851</v>
      </c>
      <c r="F18" s="123">
        <v>87519</v>
      </c>
      <c r="G18" s="116">
        <f>F18/E18</f>
        <v>0.38410627998121577</v>
      </c>
      <c r="H18" s="15"/>
    </row>
    <row r="19" spans="1:8" ht="15.75" x14ac:dyDescent="0.25">
      <c r="A19" s="105" t="s">
        <v>15</v>
      </c>
      <c r="B19" s="13"/>
      <c r="C19" s="14"/>
      <c r="D19" s="85">
        <v>2</v>
      </c>
      <c r="E19" s="111">
        <v>833047</v>
      </c>
      <c r="F19" s="123">
        <v>13791</v>
      </c>
      <c r="G19" s="116">
        <f>F19/E19</f>
        <v>1.6554888259606E-2</v>
      </c>
      <c r="H19" s="15"/>
    </row>
    <row r="20" spans="1:8" ht="15.75" x14ac:dyDescent="0.25">
      <c r="A20" s="105" t="s">
        <v>63</v>
      </c>
      <c r="B20" s="13"/>
      <c r="C20" s="14"/>
      <c r="D20" s="85"/>
      <c r="E20" s="111"/>
      <c r="F20" s="123"/>
      <c r="G20" s="116"/>
      <c r="H20" s="15"/>
    </row>
    <row r="21" spans="1:8" ht="15.75" x14ac:dyDescent="0.25">
      <c r="A21" s="105" t="s">
        <v>108</v>
      </c>
      <c r="B21" s="13"/>
      <c r="C21" s="14"/>
      <c r="D21" s="85">
        <v>1</v>
      </c>
      <c r="E21" s="111">
        <v>43505</v>
      </c>
      <c r="F21" s="123">
        <v>22795</v>
      </c>
      <c r="G21" s="116">
        <f t="shared" ref="G21:G29" si="0">F21/E21</f>
        <v>0.523962762900816</v>
      </c>
      <c r="H21" s="15"/>
    </row>
    <row r="22" spans="1:8" ht="15.75" x14ac:dyDescent="0.25">
      <c r="A22" s="105" t="s">
        <v>137</v>
      </c>
      <c r="B22" s="13"/>
      <c r="C22" s="14"/>
      <c r="D22" s="85"/>
      <c r="E22" s="111"/>
      <c r="F22" s="123"/>
      <c r="G22" s="116"/>
      <c r="H22" s="15"/>
    </row>
    <row r="23" spans="1:8" ht="15.75" x14ac:dyDescent="0.25">
      <c r="A23" s="105" t="s">
        <v>127</v>
      </c>
      <c r="B23" s="13"/>
      <c r="C23" s="14"/>
      <c r="D23" s="85">
        <v>3</v>
      </c>
      <c r="E23" s="111">
        <v>572837</v>
      </c>
      <c r="F23" s="123">
        <v>96828.43</v>
      </c>
      <c r="G23" s="116">
        <f t="shared" si="0"/>
        <v>0.16903312809752163</v>
      </c>
      <c r="H23" s="15"/>
    </row>
    <row r="24" spans="1:8" ht="15.75" x14ac:dyDescent="0.25">
      <c r="A24" s="105" t="s">
        <v>18</v>
      </c>
      <c r="B24" s="13"/>
      <c r="C24" s="14"/>
      <c r="D24" s="85">
        <v>2</v>
      </c>
      <c r="E24" s="111">
        <v>639200</v>
      </c>
      <c r="F24" s="123">
        <v>-55039</v>
      </c>
      <c r="G24" s="116">
        <f t="shared" si="0"/>
        <v>-8.610607008760951E-2</v>
      </c>
      <c r="H24" s="15"/>
    </row>
    <row r="25" spans="1:8" ht="15.75" x14ac:dyDescent="0.25">
      <c r="A25" s="106" t="s">
        <v>20</v>
      </c>
      <c r="B25" s="13"/>
      <c r="C25" s="14"/>
      <c r="D25" s="85">
        <v>4</v>
      </c>
      <c r="E25" s="111">
        <v>547534</v>
      </c>
      <c r="F25" s="123">
        <v>84698</v>
      </c>
      <c r="G25" s="116">
        <f t="shared" si="0"/>
        <v>0.15468993706326914</v>
      </c>
      <c r="H25" s="15"/>
    </row>
    <row r="26" spans="1:8" ht="15.75" x14ac:dyDescent="0.25">
      <c r="A26" s="106" t="s">
        <v>21</v>
      </c>
      <c r="B26" s="13"/>
      <c r="C26" s="14"/>
      <c r="D26" s="85"/>
      <c r="E26" s="111"/>
      <c r="F26" s="123"/>
      <c r="G26" s="116"/>
      <c r="H26" s="15"/>
    </row>
    <row r="27" spans="1:8" ht="15.75" x14ac:dyDescent="0.25">
      <c r="A27" s="82" t="s">
        <v>22</v>
      </c>
      <c r="B27" s="13"/>
      <c r="C27" s="14"/>
      <c r="D27" s="85"/>
      <c r="E27" s="111"/>
      <c r="F27" s="123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111"/>
      <c r="F28" s="123"/>
      <c r="G28" s="116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111">
        <v>44718</v>
      </c>
      <c r="F29" s="123">
        <v>17319</v>
      </c>
      <c r="G29" s="116">
        <f t="shared" si="0"/>
        <v>0.38729370723198714</v>
      </c>
      <c r="H29" s="15"/>
    </row>
    <row r="30" spans="1:8" ht="15.75" x14ac:dyDescent="0.25">
      <c r="A30" s="82" t="s">
        <v>73</v>
      </c>
      <c r="B30" s="13"/>
      <c r="C30" s="14"/>
      <c r="D30" s="85"/>
      <c r="E30" s="111"/>
      <c r="F30" s="123"/>
      <c r="G30" s="116"/>
      <c r="H30" s="15"/>
    </row>
    <row r="31" spans="1:8" ht="15.75" x14ac:dyDescent="0.25">
      <c r="A31" s="82" t="s">
        <v>87</v>
      </c>
      <c r="B31" s="13"/>
      <c r="C31" s="14"/>
      <c r="D31" s="85"/>
      <c r="E31" s="111"/>
      <c r="F31" s="123"/>
      <c r="G31" s="116"/>
      <c r="H31" s="15"/>
    </row>
    <row r="32" spans="1:8" ht="15.75" x14ac:dyDescent="0.25">
      <c r="A32" s="82" t="s">
        <v>121</v>
      </c>
      <c r="B32" s="13"/>
      <c r="C32" s="14"/>
      <c r="D32" s="85">
        <v>1</v>
      </c>
      <c r="E32" s="111">
        <v>88831</v>
      </c>
      <c r="F32" s="123">
        <v>25222</v>
      </c>
      <c r="G32" s="116">
        <f>F32/E32</f>
        <v>0.28393241098265243</v>
      </c>
      <c r="H32" s="15"/>
    </row>
    <row r="33" spans="1:8" ht="15.75" x14ac:dyDescent="0.25">
      <c r="A33" s="82" t="s">
        <v>27</v>
      </c>
      <c r="B33" s="13"/>
      <c r="C33" s="14"/>
      <c r="D33" s="85"/>
      <c r="E33" s="111"/>
      <c r="F33" s="123"/>
      <c r="G33" s="116"/>
      <c r="H33" s="15"/>
    </row>
    <row r="34" spans="1:8" ht="15.75" x14ac:dyDescent="0.25">
      <c r="A34" s="82" t="s">
        <v>84</v>
      </c>
      <c r="B34" s="13"/>
      <c r="C34" s="14"/>
      <c r="D34" s="85">
        <v>6</v>
      </c>
      <c r="E34" s="111">
        <v>2112931</v>
      </c>
      <c r="F34" s="123">
        <v>474381</v>
      </c>
      <c r="G34" s="116">
        <f>F34/E34</f>
        <v>0.22451324723807828</v>
      </c>
      <c r="H34" s="15"/>
    </row>
    <row r="35" spans="1:8" x14ac:dyDescent="0.2">
      <c r="A35" s="16" t="s">
        <v>28</v>
      </c>
      <c r="B35" s="13"/>
      <c r="C35" s="14"/>
      <c r="D35" s="89"/>
      <c r="E35" s="111"/>
      <c r="F35" s="123"/>
      <c r="G35" s="117"/>
      <c r="H35" s="15"/>
    </row>
    <row r="36" spans="1:8" x14ac:dyDescent="0.2">
      <c r="A36" s="16" t="s">
        <v>47</v>
      </c>
      <c r="B36" s="13"/>
      <c r="C36" s="14"/>
      <c r="D36" s="89"/>
      <c r="E36" s="111"/>
      <c r="F36" s="123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53</v>
      </c>
      <c r="E39" s="94">
        <f>SUM(E9:E38)</f>
        <v>7597827</v>
      </c>
      <c r="F39" s="94">
        <f>SUM(F9:F38)</f>
        <v>1369447.43</v>
      </c>
      <c r="G39" s="118">
        <f>F39/E39</f>
        <v>0.18024198629423913</v>
      </c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 t="s">
        <v>33</v>
      </c>
      <c r="F42" s="25" t="s">
        <v>33</v>
      </c>
      <c r="G42" s="120" t="s">
        <v>5</v>
      </c>
      <c r="H42" s="2"/>
    </row>
    <row r="43" spans="1:8" ht="15.75" x14ac:dyDescent="0.25">
      <c r="A43" s="26"/>
      <c r="B43" s="26"/>
      <c r="C43" s="26"/>
      <c r="D43" s="101" t="s">
        <v>6</v>
      </c>
      <c r="E43" s="102" t="s">
        <v>34</v>
      </c>
      <c r="F43" s="100" t="s">
        <v>8</v>
      </c>
      <c r="G43" s="121" t="s">
        <v>35</v>
      </c>
      <c r="H43" s="2"/>
    </row>
    <row r="44" spans="1:8" ht="15.75" x14ac:dyDescent="0.25">
      <c r="A44" s="27" t="s">
        <v>36</v>
      </c>
      <c r="B44" s="28"/>
      <c r="C44" s="14"/>
      <c r="D44" s="85">
        <v>149</v>
      </c>
      <c r="E44" s="86">
        <v>11991958.050000001</v>
      </c>
      <c r="F44" s="86">
        <v>652744.80000000005</v>
      </c>
      <c r="G44" s="116">
        <f>1-(+F44/E44)</f>
        <v>0.94556812179642336</v>
      </c>
      <c r="H44" s="15"/>
    </row>
    <row r="45" spans="1:8" ht="15.75" x14ac:dyDescent="0.25">
      <c r="A45" s="27" t="s">
        <v>37</v>
      </c>
      <c r="B45" s="28"/>
      <c r="C45" s="14"/>
      <c r="D45" s="85">
        <v>6</v>
      </c>
      <c r="E45" s="86">
        <v>2018812.27</v>
      </c>
      <c r="F45" s="86">
        <v>190081.36</v>
      </c>
      <c r="G45" s="116">
        <f t="shared" ref="G45:G54" si="1">1-(+F45/E45)</f>
        <v>0.90584495506360285</v>
      </c>
      <c r="H45" s="15"/>
    </row>
    <row r="46" spans="1:8" ht="15.75" x14ac:dyDescent="0.25">
      <c r="A46" s="27" t="s">
        <v>38</v>
      </c>
      <c r="B46" s="28"/>
      <c r="C46" s="14"/>
      <c r="D46" s="85">
        <v>158</v>
      </c>
      <c r="E46" s="86">
        <v>8952475.8300000001</v>
      </c>
      <c r="F46" s="86">
        <v>480407.75</v>
      </c>
      <c r="G46" s="116">
        <f t="shared" si="1"/>
        <v>0.94633800089243025</v>
      </c>
      <c r="H46" s="15"/>
    </row>
    <row r="47" spans="1:8" ht="15.75" x14ac:dyDescent="0.25">
      <c r="A47" s="27" t="s">
        <v>39</v>
      </c>
      <c r="B47" s="28"/>
      <c r="C47" s="14"/>
      <c r="D47" s="85">
        <v>2</v>
      </c>
      <c r="E47" s="86">
        <v>296173.5</v>
      </c>
      <c r="F47" s="86">
        <v>-3355.5</v>
      </c>
      <c r="G47" s="116">
        <f t="shared" si="1"/>
        <v>1.011329507872919</v>
      </c>
      <c r="H47" s="15"/>
    </row>
    <row r="48" spans="1:8" ht="15.75" x14ac:dyDescent="0.25">
      <c r="A48" s="27" t="s">
        <v>40</v>
      </c>
      <c r="B48" s="28"/>
      <c r="C48" s="14"/>
      <c r="D48" s="85">
        <v>117</v>
      </c>
      <c r="E48" s="86">
        <v>7147152.2300000004</v>
      </c>
      <c r="F48" s="86">
        <v>602135.39</v>
      </c>
      <c r="G48" s="116">
        <f t="shared" si="1"/>
        <v>0.91575170492765623</v>
      </c>
      <c r="H48" s="15"/>
    </row>
    <row r="49" spans="1:8" ht="15.75" x14ac:dyDescent="0.25">
      <c r="A49" s="27" t="s">
        <v>41</v>
      </c>
      <c r="B49" s="28"/>
      <c r="C49" s="14"/>
      <c r="D49" s="85"/>
      <c r="E49" s="86"/>
      <c r="F49" s="86"/>
      <c r="G49" s="116"/>
      <c r="H49" s="15"/>
    </row>
    <row r="50" spans="1:8" ht="15.75" x14ac:dyDescent="0.25">
      <c r="A50" s="27" t="s">
        <v>42</v>
      </c>
      <c r="B50" s="28"/>
      <c r="C50" s="14"/>
      <c r="D50" s="85">
        <v>11</v>
      </c>
      <c r="E50" s="86">
        <v>1446325</v>
      </c>
      <c r="F50" s="86">
        <v>52115</v>
      </c>
      <c r="G50" s="116">
        <f t="shared" si="1"/>
        <v>0.9639672964236945</v>
      </c>
      <c r="H50" s="15"/>
    </row>
    <row r="51" spans="1:8" ht="15.75" x14ac:dyDescent="0.25">
      <c r="A51" s="27" t="s">
        <v>43</v>
      </c>
      <c r="B51" s="28"/>
      <c r="C51" s="14"/>
      <c r="D51" s="85">
        <v>4</v>
      </c>
      <c r="E51" s="86">
        <v>539865</v>
      </c>
      <c r="F51" s="86">
        <v>42460</v>
      </c>
      <c r="G51" s="116">
        <f t="shared" si="1"/>
        <v>0.92135070804738217</v>
      </c>
      <c r="H51" s="15"/>
    </row>
    <row r="52" spans="1:8" ht="15.75" x14ac:dyDescent="0.25">
      <c r="A52" s="54" t="s">
        <v>44</v>
      </c>
      <c r="B52" s="28"/>
      <c r="C52" s="14"/>
      <c r="D52" s="85">
        <v>2</v>
      </c>
      <c r="E52" s="86">
        <v>119650</v>
      </c>
      <c r="F52" s="86">
        <v>28225</v>
      </c>
      <c r="G52" s="116">
        <f t="shared" si="1"/>
        <v>0.76410363560384453</v>
      </c>
      <c r="H52" s="15"/>
    </row>
    <row r="53" spans="1:8" ht="15.75" x14ac:dyDescent="0.25">
      <c r="A53" s="55" t="s">
        <v>64</v>
      </c>
      <c r="B53" s="28"/>
      <c r="C53" s="14"/>
      <c r="D53" s="85"/>
      <c r="E53" s="86"/>
      <c r="F53" s="86"/>
      <c r="G53" s="116"/>
      <c r="H53" s="15"/>
    </row>
    <row r="54" spans="1:8" ht="15.75" x14ac:dyDescent="0.25">
      <c r="A54" s="27" t="s">
        <v>109</v>
      </c>
      <c r="B54" s="28"/>
      <c r="C54" s="14"/>
      <c r="D54" s="85">
        <v>1482</v>
      </c>
      <c r="E54" s="86">
        <v>54137832.869999997</v>
      </c>
      <c r="F54" s="86">
        <v>6234077.54</v>
      </c>
      <c r="G54" s="116">
        <f t="shared" si="1"/>
        <v>0.88484804046423959</v>
      </c>
      <c r="H54" s="15"/>
    </row>
    <row r="55" spans="1:8" ht="15.75" x14ac:dyDescent="0.25">
      <c r="A55" s="83" t="s">
        <v>110</v>
      </c>
      <c r="B55" s="30"/>
      <c r="C55" s="14"/>
      <c r="D55" s="85"/>
      <c r="E55" s="86"/>
      <c r="F55" s="86"/>
      <c r="G55" s="116"/>
      <c r="H55" s="15"/>
    </row>
    <row r="56" spans="1:8" ht="15.75" x14ac:dyDescent="0.25">
      <c r="A56" s="56"/>
      <c r="B56" s="30"/>
      <c r="C56" s="14"/>
      <c r="D56" s="85"/>
      <c r="E56" s="86"/>
      <c r="F56" s="86"/>
      <c r="G56" s="116"/>
      <c r="H56" s="15"/>
    </row>
    <row r="57" spans="1:8" x14ac:dyDescent="0.2">
      <c r="A57" s="16" t="s">
        <v>45</v>
      </c>
      <c r="B57" s="30"/>
      <c r="C57" s="14"/>
      <c r="D57" s="89"/>
      <c r="E57" s="108"/>
      <c r="F57" s="86"/>
      <c r="G57" s="117"/>
      <c r="H57" s="15"/>
    </row>
    <row r="58" spans="1:8" x14ac:dyDescent="0.2">
      <c r="A58" s="16" t="s">
        <v>46</v>
      </c>
      <c r="B58" s="28"/>
      <c r="C58" s="14"/>
      <c r="D58" s="89"/>
      <c r="E58" s="108"/>
      <c r="F58" s="86"/>
      <c r="G58" s="117"/>
      <c r="H58" s="15"/>
    </row>
    <row r="59" spans="1:8" x14ac:dyDescent="0.2">
      <c r="A59" s="16" t="s">
        <v>47</v>
      </c>
      <c r="B59" s="28"/>
      <c r="C59" s="14"/>
      <c r="D59" s="89"/>
      <c r="E59" s="107"/>
      <c r="F59" s="86"/>
      <c r="G59" s="117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117"/>
      <c r="H60" s="15"/>
    </row>
    <row r="61" spans="1:8" ht="15.75" x14ac:dyDescent="0.25">
      <c r="A61" s="32"/>
      <c r="B61" s="18"/>
      <c r="C61" s="14"/>
      <c r="D61" s="89"/>
      <c r="E61" s="92"/>
      <c r="F61" s="92"/>
      <c r="G61" s="117"/>
      <c r="H61" s="2"/>
    </row>
    <row r="62" spans="1:8" ht="15.75" x14ac:dyDescent="0.25">
      <c r="A62" s="20" t="s">
        <v>48</v>
      </c>
      <c r="B62" s="20"/>
      <c r="C62" s="21"/>
      <c r="D62" s="93">
        <f>SUM(D44:D58)</f>
        <v>1931</v>
      </c>
      <c r="E62" s="94">
        <f>SUM(E44:E61)</f>
        <v>86650244.75</v>
      </c>
      <c r="F62" s="94">
        <f>SUM(F44:F61)</f>
        <v>8278891.3399999999</v>
      </c>
      <c r="G62" s="122">
        <f>1-(+F62/E62)</f>
        <v>0.90445622670904224</v>
      </c>
      <c r="H62" s="2"/>
    </row>
    <row r="63" spans="1:8" x14ac:dyDescent="0.2">
      <c r="A63" s="33"/>
      <c r="B63" s="33"/>
      <c r="C63" s="33"/>
      <c r="D63" s="103"/>
      <c r="E63" s="104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9648338.7699999996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2021-01-14T14:33:40Z</dcterms:modified>
</cp:coreProperties>
</file>